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parra\Desktop\SAFEWORK LOMAS BAYAS\E-2 Gestión de Riesgos\Final\"/>
    </mc:Choice>
  </mc:AlternateContent>
  <xr:revisionPtr revIDLastSave="0" documentId="8_{60B77AF2-029B-4878-A57A-1A0510F2B917}" xr6:coauthVersionLast="47" xr6:coauthVersionMax="47" xr10:uidLastSave="{00000000-0000-0000-0000-000000000000}"/>
  <workbookProtection workbookAlgorithmName="SHA-512" workbookHashValue="3xoTxh6LS9BR1HjJ+HGqnb5yXagjIecKVBinsamIfD1dEVAh40e1O+0QIzmpu4G6UQ12C/jwo7r0oujGQQVA0g==" workbookSaltValue="5rIO5k8+vRlrpF/8pu0EvA==" workbookSpinCount="100000" lockStructure="1"/>
  <bookViews>
    <workbookView xWindow="28680" yWindow="-120" windowWidth="29040" windowHeight="15720" xr2:uid="{6F83AECA-E418-4B95-BB37-E56800C0EEF1}"/>
  </bookViews>
  <sheets>
    <sheet name="QRA FORMATO " sheetId="14" r:id="rId1"/>
    <sheet name="Datos" sheetId="15" state="hidden" r:id="rId2"/>
    <sheet name="Guia QRA " sheetId="9" state="hidden" r:id="rId3"/>
    <sheet name="Matriz Glencore antigua" sheetId="10" state="hidden" r:id="rId4"/>
    <sheet name="Matriz Glencore Nueva" sheetId="16" r:id="rId5"/>
    <sheet name="DS 44" sheetId="17" r:id="rId6"/>
    <sheet name="Ev. Riesgos CMLB-DS44" sheetId="18" state="hidden" r:id="rId7"/>
    <sheet name="Efectividad de Controles" sheetId="8" state="hidden" r:id="rId8"/>
  </sheets>
  <definedNames>
    <definedName name="_xlnm._FilterDatabase" localSheetId="2" hidden="1">'Guia QRA '!$F$21:$Z$22</definedName>
    <definedName name="_xlnm._FilterDatabase" localSheetId="0" hidden="1">'QRA FORMATO '!$B$22:$JC$23</definedName>
    <definedName name="Alloy_Key_GR">#REF!</definedName>
    <definedName name="_xlnm.Print_Area" localSheetId="7">'Efectividad de Controles'!$A$1:$D$31</definedName>
    <definedName name="_xlnm.Print_Area" localSheetId="2">'Guia QRA '!$A$1</definedName>
    <definedName name="_xlnm.Print_Area" localSheetId="3">'Matriz Glencore antigua'!$A$2:$J$17</definedName>
    <definedName name="Corp_C_ITOEA">#REF!</definedName>
    <definedName name="cp">#REF!</definedName>
    <definedName name="cp_one">#REF!</definedName>
    <definedName name="cpH">#REF!</definedName>
    <definedName name="cpM">#REF!</definedName>
    <definedName name="Defineprintarea">#REF!</definedName>
    <definedName name="Green">#REF!</definedName>
    <definedName name="GroupS_L">#REF!</definedName>
    <definedName name="Grp_Fin_TOEA">#REF!</definedName>
    <definedName name="Kdl_HSEOEA">#REF!</definedName>
    <definedName name="Kdl_L_C">#REF!</definedName>
    <definedName name="Kdl_OpsOEA">#REF!</definedName>
    <definedName name="Kdl_S_L">#REF!</definedName>
    <definedName name="Lyd_HSEOEA">#REF!</definedName>
    <definedName name="Lyd_OpsOEA">#REF!</definedName>
    <definedName name="Print_Area_s1">#REF!</definedName>
    <definedName name="Red">#REF!</definedName>
    <definedName name="Rhovan_HSE_EOA">#REF!</definedName>
    <definedName name="Rhovan_HSE_GR">#REF!</definedName>
    <definedName name="RoV_C_ITOEA">#REF!</definedName>
    <definedName name="RoV_CI_OEA">#REF!</definedName>
    <definedName name="RoV_F_TOEA">#REF!</definedName>
    <definedName name="RoV_FT_OEA">#REF!</definedName>
    <definedName name="RoV_HR_EOA">#REF!</definedName>
    <definedName name="RoV_HROEA">#REF!</definedName>
    <definedName name="RoV_HSEOEA">#REF!</definedName>
    <definedName name="RoV_L_C">#REF!</definedName>
    <definedName name="ROV_L_CEOA">#REF!</definedName>
    <definedName name="RoV_LC_EOA">#REF!</definedName>
    <definedName name="RoV_LC_GR">#REF!</definedName>
    <definedName name="RoV_Mrkt">#REF!</definedName>
    <definedName name="RoV_MrktEOA">#REF!</definedName>
    <definedName name="RoV_OpsOEA">#REF!</definedName>
    <definedName name="RoV_S_L">#REF!</definedName>
    <definedName name="RoV_S_LEOA">#REF!</definedName>
    <definedName name="RoV_Strat_Log">#REF!</definedName>
    <definedName name="Rtb_C_IOEA">#REF!</definedName>
    <definedName name="Rtb_F_T_OEA">#REF!</definedName>
    <definedName name="Rtb_HR_OEA">#REF!</definedName>
    <definedName name="Rtb_HSE_OEA">#REF!</definedName>
    <definedName name="Rtb_L_C_OEA">#REF!</definedName>
    <definedName name="Rtb_Mark_OEA">#REF!</definedName>
    <definedName name="Rtb_Ops_OEA">#REF!</definedName>
    <definedName name="Rtb_S_L_OEA">#REF!</definedName>
    <definedName name="Treeprintarea">#REF!</definedName>
    <definedName name="Van_C_ITOEA">#REF!</definedName>
    <definedName name="Van_F_TOEA">#REF!</definedName>
    <definedName name="Van_HROEA">#REF!</definedName>
    <definedName name="Van_HSEOEA">#REF!</definedName>
    <definedName name="VAN_L_COEA">#REF!</definedName>
    <definedName name="Van_MarkOEA">#REF!</definedName>
    <definedName name="Van_OpsOEA">#REF!</definedName>
    <definedName name="Van_S_LOEA">#REF!</definedName>
    <definedName name="XA_CorpFT_GR">#REF!</definedName>
    <definedName name="XA_corpIT_GR">#REF!</definedName>
    <definedName name="XA_CorpSLM_GR">#REF!</definedName>
    <definedName name="XA_KDHSE_GR">#REF!</definedName>
    <definedName name="XA_KDLC_GR">#REF!</definedName>
    <definedName name="XA_KDOPS_GR">#REF!</definedName>
    <definedName name="XA_KDSL_GR">#REF!</definedName>
    <definedName name="XA_LYHSE_GR">#REF!</definedName>
    <definedName name="XA_LYOPS_GR">#REF!</definedName>
    <definedName name="XA_RFT_GR">#REF!</definedName>
    <definedName name="XA_RHR_GR">#REF!</definedName>
    <definedName name="XA_RHSE_GR">#REF!</definedName>
    <definedName name="XA_RIT_GR">#REF!</definedName>
    <definedName name="XA_RLC_GR">#REF!</definedName>
    <definedName name="XA_RMAR_GR">#REF!</definedName>
    <definedName name="XA_ROPS_GR">#REF!</definedName>
    <definedName name="XA_ROV_HR_GR">#REF!</definedName>
    <definedName name="XA_ROVFT_GR">#REF!</definedName>
    <definedName name="XA_ROVHSE_GR">#REF!</definedName>
    <definedName name="XA_ROVIT_GR">#REF!</definedName>
    <definedName name="XA_ROVLC_GR">#REF!</definedName>
    <definedName name="XA_ROVMAR_GR">#REF!</definedName>
    <definedName name="XA_ROVMAR_OEA">#REF!</definedName>
    <definedName name="XA_ROVOPS_GR">#REF!</definedName>
    <definedName name="XA_ROVOPS_OEA">#REF!</definedName>
    <definedName name="XA_ROVSL_GR">#REF!</definedName>
    <definedName name="XA_RSL_GR">#REF!</definedName>
    <definedName name="XA_VANFT_GR">#REF!</definedName>
    <definedName name="XA_VANHR_GR">#REF!</definedName>
    <definedName name="XA_VANHSE_GR">#REF!</definedName>
    <definedName name="XA_VANIT_GR">#REF!</definedName>
    <definedName name="XA_VANLC_GR">#REF!</definedName>
    <definedName name="XA_VANMAR_GR">#REF!</definedName>
    <definedName name="XA_VANOPS_GR">#REF!</definedName>
    <definedName name="XA_VANSL_GR">#REF!</definedName>
    <definedName name="XCons_HO_GR">#REF!</definedName>
    <definedName name="Y_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000" i="14" l="1"/>
  <c r="AM2000" i="14" s="1"/>
  <c r="AN2000" i="14" s="1"/>
  <c r="AJ2000" i="14"/>
  <c r="AI2000" i="14"/>
  <c r="AH2000" i="14"/>
  <c r="AF2000" i="14"/>
  <c r="Z2000" i="14"/>
  <c r="U2000" i="14"/>
  <c r="T2000" i="14"/>
  <c r="O2000" i="14"/>
  <c r="AE2000" i="14" s="1"/>
  <c r="AL1999" i="14"/>
  <c r="AM1999" i="14" s="1"/>
  <c r="AN1999" i="14" s="1"/>
  <c r="AK1999" i="14"/>
  <c r="AJ1999" i="14"/>
  <c r="AI1999" i="14" s="1"/>
  <c r="AH1999" i="14"/>
  <c r="Z1999" i="14"/>
  <c r="AF1999" i="14" s="1"/>
  <c r="U1999" i="14"/>
  <c r="T1999" i="14"/>
  <c r="O1999" i="14"/>
  <c r="AE1999" i="14" s="1"/>
  <c r="AM1998" i="14"/>
  <c r="AN1998" i="14" s="1"/>
  <c r="AL1998" i="14"/>
  <c r="AK1998" i="14"/>
  <c r="AJ1998" i="14"/>
  <c r="AI1998" i="14" s="1"/>
  <c r="AH1998" i="14"/>
  <c r="Z1998" i="14"/>
  <c r="AF1998" i="14" s="1"/>
  <c r="U1998" i="14"/>
  <c r="T1998" i="14"/>
  <c r="O1998" i="14"/>
  <c r="AE1998" i="14" s="1"/>
  <c r="AM1997" i="14"/>
  <c r="AN1997" i="14" s="1"/>
  <c r="AL1997" i="14"/>
  <c r="AK1997" i="14" s="1"/>
  <c r="AJ1997" i="14"/>
  <c r="AI1997" i="14"/>
  <c r="AH1997" i="14"/>
  <c r="AF1997" i="14"/>
  <c r="Z1997" i="14"/>
  <c r="U1997" i="14"/>
  <c r="T1997" i="14"/>
  <c r="O1997" i="14"/>
  <c r="AE1997" i="14" s="1"/>
  <c r="AL1996" i="14"/>
  <c r="AK1996" i="14" s="1"/>
  <c r="AJ1996" i="14"/>
  <c r="AI1996" i="14"/>
  <c r="AH1996" i="14"/>
  <c r="AF1996" i="14"/>
  <c r="Z1996" i="14"/>
  <c r="U1996" i="14"/>
  <c r="T1996" i="14"/>
  <c r="O1996" i="14"/>
  <c r="AE1996" i="14" s="1"/>
  <c r="AL1995" i="14"/>
  <c r="AK1995" i="14"/>
  <c r="AJ1995" i="14"/>
  <c r="AI1995" i="14" s="1"/>
  <c r="AH1995" i="14"/>
  <c r="AF1995" i="14"/>
  <c r="Z1995" i="14"/>
  <c r="U1995" i="14"/>
  <c r="T1995" i="14"/>
  <c r="O1995" i="14"/>
  <c r="AE1995" i="14" s="1"/>
  <c r="AL1994" i="14"/>
  <c r="AM1994" i="14" s="1"/>
  <c r="AN1994" i="14" s="1"/>
  <c r="AJ1994" i="14"/>
  <c r="AI1994" i="14"/>
  <c r="AH1994" i="14"/>
  <c r="AF1994" i="14"/>
  <c r="AE1994" i="14"/>
  <c r="Z1994" i="14"/>
  <c r="U1994" i="14"/>
  <c r="T1994" i="14"/>
  <c r="O1994" i="14"/>
  <c r="AL1993" i="14"/>
  <c r="AK1993" i="14"/>
  <c r="AJ1993" i="14"/>
  <c r="AM1993" i="14" s="1"/>
  <c r="AN1993" i="14" s="1"/>
  <c r="AI1993" i="14"/>
  <c r="AH1993" i="14"/>
  <c r="AE1993" i="14"/>
  <c r="Z1993" i="14"/>
  <c r="AF1993" i="14" s="1"/>
  <c r="U1993" i="14"/>
  <c r="T1993" i="14"/>
  <c r="O1993" i="14"/>
  <c r="AL1992" i="14"/>
  <c r="AJ1992" i="14"/>
  <c r="AI1992" i="14" s="1"/>
  <c r="AH1992" i="14"/>
  <c r="AF1992" i="14"/>
  <c r="Z1992" i="14"/>
  <c r="U1992" i="14"/>
  <c r="T1992" i="14"/>
  <c r="O1992" i="14"/>
  <c r="AE1992" i="14" s="1"/>
  <c r="AL1991" i="14"/>
  <c r="AM1991" i="14" s="1"/>
  <c r="AN1991" i="14" s="1"/>
  <c r="AK1991" i="14"/>
  <c r="AJ1991" i="14"/>
  <c r="AI1991" i="14"/>
  <c r="AH1991" i="14"/>
  <c r="AF1991" i="14"/>
  <c r="AE1991" i="14"/>
  <c r="Z1991" i="14"/>
  <c r="U1991" i="14"/>
  <c r="T1991" i="14"/>
  <c r="O1991" i="14"/>
  <c r="AL1990" i="14"/>
  <c r="AK1990" i="14"/>
  <c r="AJ1990" i="14"/>
  <c r="AM1990" i="14" s="1"/>
  <c r="AN1990" i="14" s="1"/>
  <c r="AH1990" i="14"/>
  <c r="AF1990" i="14"/>
  <c r="AE1990" i="14"/>
  <c r="Z1990" i="14"/>
  <c r="U1990" i="14"/>
  <c r="T1990" i="14"/>
  <c r="O1990" i="14"/>
  <c r="AL1989" i="14"/>
  <c r="AM1989" i="14" s="1"/>
  <c r="AN1989" i="14" s="1"/>
  <c r="AJ1989" i="14"/>
  <c r="AI1989" i="14"/>
  <c r="AH1989" i="14"/>
  <c r="AE1989" i="14"/>
  <c r="Z1989" i="14"/>
  <c r="AF1989" i="14" s="1"/>
  <c r="U1989" i="14"/>
  <c r="T1989" i="14"/>
  <c r="O1989" i="14"/>
  <c r="AN1988" i="14"/>
  <c r="AM1988" i="14"/>
  <c r="AL1988" i="14"/>
  <c r="AK1988" i="14"/>
  <c r="AJ1988" i="14"/>
  <c r="AI1988" i="14"/>
  <c r="AH1988" i="14"/>
  <c r="AE1988" i="14"/>
  <c r="Z1988" i="14"/>
  <c r="AF1988" i="14" s="1"/>
  <c r="U1988" i="14"/>
  <c r="T1988" i="14"/>
  <c r="O1988" i="14"/>
  <c r="AM1987" i="14"/>
  <c r="AN1987" i="14" s="1"/>
  <c r="AL1987" i="14"/>
  <c r="AK1987" i="14" s="1"/>
  <c r="AJ1987" i="14"/>
  <c r="AI1987" i="14" s="1"/>
  <c r="AH1987" i="14"/>
  <c r="Z1987" i="14"/>
  <c r="AF1987" i="14" s="1"/>
  <c r="U1987" i="14"/>
  <c r="T1987" i="14"/>
  <c r="O1987" i="14"/>
  <c r="AE1987" i="14" s="1"/>
  <c r="AL1986" i="14"/>
  <c r="AM1986" i="14" s="1"/>
  <c r="AN1986" i="14" s="1"/>
  <c r="AJ1986" i="14"/>
  <c r="AI1986" i="14"/>
  <c r="AH1986" i="14"/>
  <c r="AF1986" i="14"/>
  <c r="Z1986" i="14"/>
  <c r="U1986" i="14"/>
  <c r="T1986" i="14"/>
  <c r="O1986" i="14"/>
  <c r="AE1986" i="14" s="1"/>
  <c r="AL1985" i="14"/>
  <c r="AM1985" i="14" s="1"/>
  <c r="AN1985" i="14" s="1"/>
  <c r="AK1985" i="14"/>
  <c r="AJ1985" i="14"/>
  <c r="AI1985" i="14" s="1"/>
  <c r="AH1985" i="14"/>
  <c r="Z1985" i="14"/>
  <c r="AF1985" i="14" s="1"/>
  <c r="U1985" i="14"/>
  <c r="T1985" i="14"/>
  <c r="O1985" i="14"/>
  <c r="AE1985" i="14" s="1"/>
  <c r="AL1984" i="14"/>
  <c r="AK1984" i="14"/>
  <c r="AJ1984" i="14"/>
  <c r="AI1984" i="14" s="1"/>
  <c r="AH1984" i="14"/>
  <c r="Z1984" i="14"/>
  <c r="AF1984" i="14" s="1"/>
  <c r="U1984" i="14"/>
  <c r="T1984" i="14"/>
  <c r="O1984" i="14"/>
  <c r="AE1984" i="14" s="1"/>
  <c r="AM1983" i="14"/>
  <c r="AN1983" i="14" s="1"/>
  <c r="AL1983" i="14"/>
  <c r="AK1983" i="14" s="1"/>
  <c r="AJ1983" i="14"/>
  <c r="AI1983" i="14"/>
  <c r="AH1983" i="14"/>
  <c r="AF1983" i="14"/>
  <c r="Z1983" i="14"/>
  <c r="U1983" i="14"/>
  <c r="T1983" i="14"/>
  <c r="O1983" i="14"/>
  <c r="AE1983" i="14" s="1"/>
  <c r="AL1982" i="14"/>
  <c r="AM1982" i="14" s="1"/>
  <c r="AN1982" i="14" s="1"/>
  <c r="AJ1982" i="14"/>
  <c r="AI1982" i="14"/>
  <c r="AH1982" i="14"/>
  <c r="AF1982" i="14"/>
  <c r="Z1982" i="14"/>
  <c r="U1982" i="14"/>
  <c r="T1982" i="14"/>
  <c r="O1982" i="14"/>
  <c r="AE1982" i="14" s="1"/>
  <c r="AL1981" i="14"/>
  <c r="AM1981" i="14" s="1"/>
  <c r="AN1981" i="14" s="1"/>
  <c r="AK1981" i="14"/>
  <c r="AJ1981" i="14"/>
  <c r="AI1981" i="14" s="1"/>
  <c r="AH1981" i="14"/>
  <c r="AF1981" i="14"/>
  <c r="Z1981" i="14"/>
  <c r="U1981" i="14"/>
  <c r="T1981" i="14"/>
  <c r="O1981" i="14"/>
  <c r="AE1981" i="14" s="1"/>
  <c r="AL1980" i="14"/>
  <c r="AM1980" i="14" s="1"/>
  <c r="AN1980" i="14" s="1"/>
  <c r="AJ1980" i="14"/>
  <c r="AI1980" i="14"/>
  <c r="AH1980" i="14"/>
  <c r="AF1980" i="14"/>
  <c r="AE1980" i="14"/>
  <c r="Z1980" i="14"/>
  <c r="U1980" i="14"/>
  <c r="T1980" i="14"/>
  <c r="O1980" i="14"/>
  <c r="AN1979" i="14"/>
  <c r="AM1979" i="14"/>
  <c r="AL1979" i="14"/>
  <c r="AK1979" i="14"/>
  <c r="AJ1979" i="14"/>
  <c r="AI1979" i="14"/>
  <c r="AH1979" i="14"/>
  <c r="AE1979" i="14"/>
  <c r="Z1979" i="14"/>
  <c r="AF1979" i="14" s="1"/>
  <c r="U1979" i="14"/>
  <c r="T1979" i="14"/>
  <c r="O1979" i="14"/>
  <c r="AL1978" i="14"/>
  <c r="AK1978" i="14" s="1"/>
  <c r="AJ1978" i="14"/>
  <c r="AM1978" i="14" s="1"/>
  <c r="AN1978" i="14" s="1"/>
  <c r="AH1978" i="14"/>
  <c r="AF1978" i="14"/>
  <c r="Z1978" i="14"/>
  <c r="U1978" i="14"/>
  <c r="T1978" i="14"/>
  <c r="O1978" i="14"/>
  <c r="AE1978" i="14" s="1"/>
  <c r="AL1977" i="14"/>
  <c r="AJ1977" i="14"/>
  <c r="AI1977" i="14"/>
  <c r="AH1977" i="14"/>
  <c r="AF1977" i="14"/>
  <c r="AE1977" i="14"/>
  <c r="Z1977" i="14"/>
  <c r="U1977" i="14"/>
  <c r="T1977" i="14"/>
  <c r="O1977" i="14"/>
  <c r="AL1976" i="14"/>
  <c r="AK1976" i="14"/>
  <c r="AJ1976" i="14"/>
  <c r="AH1976" i="14"/>
  <c r="Z1976" i="14"/>
  <c r="AF1976" i="14" s="1"/>
  <c r="U1976" i="14"/>
  <c r="T1976" i="14"/>
  <c r="O1976" i="14"/>
  <c r="AE1976" i="14" s="1"/>
  <c r="AL1975" i="14"/>
  <c r="AM1975" i="14" s="1"/>
  <c r="AN1975" i="14" s="1"/>
  <c r="AJ1975" i="14"/>
  <c r="AI1975" i="14"/>
  <c r="AH1975" i="14"/>
  <c r="Z1975" i="14"/>
  <c r="AF1975" i="14" s="1"/>
  <c r="U1975" i="14"/>
  <c r="T1975" i="14"/>
  <c r="O1975" i="14"/>
  <c r="AE1975" i="14" s="1"/>
  <c r="AN1974" i="14"/>
  <c r="AM1974" i="14"/>
  <c r="AL1974" i="14"/>
  <c r="AK1974" i="14"/>
  <c r="AJ1974" i="14"/>
  <c r="AI1974" i="14"/>
  <c r="AH1974" i="14"/>
  <c r="AE1974" i="14"/>
  <c r="Z1974" i="14"/>
  <c r="AF1974" i="14" s="1"/>
  <c r="U1974" i="14"/>
  <c r="T1974" i="14"/>
  <c r="O1974" i="14"/>
  <c r="AM1973" i="14"/>
  <c r="AN1973" i="14" s="1"/>
  <c r="AL1973" i="14"/>
  <c r="AK1973" i="14" s="1"/>
  <c r="AJ1973" i="14"/>
  <c r="AI1973" i="14" s="1"/>
  <c r="AH1973" i="14"/>
  <c r="AF1973" i="14"/>
  <c r="Z1973" i="14"/>
  <c r="U1973" i="14"/>
  <c r="T1973" i="14"/>
  <c r="O1973" i="14"/>
  <c r="AE1973" i="14" s="1"/>
  <c r="AL1972" i="14"/>
  <c r="AK1972" i="14" s="1"/>
  <c r="AJ1972" i="14"/>
  <c r="AI1972" i="14"/>
  <c r="AH1972" i="14"/>
  <c r="AF1972" i="14"/>
  <c r="Z1972" i="14"/>
  <c r="U1972" i="14"/>
  <c r="T1972" i="14"/>
  <c r="O1972" i="14"/>
  <c r="AE1972" i="14" s="1"/>
  <c r="AL1971" i="14"/>
  <c r="AM1971" i="14" s="1"/>
  <c r="AN1971" i="14" s="1"/>
  <c r="AJ1971" i="14"/>
  <c r="AI1971" i="14" s="1"/>
  <c r="AH1971" i="14"/>
  <c r="AE1971" i="14"/>
  <c r="Z1971" i="14"/>
  <c r="AF1971" i="14" s="1"/>
  <c r="U1971" i="14"/>
  <c r="T1971" i="14"/>
  <c r="O1971" i="14"/>
  <c r="AN1970" i="14"/>
  <c r="AM1970" i="14"/>
  <c r="AL1970" i="14"/>
  <c r="AK1970" i="14"/>
  <c r="AJ1970" i="14"/>
  <c r="AI1970" i="14" s="1"/>
  <c r="AH1970" i="14"/>
  <c r="Z1970" i="14"/>
  <c r="AF1970" i="14" s="1"/>
  <c r="U1970" i="14"/>
  <c r="T1970" i="14"/>
  <c r="O1970" i="14"/>
  <c r="AE1970" i="14" s="1"/>
  <c r="AL1969" i="14"/>
  <c r="AK1969" i="14" s="1"/>
  <c r="AJ1969" i="14"/>
  <c r="AI1969" i="14"/>
  <c r="AH1969" i="14"/>
  <c r="AF1969" i="14"/>
  <c r="Z1969" i="14"/>
  <c r="U1969" i="14"/>
  <c r="T1969" i="14"/>
  <c r="O1969" i="14"/>
  <c r="AE1969" i="14" s="1"/>
  <c r="AL1968" i="14"/>
  <c r="AM1968" i="14" s="1"/>
  <c r="AN1968" i="14" s="1"/>
  <c r="AJ1968" i="14"/>
  <c r="AI1968" i="14"/>
  <c r="AH1968" i="14"/>
  <c r="AF1968" i="14"/>
  <c r="Z1968" i="14"/>
  <c r="U1968" i="14"/>
  <c r="T1968" i="14"/>
  <c r="O1968" i="14"/>
  <c r="AE1968" i="14" s="1"/>
  <c r="AM1967" i="14"/>
  <c r="AN1967" i="14" s="1"/>
  <c r="AL1967" i="14"/>
  <c r="AK1967" i="14"/>
  <c r="AJ1967" i="14"/>
  <c r="AI1967" i="14" s="1"/>
  <c r="AH1967" i="14"/>
  <c r="AF1967" i="14"/>
  <c r="Z1967" i="14"/>
  <c r="U1967" i="14"/>
  <c r="T1967" i="14"/>
  <c r="O1967" i="14"/>
  <c r="AE1967" i="14" s="1"/>
  <c r="AL1966" i="14"/>
  <c r="AM1966" i="14" s="1"/>
  <c r="AN1966" i="14" s="1"/>
  <c r="AJ1966" i="14"/>
  <c r="AI1966" i="14"/>
  <c r="AH1966" i="14"/>
  <c r="AF1966" i="14"/>
  <c r="AE1966" i="14"/>
  <c r="Z1966" i="14"/>
  <c r="U1966" i="14"/>
  <c r="T1966" i="14"/>
  <c r="O1966" i="14"/>
  <c r="AL1965" i="14"/>
  <c r="AK1965" i="14"/>
  <c r="AJ1965" i="14"/>
  <c r="AM1965" i="14" s="1"/>
  <c r="AN1965" i="14" s="1"/>
  <c r="AH1965" i="14"/>
  <c r="AE1965" i="14"/>
  <c r="Z1965" i="14"/>
  <c r="AF1965" i="14" s="1"/>
  <c r="U1965" i="14"/>
  <c r="T1965" i="14"/>
  <c r="O1965" i="14"/>
  <c r="AL1964" i="14"/>
  <c r="AK1964" i="14" s="1"/>
  <c r="AJ1964" i="14"/>
  <c r="AI1964" i="14"/>
  <c r="AH1964" i="14"/>
  <c r="AF1964" i="14"/>
  <c r="Z1964" i="14"/>
  <c r="U1964" i="14"/>
  <c r="T1964" i="14"/>
  <c r="O1964" i="14"/>
  <c r="AE1964" i="14" s="1"/>
  <c r="AL1963" i="14"/>
  <c r="AM1963" i="14" s="1"/>
  <c r="AN1963" i="14" s="1"/>
  <c r="AJ1963" i="14"/>
  <c r="AI1963" i="14"/>
  <c r="AH1963" i="14"/>
  <c r="AF1963" i="14"/>
  <c r="AE1963" i="14"/>
  <c r="Z1963" i="14"/>
  <c r="U1963" i="14"/>
  <c r="T1963" i="14"/>
  <c r="O1963" i="14"/>
  <c r="AL1962" i="14"/>
  <c r="AK1962" i="14"/>
  <c r="AJ1962" i="14"/>
  <c r="AH1962" i="14"/>
  <c r="AE1962" i="14"/>
  <c r="Z1962" i="14"/>
  <c r="AF1962" i="14" s="1"/>
  <c r="U1962" i="14"/>
  <c r="T1962" i="14"/>
  <c r="O1962" i="14"/>
  <c r="AL1961" i="14"/>
  <c r="AM1961" i="14" s="1"/>
  <c r="AN1961" i="14" s="1"/>
  <c r="AJ1961" i="14"/>
  <c r="AI1961" i="14"/>
  <c r="AH1961" i="14"/>
  <c r="AF1961" i="14"/>
  <c r="Z1961" i="14"/>
  <c r="U1961" i="14"/>
  <c r="T1961" i="14"/>
  <c r="O1961" i="14"/>
  <c r="AE1961" i="14" s="1"/>
  <c r="AN1960" i="14"/>
  <c r="AM1960" i="14"/>
  <c r="AL1960" i="14"/>
  <c r="AK1960" i="14"/>
  <c r="AJ1960" i="14"/>
  <c r="AI1960" i="14"/>
  <c r="AH1960" i="14"/>
  <c r="AE1960" i="14"/>
  <c r="Z1960" i="14"/>
  <c r="AF1960" i="14" s="1"/>
  <c r="U1960" i="14"/>
  <c r="T1960" i="14"/>
  <c r="O1960" i="14"/>
  <c r="AM1959" i="14"/>
  <c r="AN1959" i="14" s="1"/>
  <c r="AL1959" i="14"/>
  <c r="AK1959" i="14" s="1"/>
  <c r="AJ1959" i="14"/>
  <c r="AI1959" i="14" s="1"/>
  <c r="AH1959" i="14"/>
  <c r="Z1959" i="14"/>
  <c r="AF1959" i="14" s="1"/>
  <c r="U1959" i="14"/>
  <c r="T1959" i="14"/>
  <c r="O1959" i="14"/>
  <c r="AE1959" i="14" s="1"/>
  <c r="AL1958" i="14"/>
  <c r="AK1958" i="14" s="1"/>
  <c r="AJ1958" i="14"/>
  <c r="AI1958" i="14"/>
  <c r="AH1958" i="14"/>
  <c r="AF1958" i="14"/>
  <c r="AE1958" i="14"/>
  <c r="Z1958" i="14"/>
  <c r="U1958" i="14"/>
  <c r="T1958" i="14"/>
  <c r="O1958" i="14"/>
  <c r="AL1957" i="14"/>
  <c r="AM1957" i="14" s="1"/>
  <c r="AN1957" i="14" s="1"/>
  <c r="AJ1957" i="14"/>
  <c r="AI1957" i="14" s="1"/>
  <c r="AH1957" i="14"/>
  <c r="Z1957" i="14"/>
  <c r="AF1957" i="14" s="1"/>
  <c r="U1957" i="14"/>
  <c r="T1957" i="14"/>
  <c r="O1957" i="14"/>
  <c r="AE1957" i="14" s="1"/>
  <c r="AM1956" i="14"/>
  <c r="AN1956" i="14" s="1"/>
  <c r="AL1956" i="14"/>
  <c r="AK1956" i="14"/>
  <c r="AJ1956" i="14"/>
  <c r="AI1956" i="14" s="1"/>
  <c r="AH1956" i="14"/>
  <c r="Z1956" i="14"/>
  <c r="AF1956" i="14" s="1"/>
  <c r="U1956" i="14"/>
  <c r="T1956" i="14"/>
  <c r="O1956" i="14"/>
  <c r="AE1956" i="14" s="1"/>
  <c r="AL1955" i="14"/>
  <c r="AJ1955" i="14"/>
  <c r="AI1955" i="14" s="1"/>
  <c r="AH1955" i="14"/>
  <c r="AF1955" i="14"/>
  <c r="Z1955" i="14"/>
  <c r="U1955" i="14"/>
  <c r="T1955" i="14"/>
  <c r="O1955" i="14"/>
  <c r="AE1955" i="14" s="1"/>
  <c r="AM1954" i="14"/>
  <c r="AN1954" i="14" s="1"/>
  <c r="AL1954" i="14"/>
  <c r="AK1954" i="14"/>
  <c r="AJ1954" i="14"/>
  <c r="AI1954" i="14"/>
  <c r="AH1954" i="14"/>
  <c r="AF1954" i="14"/>
  <c r="Z1954" i="14"/>
  <c r="U1954" i="14"/>
  <c r="T1954" i="14"/>
  <c r="O1954" i="14"/>
  <c r="AE1954" i="14" s="1"/>
  <c r="AM1953" i="14"/>
  <c r="AN1953" i="14" s="1"/>
  <c r="AL1953" i="14"/>
  <c r="AK1953" i="14" s="1"/>
  <c r="AJ1953" i="14"/>
  <c r="AI1953" i="14" s="1"/>
  <c r="AH1953" i="14"/>
  <c r="AF1953" i="14"/>
  <c r="Z1953" i="14"/>
  <c r="U1953" i="14"/>
  <c r="T1953" i="14"/>
  <c r="O1953" i="14"/>
  <c r="AE1953" i="14" s="1"/>
  <c r="AL1952" i="14"/>
  <c r="AK1952" i="14"/>
  <c r="AJ1952" i="14"/>
  <c r="AI1952" i="14"/>
  <c r="AH1952" i="14"/>
  <c r="AF1952" i="14"/>
  <c r="AE1952" i="14"/>
  <c r="Z1952" i="14"/>
  <c r="U1952" i="14"/>
  <c r="T1952" i="14"/>
  <c r="O1952" i="14"/>
  <c r="AL1951" i="14"/>
  <c r="AK1951" i="14"/>
  <c r="AJ1951" i="14"/>
  <c r="AM1951" i="14" s="1"/>
  <c r="AN1951" i="14" s="1"/>
  <c r="AH1951" i="14"/>
  <c r="AE1951" i="14"/>
  <c r="Z1951" i="14"/>
  <c r="AF1951" i="14" s="1"/>
  <c r="U1951" i="14"/>
  <c r="T1951" i="14"/>
  <c r="O1951" i="14"/>
  <c r="AL1950" i="14"/>
  <c r="AJ1950" i="14"/>
  <c r="AI1950" i="14" s="1"/>
  <c r="AH1950" i="14"/>
  <c r="Z1950" i="14"/>
  <c r="AF1950" i="14" s="1"/>
  <c r="U1950" i="14"/>
  <c r="T1950" i="14"/>
  <c r="O1950" i="14"/>
  <c r="AE1950" i="14" s="1"/>
  <c r="AL1949" i="14"/>
  <c r="AM1949" i="14" s="1"/>
  <c r="AN1949" i="14" s="1"/>
  <c r="AK1949" i="14"/>
  <c r="AJ1949" i="14"/>
  <c r="AI1949" i="14"/>
  <c r="AH1949" i="14"/>
  <c r="AF1949" i="14"/>
  <c r="AE1949" i="14"/>
  <c r="Z1949" i="14"/>
  <c r="U1949" i="14"/>
  <c r="T1949" i="14"/>
  <c r="O1949" i="14"/>
  <c r="AL1948" i="14"/>
  <c r="AK1948" i="14"/>
  <c r="AJ1948" i="14"/>
  <c r="AH1948" i="14"/>
  <c r="AF1948" i="14"/>
  <c r="Z1948" i="14"/>
  <c r="U1948" i="14"/>
  <c r="T1948" i="14"/>
  <c r="O1948" i="14"/>
  <c r="AE1948" i="14" s="1"/>
  <c r="AL1947" i="14"/>
  <c r="AJ1947" i="14"/>
  <c r="AI1947" i="14" s="1"/>
  <c r="AH1947" i="14"/>
  <c r="AE1947" i="14"/>
  <c r="Z1947" i="14"/>
  <c r="AF1947" i="14" s="1"/>
  <c r="U1947" i="14"/>
  <c r="T1947" i="14"/>
  <c r="O1947" i="14"/>
  <c r="AN1946" i="14"/>
  <c r="AM1946" i="14"/>
  <c r="AL1946" i="14"/>
  <c r="AK1946" i="14"/>
  <c r="AJ1946" i="14"/>
  <c r="AI1946" i="14"/>
  <c r="AH1946" i="14"/>
  <c r="AE1946" i="14"/>
  <c r="Z1946" i="14"/>
  <c r="AF1946" i="14" s="1"/>
  <c r="U1946" i="14"/>
  <c r="T1946" i="14"/>
  <c r="O1946" i="14"/>
  <c r="AN1945" i="14"/>
  <c r="AM1945" i="14"/>
  <c r="AL1945" i="14"/>
  <c r="AK1945" i="14" s="1"/>
  <c r="AJ1945" i="14"/>
  <c r="AI1945" i="14" s="1"/>
  <c r="AH1945" i="14"/>
  <c r="AF1945" i="14"/>
  <c r="Z1945" i="14"/>
  <c r="U1945" i="14"/>
  <c r="T1945" i="14"/>
  <c r="O1945" i="14"/>
  <c r="AE1945" i="14" s="1"/>
  <c r="AL1944" i="14"/>
  <c r="AK1944" i="14" s="1"/>
  <c r="AJ1944" i="14"/>
  <c r="AI1944" i="14"/>
  <c r="AH1944" i="14"/>
  <c r="AF1944" i="14"/>
  <c r="AE1944" i="14"/>
  <c r="Z1944" i="14"/>
  <c r="U1944" i="14"/>
  <c r="T1944" i="14"/>
  <c r="O1944" i="14"/>
  <c r="AN1943" i="14"/>
  <c r="AL1943" i="14"/>
  <c r="AM1943" i="14" s="1"/>
  <c r="AK1943" i="14"/>
  <c r="AJ1943" i="14"/>
  <c r="AI1943" i="14" s="1"/>
  <c r="AH1943" i="14"/>
  <c r="AE1943" i="14"/>
  <c r="Z1943" i="14"/>
  <c r="AF1943" i="14" s="1"/>
  <c r="U1943" i="14"/>
  <c r="T1943" i="14"/>
  <c r="O1943" i="14"/>
  <c r="AM1942" i="14"/>
  <c r="AN1942" i="14" s="1"/>
  <c r="AL1942" i="14"/>
  <c r="AK1942" i="14"/>
  <c r="AJ1942" i="14"/>
  <c r="AI1942" i="14" s="1"/>
  <c r="AH1942" i="14"/>
  <c r="Z1942" i="14"/>
  <c r="AF1942" i="14" s="1"/>
  <c r="U1942" i="14"/>
  <c r="T1942" i="14"/>
  <c r="O1942" i="14"/>
  <c r="AE1942" i="14" s="1"/>
  <c r="AM1941" i="14"/>
  <c r="AN1941" i="14" s="1"/>
  <c r="AL1941" i="14"/>
  <c r="AK1941" i="14" s="1"/>
  <c r="AJ1941" i="14"/>
  <c r="AI1941" i="14" s="1"/>
  <c r="AH1941" i="14"/>
  <c r="AF1941" i="14"/>
  <c r="Z1941" i="14"/>
  <c r="U1941" i="14"/>
  <c r="T1941" i="14"/>
  <c r="O1941" i="14"/>
  <c r="AE1941" i="14" s="1"/>
  <c r="AM1940" i="14"/>
  <c r="AN1940" i="14" s="1"/>
  <c r="AL1940" i="14"/>
  <c r="AK1940" i="14" s="1"/>
  <c r="AJ1940" i="14"/>
  <c r="AI1940" i="14"/>
  <c r="AH1940" i="14"/>
  <c r="AF1940" i="14"/>
  <c r="Z1940" i="14"/>
  <c r="U1940" i="14"/>
  <c r="T1940" i="14"/>
  <c r="O1940" i="14"/>
  <c r="AE1940" i="14" s="1"/>
  <c r="AL1939" i="14"/>
  <c r="AM1939" i="14" s="1"/>
  <c r="AN1939" i="14" s="1"/>
  <c r="AJ1939" i="14"/>
  <c r="AI1939" i="14" s="1"/>
  <c r="AH1939" i="14"/>
  <c r="AF1939" i="14"/>
  <c r="Z1939" i="14"/>
  <c r="U1939" i="14"/>
  <c r="T1939" i="14"/>
  <c r="O1939" i="14"/>
  <c r="AE1939" i="14" s="1"/>
  <c r="AL1938" i="14"/>
  <c r="AJ1938" i="14"/>
  <c r="AI1938" i="14" s="1"/>
  <c r="AH1938" i="14"/>
  <c r="AF1938" i="14"/>
  <c r="AE1938" i="14"/>
  <c r="Z1938" i="14"/>
  <c r="U1938" i="14"/>
  <c r="T1938" i="14"/>
  <c r="O1938" i="14"/>
  <c r="AN1937" i="14"/>
  <c r="AM1937" i="14"/>
  <c r="AL1937" i="14"/>
  <c r="AK1937" i="14"/>
  <c r="AJ1937" i="14"/>
  <c r="AI1937" i="14"/>
  <c r="AH1937" i="14"/>
  <c r="AE1937" i="14"/>
  <c r="Z1937" i="14"/>
  <c r="AF1937" i="14" s="1"/>
  <c r="U1937" i="14"/>
  <c r="T1937" i="14"/>
  <c r="O1937" i="14"/>
  <c r="AM1936" i="14"/>
  <c r="AN1936" i="14" s="1"/>
  <c r="AL1936" i="14"/>
  <c r="AK1936" i="14" s="1"/>
  <c r="AJ1936" i="14"/>
  <c r="AI1936" i="14" s="1"/>
  <c r="AH1936" i="14"/>
  <c r="AF1936" i="14"/>
  <c r="Z1936" i="14"/>
  <c r="U1936" i="14"/>
  <c r="T1936" i="14"/>
  <c r="O1936" i="14"/>
  <c r="AE1936" i="14" s="1"/>
  <c r="AL1935" i="14"/>
  <c r="AM1935" i="14" s="1"/>
  <c r="AN1935" i="14" s="1"/>
  <c r="AK1935" i="14"/>
  <c r="AJ1935" i="14"/>
  <c r="AI1935" i="14"/>
  <c r="AH1935" i="14"/>
  <c r="AF1935" i="14"/>
  <c r="AE1935" i="14"/>
  <c r="Z1935" i="14"/>
  <c r="U1935" i="14"/>
  <c r="T1935" i="14"/>
  <c r="O1935" i="14"/>
  <c r="AL1934" i="14"/>
  <c r="AK1934" i="14"/>
  <c r="AJ1934" i="14"/>
  <c r="AH1934" i="14"/>
  <c r="AF1934" i="14"/>
  <c r="AE1934" i="14"/>
  <c r="Z1934" i="14"/>
  <c r="U1934" i="14"/>
  <c r="T1934" i="14"/>
  <c r="O1934" i="14"/>
  <c r="AL1933" i="14"/>
  <c r="AJ1933" i="14"/>
  <c r="AI1933" i="14"/>
  <c r="AH1933" i="14"/>
  <c r="Z1933" i="14"/>
  <c r="AF1933" i="14" s="1"/>
  <c r="U1933" i="14"/>
  <c r="T1933" i="14"/>
  <c r="O1933" i="14"/>
  <c r="AE1933" i="14" s="1"/>
  <c r="AN1932" i="14"/>
  <c r="AM1932" i="14"/>
  <c r="AL1932" i="14"/>
  <c r="AK1932" i="14" s="1"/>
  <c r="AJ1932" i="14"/>
  <c r="AI1932" i="14"/>
  <c r="AH1932" i="14"/>
  <c r="AE1932" i="14"/>
  <c r="Z1932" i="14"/>
  <c r="AF1932" i="14" s="1"/>
  <c r="U1932" i="14"/>
  <c r="T1932" i="14"/>
  <c r="O1932" i="14"/>
  <c r="AM1931" i="14"/>
  <c r="AN1931" i="14" s="1"/>
  <c r="AL1931" i="14"/>
  <c r="AK1931" i="14" s="1"/>
  <c r="AJ1931" i="14"/>
  <c r="AI1931" i="14" s="1"/>
  <c r="AH1931" i="14"/>
  <c r="Z1931" i="14"/>
  <c r="AF1931" i="14" s="1"/>
  <c r="U1931" i="14"/>
  <c r="T1931" i="14"/>
  <c r="O1931" i="14"/>
  <c r="AE1931" i="14" s="1"/>
  <c r="AL1930" i="14"/>
  <c r="AK1930" i="14" s="1"/>
  <c r="AJ1930" i="14"/>
  <c r="AI1930" i="14" s="1"/>
  <c r="AH1930" i="14"/>
  <c r="AF1930" i="14"/>
  <c r="AE1930" i="14"/>
  <c r="Z1930" i="14"/>
  <c r="U1930" i="14"/>
  <c r="T1930" i="14"/>
  <c r="O1930" i="14"/>
  <c r="AN1929" i="14"/>
  <c r="AL1929" i="14"/>
  <c r="AM1929" i="14" s="1"/>
  <c r="AK1929" i="14"/>
  <c r="AJ1929" i="14"/>
  <c r="AI1929" i="14" s="1"/>
  <c r="AH1929" i="14"/>
  <c r="Z1929" i="14"/>
  <c r="AF1929" i="14" s="1"/>
  <c r="U1929" i="14"/>
  <c r="T1929" i="14"/>
  <c r="O1929" i="14"/>
  <c r="AE1929" i="14" s="1"/>
  <c r="AL1928" i="14"/>
  <c r="AK1928" i="14"/>
  <c r="AJ1928" i="14"/>
  <c r="AI1928" i="14" s="1"/>
  <c r="AH1928" i="14"/>
  <c r="Z1928" i="14"/>
  <c r="AF1928" i="14" s="1"/>
  <c r="U1928" i="14"/>
  <c r="T1928" i="14"/>
  <c r="O1928" i="14"/>
  <c r="AE1928" i="14" s="1"/>
  <c r="AL1927" i="14"/>
  <c r="AK1927" i="14" s="1"/>
  <c r="AJ1927" i="14"/>
  <c r="AM1927" i="14" s="1"/>
  <c r="AN1927" i="14" s="1"/>
  <c r="AH1927" i="14"/>
  <c r="AF1927" i="14"/>
  <c r="Z1927" i="14"/>
  <c r="U1927" i="14"/>
  <c r="T1927" i="14"/>
  <c r="O1927" i="14"/>
  <c r="AE1927" i="14" s="1"/>
  <c r="AN1926" i="14"/>
  <c r="AL1926" i="14"/>
  <c r="AM1926" i="14" s="1"/>
  <c r="AJ1926" i="14"/>
  <c r="AI1926" i="14"/>
  <c r="AH1926" i="14"/>
  <c r="AF1926" i="14"/>
  <c r="Z1926" i="14"/>
  <c r="U1926" i="14"/>
  <c r="T1926" i="14"/>
  <c r="O1926" i="14"/>
  <c r="AE1926" i="14" s="1"/>
  <c r="AL1925" i="14"/>
  <c r="AM1925" i="14" s="1"/>
  <c r="AN1925" i="14" s="1"/>
  <c r="AK1925" i="14"/>
  <c r="AJ1925" i="14"/>
  <c r="AI1925" i="14" s="1"/>
  <c r="AH1925" i="14"/>
  <c r="AF1925" i="14"/>
  <c r="Z1925" i="14"/>
  <c r="U1925" i="14"/>
  <c r="T1925" i="14"/>
  <c r="O1925" i="14"/>
  <c r="AE1925" i="14" s="1"/>
  <c r="AL1924" i="14"/>
  <c r="AM1924" i="14" s="1"/>
  <c r="AN1924" i="14" s="1"/>
  <c r="AJ1924" i="14"/>
  <c r="AI1924" i="14" s="1"/>
  <c r="AH1924" i="14"/>
  <c r="AF1924" i="14"/>
  <c r="AE1924" i="14"/>
  <c r="Z1924" i="14"/>
  <c r="U1924" i="14"/>
  <c r="T1924" i="14"/>
  <c r="O1924" i="14"/>
  <c r="AN1923" i="14"/>
  <c r="AM1923" i="14"/>
  <c r="AL1923" i="14"/>
  <c r="AK1923" i="14"/>
  <c r="AJ1923" i="14"/>
  <c r="AI1923" i="14"/>
  <c r="AH1923" i="14"/>
  <c r="AE1923" i="14"/>
  <c r="Z1923" i="14"/>
  <c r="AF1923" i="14" s="1"/>
  <c r="U1923" i="14"/>
  <c r="T1923" i="14"/>
  <c r="O1923" i="14"/>
  <c r="AL1922" i="14"/>
  <c r="AK1922" i="14" s="1"/>
  <c r="AJ1922" i="14"/>
  <c r="AM1922" i="14" s="1"/>
  <c r="AN1922" i="14" s="1"/>
  <c r="AH1922" i="14"/>
  <c r="AF1922" i="14"/>
  <c r="Z1922" i="14"/>
  <c r="U1922" i="14"/>
  <c r="T1922" i="14"/>
  <c r="O1922" i="14"/>
  <c r="AE1922" i="14" s="1"/>
  <c r="AL1921" i="14"/>
  <c r="AJ1921" i="14"/>
  <c r="AI1921" i="14"/>
  <c r="AH1921" i="14"/>
  <c r="AF1921" i="14"/>
  <c r="AE1921" i="14"/>
  <c r="Z1921" i="14"/>
  <c r="U1921" i="14"/>
  <c r="T1921" i="14"/>
  <c r="O1921" i="14"/>
  <c r="AL1920" i="14"/>
  <c r="AK1920" i="14"/>
  <c r="AJ1920" i="14"/>
  <c r="AH1920" i="14"/>
  <c r="Z1920" i="14"/>
  <c r="AF1920" i="14" s="1"/>
  <c r="U1920" i="14"/>
  <c r="T1920" i="14"/>
  <c r="O1920" i="14"/>
  <c r="AE1920" i="14" s="1"/>
  <c r="AL1919" i="14"/>
  <c r="AK1919" i="14" s="1"/>
  <c r="AJ1919" i="14"/>
  <c r="AM1919" i="14" s="1"/>
  <c r="AN1919" i="14" s="1"/>
  <c r="AI1919" i="14"/>
  <c r="AH1919" i="14"/>
  <c r="Z1919" i="14"/>
  <c r="AF1919" i="14" s="1"/>
  <c r="U1919" i="14"/>
  <c r="T1919" i="14"/>
  <c r="O1919" i="14"/>
  <c r="AE1919" i="14" s="1"/>
  <c r="AN1918" i="14"/>
  <c r="AM1918" i="14"/>
  <c r="AL1918" i="14"/>
  <c r="AK1918" i="14" s="1"/>
  <c r="AJ1918" i="14"/>
  <c r="AI1918" i="14"/>
  <c r="AH1918" i="14"/>
  <c r="AE1918" i="14"/>
  <c r="Z1918" i="14"/>
  <c r="AF1918" i="14" s="1"/>
  <c r="U1918" i="14"/>
  <c r="T1918" i="14"/>
  <c r="O1918" i="14"/>
  <c r="AN1917" i="14"/>
  <c r="AM1917" i="14"/>
  <c r="AL1917" i="14"/>
  <c r="AK1917" i="14" s="1"/>
  <c r="AJ1917" i="14"/>
  <c r="AI1917" i="14" s="1"/>
  <c r="AH1917" i="14"/>
  <c r="Z1917" i="14"/>
  <c r="AF1917" i="14" s="1"/>
  <c r="U1917" i="14"/>
  <c r="T1917" i="14"/>
  <c r="O1917" i="14"/>
  <c r="AE1917" i="14" s="1"/>
  <c r="AL1916" i="14"/>
  <c r="AK1916" i="14" s="1"/>
  <c r="AJ1916" i="14"/>
  <c r="AI1916" i="14" s="1"/>
  <c r="AH1916" i="14"/>
  <c r="AF1916" i="14"/>
  <c r="Z1916" i="14"/>
  <c r="U1916" i="14"/>
  <c r="T1916" i="14"/>
  <c r="O1916" i="14"/>
  <c r="AE1916" i="14" s="1"/>
  <c r="AN1915" i="14"/>
  <c r="AL1915" i="14"/>
  <c r="AM1915" i="14" s="1"/>
  <c r="AJ1915" i="14"/>
  <c r="AI1915" i="14" s="1"/>
  <c r="AH1915" i="14"/>
  <c r="AE1915" i="14"/>
  <c r="Z1915" i="14"/>
  <c r="AF1915" i="14" s="1"/>
  <c r="U1915" i="14"/>
  <c r="T1915" i="14"/>
  <c r="O1915" i="14"/>
  <c r="AL1914" i="14"/>
  <c r="AK1914" i="14"/>
  <c r="AJ1914" i="14"/>
  <c r="AH1914" i="14"/>
  <c r="Z1914" i="14"/>
  <c r="AF1914" i="14" s="1"/>
  <c r="U1914" i="14"/>
  <c r="T1914" i="14"/>
  <c r="O1914" i="14"/>
  <c r="AE1914" i="14" s="1"/>
  <c r="AM1913" i="14"/>
  <c r="AN1913" i="14" s="1"/>
  <c r="AL1913" i="14"/>
  <c r="AK1913" i="14" s="1"/>
  <c r="AJ1913" i="14"/>
  <c r="AI1913" i="14"/>
  <c r="AH1913" i="14"/>
  <c r="AF1913" i="14"/>
  <c r="Z1913" i="14"/>
  <c r="U1913" i="14"/>
  <c r="T1913" i="14"/>
  <c r="O1913" i="14"/>
  <c r="AE1913" i="14" s="1"/>
  <c r="AL1912" i="14"/>
  <c r="AM1912" i="14" s="1"/>
  <c r="AN1912" i="14" s="1"/>
  <c r="AJ1912" i="14"/>
  <c r="AI1912" i="14"/>
  <c r="AH1912" i="14"/>
  <c r="AF1912" i="14"/>
  <c r="Z1912" i="14"/>
  <c r="U1912" i="14"/>
  <c r="T1912" i="14"/>
  <c r="O1912" i="14"/>
  <c r="AE1912" i="14" s="1"/>
  <c r="AM1911" i="14"/>
  <c r="AN1911" i="14" s="1"/>
  <c r="AL1911" i="14"/>
  <c r="AK1911" i="14"/>
  <c r="AJ1911" i="14"/>
  <c r="AI1911" i="14" s="1"/>
  <c r="AH1911" i="14"/>
  <c r="AF1911" i="14"/>
  <c r="Z1911" i="14"/>
  <c r="U1911" i="14"/>
  <c r="T1911" i="14"/>
  <c r="O1911" i="14"/>
  <c r="AE1911" i="14" s="1"/>
  <c r="AL1910" i="14"/>
  <c r="AK1910" i="14" s="1"/>
  <c r="AJ1910" i="14"/>
  <c r="AI1910" i="14" s="1"/>
  <c r="AH1910" i="14"/>
  <c r="AF1910" i="14"/>
  <c r="AE1910" i="14"/>
  <c r="Z1910" i="14"/>
  <c r="U1910" i="14"/>
  <c r="T1910" i="14"/>
  <c r="O1910" i="14"/>
  <c r="AM1909" i="14"/>
  <c r="AN1909" i="14" s="1"/>
  <c r="AL1909" i="14"/>
  <c r="AK1909" i="14"/>
  <c r="AJ1909" i="14"/>
  <c r="AI1909" i="14"/>
  <c r="AH1909" i="14"/>
  <c r="AE1909" i="14"/>
  <c r="Z1909" i="14"/>
  <c r="AF1909" i="14" s="1"/>
  <c r="U1909" i="14"/>
  <c r="T1909" i="14"/>
  <c r="O1909" i="14"/>
  <c r="AM1908" i="14"/>
  <c r="AN1908" i="14" s="1"/>
  <c r="AL1908" i="14"/>
  <c r="AK1908" i="14" s="1"/>
  <c r="AJ1908" i="14"/>
  <c r="AI1908" i="14"/>
  <c r="AH1908" i="14"/>
  <c r="AF1908" i="14"/>
  <c r="Z1908" i="14"/>
  <c r="U1908" i="14"/>
  <c r="T1908" i="14"/>
  <c r="O1908" i="14"/>
  <c r="AE1908" i="14" s="1"/>
  <c r="AL1907" i="14"/>
  <c r="AM1907" i="14" s="1"/>
  <c r="AN1907" i="14" s="1"/>
  <c r="AJ1907" i="14"/>
  <c r="AI1907" i="14"/>
  <c r="AH1907" i="14"/>
  <c r="AF1907" i="14"/>
  <c r="AE1907" i="14"/>
  <c r="Z1907" i="14"/>
  <c r="U1907" i="14"/>
  <c r="T1907" i="14"/>
  <c r="O1907" i="14"/>
  <c r="AL1906" i="14"/>
  <c r="AK1906" i="14"/>
  <c r="AJ1906" i="14"/>
  <c r="AH1906" i="14"/>
  <c r="AE1906" i="14"/>
  <c r="Z1906" i="14"/>
  <c r="AF1906" i="14" s="1"/>
  <c r="U1906" i="14"/>
  <c r="T1906" i="14"/>
  <c r="O1906" i="14"/>
  <c r="AL1905" i="14"/>
  <c r="AK1905" i="14" s="1"/>
  <c r="AJ1905" i="14"/>
  <c r="AM1905" i="14" s="1"/>
  <c r="AN1905" i="14" s="1"/>
  <c r="AI1905" i="14"/>
  <c r="AH1905" i="14"/>
  <c r="AF1905" i="14"/>
  <c r="AE1905" i="14"/>
  <c r="Z1905" i="14"/>
  <c r="U1905" i="14"/>
  <c r="T1905" i="14"/>
  <c r="O1905" i="14"/>
  <c r="AN1904" i="14"/>
  <c r="AM1904" i="14"/>
  <c r="AL1904" i="14"/>
  <c r="AK1904" i="14" s="1"/>
  <c r="AJ1904" i="14"/>
  <c r="AI1904" i="14"/>
  <c r="AH1904" i="14"/>
  <c r="AE1904" i="14"/>
  <c r="Z1904" i="14"/>
  <c r="AF1904" i="14" s="1"/>
  <c r="U1904" i="14"/>
  <c r="T1904" i="14"/>
  <c r="O1904" i="14"/>
  <c r="AN1903" i="14"/>
  <c r="AM1903" i="14"/>
  <c r="AL1903" i="14"/>
  <c r="AK1903" i="14" s="1"/>
  <c r="AJ1903" i="14"/>
  <c r="AI1903" i="14" s="1"/>
  <c r="AH1903" i="14"/>
  <c r="AF1903" i="14"/>
  <c r="Z1903" i="14"/>
  <c r="U1903" i="14"/>
  <c r="T1903" i="14"/>
  <c r="O1903" i="14"/>
  <c r="AE1903" i="14" s="1"/>
  <c r="AL1902" i="14"/>
  <c r="AJ1902" i="14"/>
  <c r="AI1902" i="14" s="1"/>
  <c r="AH1902" i="14"/>
  <c r="AF1902" i="14"/>
  <c r="Z1902" i="14"/>
  <c r="U1902" i="14"/>
  <c r="T1902" i="14"/>
  <c r="O1902" i="14"/>
  <c r="AE1902" i="14" s="1"/>
  <c r="AL1901" i="14"/>
  <c r="AM1901" i="14" s="1"/>
  <c r="AN1901" i="14" s="1"/>
  <c r="AJ1901" i="14"/>
  <c r="AI1901" i="14" s="1"/>
  <c r="AH1901" i="14"/>
  <c r="AE1901" i="14"/>
  <c r="Z1901" i="14"/>
  <c r="AF1901" i="14" s="1"/>
  <c r="U1901" i="14"/>
  <c r="T1901" i="14"/>
  <c r="O1901" i="14"/>
  <c r="AN1900" i="14"/>
  <c r="AM1900" i="14"/>
  <c r="AL1900" i="14"/>
  <c r="AK1900" i="14"/>
  <c r="AJ1900" i="14"/>
  <c r="AI1900" i="14" s="1"/>
  <c r="AH1900" i="14"/>
  <c r="Z1900" i="14"/>
  <c r="AF1900" i="14" s="1"/>
  <c r="U1900" i="14"/>
  <c r="T1900" i="14"/>
  <c r="O1900" i="14"/>
  <c r="AE1900" i="14" s="1"/>
  <c r="AL1899" i="14"/>
  <c r="AK1899" i="14" s="1"/>
  <c r="AJ1899" i="14"/>
  <c r="AI1899" i="14"/>
  <c r="AH1899" i="14"/>
  <c r="AF1899" i="14"/>
  <c r="Z1899" i="14"/>
  <c r="U1899" i="14"/>
  <c r="T1899" i="14"/>
  <c r="O1899" i="14"/>
  <c r="AE1899" i="14" s="1"/>
  <c r="AL1898" i="14"/>
  <c r="AJ1898" i="14"/>
  <c r="AI1898" i="14"/>
  <c r="AH1898" i="14"/>
  <c r="AF1898" i="14"/>
  <c r="Z1898" i="14"/>
  <c r="U1898" i="14"/>
  <c r="T1898" i="14"/>
  <c r="O1898" i="14"/>
  <c r="AE1898" i="14" s="1"/>
  <c r="AM1897" i="14"/>
  <c r="AN1897" i="14" s="1"/>
  <c r="AL1897" i="14"/>
  <c r="AK1897" i="14"/>
  <c r="AJ1897" i="14"/>
  <c r="AI1897" i="14" s="1"/>
  <c r="AH1897" i="14"/>
  <c r="AF1897" i="14"/>
  <c r="Z1897" i="14"/>
  <c r="U1897" i="14"/>
  <c r="T1897" i="14"/>
  <c r="O1897" i="14"/>
  <c r="AE1897" i="14" s="1"/>
  <c r="AL1896" i="14"/>
  <c r="AM1896" i="14" s="1"/>
  <c r="AN1896" i="14" s="1"/>
  <c r="AK1896" i="14"/>
  <c r="AJ1896" i="14"/>
  <c r="AI1896" i="14"/>
  <c r="AH1896" i="14"/>
  <c r="AF1896" i="14"/>
  <c r="AE1896" i="14"/>
  <c r="Z1896" i="14"/>
  <c r="U1896" i="14"/>
  <c r="T1896" i="14"/>
  <c r="O1896" i="14"/>
  <c r="AL1895" i="14"/>
  <c r="AK1895" i="14"/>
  <c r="AJ1895" i="14"/>
  <c r="AH1895" i="14"/>
  <c r="AE1895" i="14"/>
  <c r="Z1895" i="14"/>
  <c r="AF1895" i="14" s="1"/>
  <c r="U1895" i="14"/>
  <c r="T1895" i="14"/>
  <c r="O1895" i="14"/>
  <c r="AL1894" i="14"/>
  <c r="AK1894" i="14" s="1"/>
  <c r="AJ1894" i="14"/>
  <c r="AI1894" i="14"/>
  <c r="AH1894" i="14"/>
  <c r="AF1894" i="14"/>
  <c r="Z1894" i="14"/>
  <c r="U1894" i="14"/>
  <c r="T1894" i="14"/>
  <c r="O1894" i="14"/>
  <c r="AE1894" i="14" s="1"/>
  <c r="AL1893" i="14"/>
  <c r="AM1893" i="14" s="1"/>
  <c r="AN1893" i="14" s="1"/>
  <c r="AJ1893" i="14"/>
  <c r="AI1893" i="14"/>
  <c r="AH1893" i="14"/>
  <c r="AF1893" i="14"/>
  <c r="AE1893" i="14"/>
  <c r="Z1893" i="14"/>
  <c r="U1893" i="14"/>
  <c r="T1893" i="14"/>
  <c r="O1893" i="14"/>
  <c r="AL1892" i="14"/>
  <c r="AK1892" i="14"/>
  <c r="AJ1892" i="14"/>
  <c r="AH1892" i="14"/>
  <c r="AE1892" i="14"/>
  <c r="Z1892" i="14"/>
  <c r="AF1892" i="14" s="1"/>
  <c r="U1892" i="14"/>
  <c r="T1892" i="14"/>
  <c r="O1892" i="14"/>
  <c r="AL1891" i="14"/>
  <c r="AK1891" i="14" s="1"/>
  <c r="AJ1891" i="14"/>
  <c r="AM1891" i="14" s="1"/>
  <c r="AN1891" i="14" s="1"/>
  <c r="AI1891" i="14"/>
  <c r="AH1891" i="14"/>
  <c r="Z1891" i="14"/>
  <c r="AF1891" i="14" s="1"/>
  <c r="U1891" i="14"/>
  <c r="T1891" i="14"/>
  <c r="O1891" i="14"/>
  <c r="AE1891" i="14" s="1"/>
  <c r="AN1890" i="14"/>
  <c r="AM1890" i="14"/>
  <c r="AL1890" i="14"/>
  <c r="AK1890" i="14" s="1"/>
  <c r="AJ1890" i="14"/>
  <c r="AI1890" i="14"/>
  <c r="AH1890" i="14"/>
  <c r="AE1890" i="14"/>
  <c r="Z1890" i="14"/>
  <c r="AF1890" i="14" s="1"/>
  <c r="U1890" i="14"/>
  <c r="T1890" i="14"/>
  <c r="O1890" i="14"/>
  <c r="AN1889" i="14"/>
  <c r="AM1889" i="14"/>
  <c r="AL1889" i="14"/>
  <c r="AK1889" i="14" s="1"/>
  <c r="AJ1889" i="14"/>
  <c r="AI1889" i="14" s="1"/>
  <c r="AH1889" i="14"/>
  <c r="AF1889" i="14"/>
  <c r="Z1889" i="14"/>
  <c r="U1889" i="14"/>
  <c r="T1889" i="14"/>
  <c r="O1889" i="14"/>
  <c r="AE1889" i="14" s="1"/>
  <c r="AM1888" i="14"/>
  <c r="AN1888" i="14" s="1"/>
  <c r="AL1888" i="14"/>
  <c r="AK1888" i="14" s="1"/>
  <c r="AJ1888" i="14"/>
  <c r="AI1888" i="14" s="1"/>
  <c r="AH1888" i="14"/>
  <c r="AF1888" i="14"/>
  <c r="Z1888" i="14"/>
  <c r="U1888" i="14"/>
  <c r="T1888" i="14"/>
  <c r="O1888" i="14"/>
  <c r="AE1888" i="14" s="1"/>
  <c r="AL1887" i="14"/>
  <c r="AM1887" i="14" s="1"/>
  <c r="AN1887" i="14" s="1"/>
  <c r="AJ1887" i="14"/>
  <c r="AI1887" i="14" s="1"/>
  <c r="AH1887" i="14"/>
  <c r="Z1887" i="14"/>
  <c r="AF1887" i="14" s="1"/>
  <c r="U1887" i="14"/>
  <c r="T1887" i="14"/>
  <c r="O1887" i="14"/>
  <c r="AE1887" i="14" s="1"/>
  <c r="AN1886" i="14"/>
  <c r="AM1886" i="14"/>
  <c r="AL1886" i="14"/>
  <c r="AK1886" i="14"/>
  <c r="AJ1886" i="14"/>
  <c r="AI1886" i="14"/>
  <c r="AH1886" i="14"/>
  <c r="Z1886" i="14"/>
  <c r="AF1886" i="14" s="1"/>
  <c r="U1886" i="14"/>
  <c r="T1886" i="14"/>
  <c r="O1886" i="14"/>
  <c r="AE1886" i="14" s="1"/>
  <c r="AL1885" i="14"/>
  <c r="AK1885" i="14" s="1"/>
  <c r="AJ1885" i="14"/>
  <c r="AH1885" i="14"/>
  <c r="AF1885" i="14"/>
  <c r="Z1885" i="14"/>
  <c r="U1885" i="14"/>
  <c r="T1885" i="14"/>
  <c r="O1885" i="14"/>
  <c r="AE1885" i="14" s="1"/>
  <c r="AL1884" i="14"/>
  <c r="AM1884" i="14" s="1"/>
  <c r="AN1884" i="14" s="1"/>
  <c r="AJ1884" i="14"/>
  <c r="AI1884" i="14"/>
  <c r="AH1884" i="14"/>
  <c r="AF1884" i="14"/>
  <c r="Z1884" i="14"/>
  <c r="U1884" i="14"/>
  <c r="T1884" i="14"/>
  <c r="O1884" i="14"/>
  <c r="AE1884" i="14" s="1"/>
  <c r="AL1883" i="14"/>
  <c r="AM1883" i="14" s="1"/>
  <c r="AN1883" i="14" s="1"/>
  <c r="AK1883" i="14"/>
  <c r="AJ1883" i="14"/>
  <c r="AI1883" i="14" s="1"/>
  <c r="AH1883" i="14"/>
  <c r="AF1883" i="14"/>
  <c r="AE1883" i="14"/>
  <c r="Z1883" i="14"/>
  <c r="U1883" i="14"/>
  <c r="T1883" i="14"/>
  <c r="O1883" i="14"/>
  <c r="AL1882" i="14"/>
  <c r="AK1882" i="14"/>
  <c r="AJ1882" i="14"/>
  <c r="AI1882" i="14"/>
  <c r="AH1882" i="14"/>
  <c r="AE1882" i="14"/>
  <c r="Z1882" i="14"/>
  <c r="AF1882" i="14" s="1"/>
  <c r="U1882" i="14"/>
  <c r="T1882" i="14"/>
  <c r="O1882" i="14"/>
  <c r="AL1881" i="14"/>
  <c r="AK1881" i="14"/>
  <c r="AJ1881" i="14"/>
  <c r="AM1881" i="14" s="1"/>
  <c r="AN1881" i="14" s="1"/>
  <c r="AH1881" i="14"/>
  <c r="AE1881" i="14"/>
  <c r="Z1881" i="14"/>
  <c r="AF1881" i="14" s="1"/>
  <c r="U1881" i="14"/>
  <c r="T1881" i="14"/>
  <c r="O1881" i="14"/>
  <c r="AL1880" i="14"/>
  <c r="AJ1880" i="14"/>
  <c r="AI1880" i="14" s="1"/>
  <c r="AH1880" i="14"/>
  <c r="Z1880" i="14"/>
  <c r="AF1880" i="14" s="1"/>
  <c r="U1880" i="14"/>
  <c r="T1880" i="14"/>
  <c r="O1880" i="14"/>
  <c r="AE1880" i="14" s="1"/>
  <c r="AL1879" i="14"/>
  <c r="AM1879" i="14" s="1"/>
  <c r="AN1879" i="14" s="1"/>
  <c r="AK1879" i="14"/>
  <c r="AJ1879" i="14"/>
  <c r="AI1879" i="14"/>
  <c r="AH1879" i="14"/>
  <c r="AF1879" i="14"/>
  <c r="AE1879" i="14"/>
  <c r="Z1879" i="14"/>
  <c r="U1879" i="14"/>
  <c r="T1879" i="14"/>
  <c r="O1879" i="14"/>
  <c r="AL1878" i="14"/>
  <c r="AK1878" i="14"/>
  <c r="AJ1878" i="14"/>
  <c r="AH1878" i="14"/>
  <c r="AF1878" i="14"/>
  <c r="Z1878" i="14"/>
  <c r="U1878" i="14"/>
  <c r="T1878" i="14"/>
  <c r="O1878" i="14"/>
  <c r="AE1878" i="14" s="1"/>
  <c r="AN1877" i="14"/>
  <c r="AL1877" i="14"/>
  <c r="AK1877" i="14" s="1"/>
  <c r="AJ1877" i="14"/>
  <c r="AM1877" i="14" s="1"/>
  <c r="AI1877" i="14"/>
  <c r="AH1877" i="14"/>
  <c r="AF1877" i="14"/>
  <c r="AE1877" i="14"/>
  <c r="Z1877" i="14"/>
  <c r="U1877" i="14"/>
  <c r="T1877" i="14"/>
  <c r="O1877" i="14"/>
  <c r="AM1876" i="14"/>
  <c r="AN1876" i="14" s="1"/>
  <c r="AL1876" i="14"/>
  <c r="AK1876" i="14" s="1"/>
  <c r="AJ1876" i="14"/>
  <c r="AI1876" i="14"/>
  <c r="AH1876" i="14"/>
  <c r="AE1876" i="14"/>
  <c r="Z1876" i="14"/>
  <c r="AF1876" i="14" s="1"/>
  <c r="U1876" i="14"/>
  <c r="T1876" i="14"/>
  <c r="O1876" i="14"/>
  <c r="AL1875" i="14"/>
  <c r="AK1875" i="14" s="1"/>
  <c r="AJ1875" i="14"/>
  <c r="AI1875" i="14" s="1"/>
  <c r="AH1875" i="14"/>
  <c r="AF1875" i="14"/>
  <c r="Z1875" i="14"/>
  <c r="U1875" i="14"/>
  <c r="T1875" i="14"/>
  <c r="O1875" i="14"/>
  <c r="AE1875" i="14" s="1"/>
  <c r="AL1874" i="14"/>
  <c r="AM1874" i="14" s="1"/>
  <c r="AN1874" i="14" s="1"/>
  <c r="AJ1874" i="14"/>
  <c r="AI1874" i="14" s="1"/>
  <c r="AH1874" i="14"/>
  <c r="AF1874" i="14"/>
  <c r="AE1874" i="14"/>
  <c r="Z1874" i="14"/>
  <c r="U1874" i="14"/>
  <c r="T1874" i="14"/>
  <c r="O1874" i="14"/>
  <c r="AL1873" i="14"/>
  <c r="AK1873" i="14"/>
  <c r="AJ1873" i="14"/>
  <c r="AI1873" i="14" s="1"/>
  <c r="AH1873" i="14"/>
  <c r="AE1873" i="14"/>
  <c r="Z1873" i="14"/>
  <c r="AF1873" i="14" s="1"/>
  <c r="U1873" i="14"/>
  <c r="T1873" i="14"/>
  <c r="O1873" i="14"/>
  <c r="AM1872" i="14"/>
  <c r="AN1872" i="14" s="1"/>
  <c r="AL1872" i="14"/>
  <c r="AK1872" i="14"/>
  <c r="AJ1872" i="14"/>
  <c r="AI1872" i="14" s="1"/>
  <c r="AH1872" i="14"/>
  <c r="Z1872" i="14"/>
  <c r="AF1872" i="14" s="1"/>
  <c r="U1872" i="14"/>
  <c r="T1872" i="14"/>
  <c r="O1872" i="14"/>
  <c r="AE1872" i="14" s="1"/>
  <c r="AL1871" i="14"/>
  <c r="AK1871" i="14" s="1"/>
  <c r="AJ1871" i="14"/>
  <c r="AI1871" i="14"/>
  <c r="AH1871" i="14"/>
  <c r="AF1871" i="14"/>
  <c r="Z1871" i="14"/>
  <c r="U1871" i="14"/>
  <c r="T1871" i="14"/>
  <c r="O1871" i="14"/>
  <c r="AE1871" i="14" s="1"/>
  <c r="AN1870" i="14"/>
  <c r="AM1870" i="14"/>
  <c r="AL1870" i="14"/>
  <c r="AK1870" i="14"/>
  <c r="AJ1870" i="14"/>
  <c r="AI1870" i="14"/>
  <c r="AH1870" i="14"/>
  <c r="AF1870" i="14"/>
  <c r="Z1870" i="14"/>
  <c r="U1870" i="14"/>
  <c r="T1870" i="14"/>
  <c r="O1870" i="14"/>
  <c r="AE1870" i="14" s="1"/>
  <c r="AL1869" i="14"/>
  <c r="AK1869" i="14"/>
  <c r="AJ1869" i="14"/>
  <c r="AH1869" i="14"/>
  <c r="AF1869" i="14"/>
  <c r="Z1869" i="14"/>
  <c r="U1869" i="14"/>
  <c r="T1869" i="14"/>
  <c r="O1869" i="14"/>
  <c r="AE1869" i="14" s="1"/>
  <c r="AL1868" i="14"/>
  <c r="AM1868" i="14" s="1"/>
  <c r="AN1868" i="14" s="1"/>
  <c r="AJ1868" i="14"/>
  <c r="AI1868" i="14" s="1"/>
  <c r="AH1868" i="14"/>
  <c r="AF1868" i="14"/>
  <c r="AE1868" i="14"/>
  <c r="Z1868" i="14"/>
  <c r="U1868" i="14"/>
  <c r="T1868" i="14"/>
  <c r="O1868" i="14"/>
  <c r="AN1867" i="14"/>
  <c r="AM1867" i="14"/>
  <c r="AL1867" i="14"/>
  <c r="AK1867" i="14"/>
  <c r="AJ1867" i="14"/>
  <c r="AI1867" i="14"/>
  <c r="AH1867" i="14"/>
  <c r="AE1867" i="14"/>
  <c r="Z1867" i="14"/>
  <c r="AF1867" i="14" s="1"/>
  <c r="U1867" i="14"/>
  <c r="T1867" i="14"/>
  <c r="O1867" i="14"/>
  <c r="AL1866" i="14"/>
  <c r="AK1866" i="14" s="1"/>
  <c r="AJ1866" i="14"/>
  <c r="AH1866" i="14"/>
  <c r="AF1866" i="14"/>
  <c r="Z1866" i="14"/>
  <c r="U1866" i="14"/>
  <c r="T1866" i="14"/>
  <c r="O1866" i="14"/>
  <c r="AE1866" i="14" s="1"/>
  <c r="AL1865" i="14"/>
  <c r="AJ1865" i="14"/>
  <c r="AI1865" i="14"/>
  <c r="AH1865" i="14"/>
  <c r="AF1865" i="14"/>
  <c r="AE1865" i="14"/>
  <c r="Z1865" i="14"/>
  <c r="U1865" i="14"/>
  <c r="T1865" i="14"/>
  <c r="O1865" i="14"/>
  <c r="AL1864" i="14"/>
  <c r="AK1864" i="14"/>
  <c r="AJ1864" i="14"/>
  <c r="AI1864" i="14" s="1"/>
  <c r="AH1864" i="14"/>
  <c r="Z1864" i="14"/>
  <c r="AF1864" i="14" s="1"/>
  <c r="U1864" i="14"/>
  <c r="T1864" i="14"/>
  <c r="O1864" i="14"/>
  <c r="AE1864" i="14" s="1"/>
  <c r="AN1863" i="14"/>
  <c r="AL1863" i="14"/>
  <c r="AK1863" i="14"/>
  <c r="AJ1863" i="14"/>
  <c r="AM1863" i="14" s="1"/>
  <c r="AI1863" i="14"/>
  <c r="AH1863" i="14"/>
  <c r="AF1863" i="14"/>
  <c r="AE1863" i="14"/>
  <c r="Z1863" i="14"/>
  <c r="U1863" i="14"/>
  <c r="T1863" i="14"/>
  <c r="O1863" i="14"/>
  <c r="AM1862" i="14"/>
  <c r="AN1862" i="14" s="1"/>
  <c r="AL1862" i="14"/>
  <c r="AK1862" i="14" s="1"/>
  <c r="AJ1862" i="14"/>
  <c r="AI1862" i="14"/>
  <c r="AH1862" i="14"/>
  <c r="AE1862" i="14"/>
  <c r="Z1862" i="14"/>
  <c r="AF1862" i="14" s="1"/>
  <c r="U1862" i="14"/>
  <c r="T1862" i="14"/>
  <c r="O1862" i="14"/>
  <c r="AL1861" i="14"/>
  <c r="AK1861" i="14" s="1"/>
  <c r="AJ1861" i="14"/>
  <c r="AI1861" i="14"/>
  <c r="AH1861" i="14"/>
  <c r="Z1861" i="14"/>
  <c r="AF1861" i="14" s="1"/>
  <c r="U1861" i="14"/>
  <c r="T1861" i="14"/>
  <c r="O1861" i="14"/>
  <c r="AE1861" i="14" s="1"/>
  <c r="AM1860" i="14"/>
  <c r="AN1860" i="14" s="1"/>
  <c r="AL1860" i="14"/>
  <c r="AK1860" i="14" s="1"/>
  <c r="AJ1860" i="14"/>
  <c r="AI1860" i="14" s="1"/>
  <c r="AH1860" i="14"/>
  <c r="AF1860" i="14"/>
  <c r="Z1860" i="14"/>
  <c r="U1860" i="14"/>
  <c r="T1860" i="14"/>
  <c r="O1860" i="14"/>
  <c r="AE1860" i="14" s="1"/>
  <c r="AL1859" i="14"/>
  <c r="AK1859" i="14" s="1"/>
  <c r="AJ1859" i="14"/>
  <c r="AI1859" i="14" s="1"/>
  <c r="AH1859" i="14"/>
  <c r="Z1859" i="14"/>
  <c r="AF1859" i="14" s="1"/>
  <c r="U1859" i="14"/>
  <c r="T1859" i="14"/>
  <c r="O1859" i="14"/>
  <c r="AE1859" i="14" s="1"/>
  <c r="AN1858" i="14"/>
  <c r="AM1858" i="14"/>
  <c r="AL1858" i="14"/>
  <c r="AK1858" i="14"/>
  <c r="AJ1858" i="14"/>
  <c r="AI1858" i="14"/>
  <c r="AH1858" i="14"/>
  <c r="Z1858" i="14"/>
  <c r="AF1858" i="14" s="1"/>
  <c r="U1858" i="14"/>
  <c r="T1858" i="14"/>
  <c r="O1858" i="14"/>
  <c r="AE1858" i="14" s="1"/>
  <c r="AL1857" i="14"/>
  <c r="AK1857" i="14" s="1"/>
  <c r="AJ1857" i="14"/>
  <c r="AH1857" i="14"/>
  <c r="AF1857" i="14"/>
  <c r="Z1857" i="14"/>
  <c r="U1857" i="14"/>
  <c r="T1857" i="14"/>
  <c r="O1857" i="14"/>
  <c r="AE1857" i="14" s="1"/>
  <c r="AN1856" i="14"/>
  <c r="AL1856" i="14"/>
  <c r="AM1856" i="14" s="1"/>
  <c r="AJ1856" i="14"/>
  <c r="AI1856" i="14"/>
  <c r="AH1856" i="14"/>
  <c r="AF1856" i="14"/>
  <c r="Z1856" i="14"/>
  <c r="U1856" i="14"/>
  <c r="T1856" i="14"/>
  <c r="O1856" i="14"/>
  <c r="AE1856" i="14" s="1"/>
  <c r="AL1855" i="14"/>
  <c r="AJ1855" i="14"/>
  <c r="AI1855" i="14" s="1"/>
  <c r="AH1855" i="14"/>
  <c r="AF1855" i="14"/>
  <c r="Z1855" i="14"/>
  <c r="U1855" i="14"/>
  <c r="T1855" i="14"/>
  <c r="O1855" i="14"/>
  <c r="AE1855" i="14" s="1"/>
  <c r="AL1854" i="14"/>
  <c r="AK1854" i="14"/>
  <c r="AJ1854" i="14"/>
  <c r="AH1854" i="14"/>
  <c r="AE1854" i="14"/>
  <c r="Z1854" i="14"/>
  <c r="AF1854" i="14" s="1"/>
  <c r="U1854" i="14"/>
  <c r="T1854" i="14"/>
  <c r="O1854" i="14"/>
  <c r="AL1853" i="14"/>
  <c r="AM1853" i="14" s="1"/>
  <c r="AN1853" i="14" s="1"/>
  <c r="AJ1853" i="14"/>
  <c r="AI1853" i="14"/>
  <c r="AH1853" i="14"/>
  <c r="AE1853" i="14"/>
  <c r="Z1853" i="14"/>
  <c r="AF1853" i="14" s="1"/>
  <c r="U1853" i="14"/>
  <c r="T1853" i="14"/>
  <c r="O1853" i="14"/>
  <c r="AM1852" i="14"/>
  <c r="AN1852" i="14" s="1"/>
  <c r="AL1852" i="14"/>
  <c r="AK1852" i="14"/>
  <c r="AJ1852" i="14"/>
  <c r="AI1852" i="14"/>
  <c r="AH1852" i="14"/>
  <c r="Z1852" i="14"/>
  <c r="AF1852" i="14" s="1"/>
  <c r="U1852" i="14"/>
  <c r="T1852" i="14"/>
  <c r="O1852" i="14"/>
  <c r="AE1852" i="14" s="1"/>
  <c r="AL1851" i="14"/>
  <c r="AK1851" i="14" s="1"/>
  <c r="AJ1851" i="14"/>
  <c r="AI1851" i="14" s="1"/>
  <c r="AH1851" i="14"/>
  <c r="AF1851" i="14"/>
  <c r="Z1851" i="14"/>
  <c r="U1851" i="14"/>
  <c r="T1851" i="14"/>
  <c r="O1851" i="14"/>
  <c r="AE1851" i="14" s="1"/>
  <c r="AL1850" i="14"/>
  <c r="AM1850" i="14" s="1"/>
  <c r="AN1850" i="14" s="1"/>
  <c r="AK1850" i="14"/>
  <c r="AJ1850" i="14"/>
  <c r="AI1850" i="14" s="1"/>
  <c r="AH1850" i="14"/>
  <c r="AF1850" i="14"/>
  <c r="Z1850" i="14"/>
  <c r="U1850" i="14"/>
  <c r="T1850" i="14"/>
  <c r="O1850" i="14"/>
  <c r="AE1850" i="14" s="1"/>
  <c r="AM1849" i="14"/>
  <c r="AN1849" i="14" s="1"/>
  <c r="AL1849" i="14"/>
  <c r="AK1849" i="14"/>
  <c r="AJ1849" i="14"/>
  <c r="AI1849" i="14"/>
  <c r="AH1849" i="14"/>
  <c r="AF1849" i="14"/>
  <c r="AE1849" i="14"/>
  <c r="Z1849" i="14"/>
  <c r="U1849" i="14"/>
  <c r="T1849" i="14"/>
  <c r="O1849" i="14"/>
  <c r="AM1848" i="14"/>
  <c r="AN1848" i="14" s="1"/>
  <c r="AL1848" i="14"/>
  <c r="AK1848" i="14" s="1"/>
  <c r="AJ1848" i="14"/>
  <c r="AI1848" i="14"/>
  <c r="AH1848" i="14"/>
  <c r="AE1848" i="14"/>
  <c r="Z1848" i="14"/>
  <c r="AF1848" i="14" s="1"/>
  <c r="U1848" i="14"/>
  <c r="T1848" i="14"/>
  <c r="O1848" i="14"/>
  <c r="AM1847" i="14"/>
  <c r="AN1847" i="14" s="1"/>
  <c r="AL1847" i="14"/>
  <c r="AK1847" i="14"/>
  <c r="AJ1847" i="14"/>
  <c r="AI1847" i="14"/>
  <c r="AH1847" i="14"/>
  <c r="AE1847" i="14"/>
  <c r="Z1847" i="14"/>
  <c r="AF1847" i="14" s="1"/>
  <c r="U1847" i="14"/>
  <c r="T1847" i="14"/>
  <c r="O1847" i="14"/>
  <c r="AM1846" i="14"/>
  <c r="AN1846" i="14" s="1"/>
  <c r="AL1846" i="14"/>
  <c r="AK1846" i="14"/>
  <c r="AJ1846" i="14"/>
  <c r="AI1846" i="14" s="1"/>
  <c r="AH1846" i="14"/>
  <c r="AF1846" i="14"/>
  <c r="Z1846" i="14"/>
  <c r="U1846" i="14"/>
  <c r="T1846" i="14"/>
  <c r="O1846" i="14"/>
  <c r="AE1846" i="14" s="1"/>
  <c r="AN1845" i="14"/>
  <c r="AL1845" i="14"/>
  <c r="AM1845" i="14" s="1"/>
  <c r="AJ1845" i="14"/>
  <c r="AI1845" i="14" s="1"/>
  <c r="AH1845" i="14"/>
  <c r="AE1845" i="14"/>
  <c r="Z1845" i="14"/>
  <c r="AF1845" i="14" s="1"/>
  <c r="U1845" i="14"/>
  <c r="T1845" i="14"/>
  <c r="O1845" i="14"/>
  <c r="AN1844" i="14"/>
  <c r="AM1844" i="14"/>
  <c r="AL1844" i="14"/>
  <c r="AK1844" i="14"/>
  <c r="AJ1844" i="14"/>
  <c r="AI1844" i="14"/>
  <c r="AH1844" i="14"/>
  <c r="AE1844" i="14"/>
  <c r="Z1844" i="14"/>
  <c r="AF1844" i="14" s="1"/>
  <c r="U1844" i="14"/>
  <c r="T1844" i="14"/>
  <c r="O1844" i="14"/>
  <c r="AL1843" i="14"/>
  <c r="AK1843" i="14" s="1"/>
  <c r="AJ1843" i="14"/>
  <c r="AI1843" i="14"/>
  <c r="AH1843" i="14"/>
  <c r="Z1843" i="14"/>
  <c r="AF1843" i="14" s="1"/>
  <c r="U1843" i="14"/>
  <c r="T1843" i="14"/>
  <c r="O1843" i="14"/>
  <c r="AE1843" i="14" s="1"/>
  <c r="AM1842" i="14"/>
  <c r="AN1842" i="14" s="1"/>
  <c r="AL1842" i="14"/>
  <c r="AK1842" i="14"/>
  <c r="AJ1842" i="14"/>
  <c r="AI1842" i="14"/>
  <c r="AH1842" i="14"/>
  <c r="AF1842" i="14"/>
  <c r="AE1842" i="14"/>
  <c r="Z1842" i="14"/>
  <c r="U1842" i="14"/>
  <c r="T1842" i="14"/>
  <c r="O1842" i="14"/>
  <c r="AM1841" i="14"/>
  <c r="AN1841" i="14" s="1"/>
  <c r="AL1841" i="14"/>
  <c r="AK1841" i="14" s="1"/>
  <c r="AJ1841" i="14"/>
  <c r="AI1841" i="14" s="1"/>
  <c r="AH1841" i="14"/>
  <c r="Z1841" i="14"/>
  <c r="AF1841" i="14" s="1"/>
  <c r="U1841" i="14"/>
  <c r="T1841" i="14"/>
  <c r="O1841" i="14"/>
  <c r="AE1841" i="14" s="1"/>
  <c r="AL1840" i="14"/>
  <c r="AK1840" i="14"/>
  <c r="AJ1840" i="14"/>
  <c r="AH1840" i="14"/>
  <c r="AE1840" i="14"/>
  <c r="Z1840" i="14"/>
  <c r="AF1840" i="14" s="1"/>
  <c r="U1840" i="14"/>
  <c r="T1840" i="14"/>
  <c r="O1840" i="14"/>
  <c r="AL1839" i="14"/>
  <c r="AM1839" i="14" s="1"/>
  <c r="AN1839" i="14" s="1"/>
  <c r="AJ1839" i="14"/>
  <c r="AI1839" i="14"/>
  <c r="AH1839" i="14"/>
  <c r="Z1839" i="14"/>
  <c r="AF1839" i="14" s="1"/>
  <c r="U1839" i="14"/>
  <c r="T1839" i="14"/>
  <c r="O1839" i="14"/>
  <c r="AE1839" i="14" s="1"/>
  <c r="AL1838" i="14"/>
  <c r="AM1838" i="14" s="1"/>
  <c r="AN1838" i="14" s="1"/>
  <c r="AJ1838" i="14"/>
  <c r="AI1838" i="14" s="1"/>
  <c r="AH1838" i="14"/>
  <c r="AF1838" i="14"/>
  <c r="Z1838" i="14"/>
  <c r="U1838" i="14"/>
  <c r="T1838" i="14"/>
  <c r="O1838" i="14"/>
  <c r="AE1838" i="14" s="1"/>
  <c r="AM1837" i="14"/>
  <c r="AN1837" i="14" s="1"/>
  <c r="AL1837" i="14"/>
  <c r="AK1837" i="14" s="1"/>
  <c r="AJ1837" i="14"/>
  <c r="AI1837" i="14" s="1"/>
  <c r="AH1837" i="14"/>
  <c r="AF1837" i="14"/>
  <c r="AE1837" i="14"/>
  <c r="Z1837" i="14"/>
  <c r="U1837" i="14"/>
  <c r="T1837" i="14"/>
  <c r="O1837" i="14"/>
  <c r="AL1836" i="14"/>
  <c r="AJ1836" i="14"/>
  <c r="AI1836" i="14"/>
  <c r="AH1836" i="14"/>
  <c r="Z1836" i="14"/>
  <c r="AF1836" i="14" s="1"/>
  <c r="U1836" i="14"/>
  <c r="T1836" i="14"/>
  <c r="O1836" i="14"/>
  <c r="AE1836" i="14" s="1"/>
  <c r="AM1835" i="14"/>
  <c r="AN1835" i="14" s="1"/>
  <c r="AL1835" i="14"/>
  <c r="AK1835" i="14"/>
  <c r="AJ1835" i="14"/>
  <c r="AI1835" i="14" s="1"/>
  <c r="AH1835" i="14"/>
  <c r="AE1835" i="14"/>
  <c r="Z1835" i="14"/>
  <c r="AF1835" i="14" s="1"/>
  <c r="U1835" i="14"/>
  <c r="T1835" i="14"/>
  <c r="O1835" i="14"/>
  <c r="AL1834" i="14"/>
  <c r="AJ1834" i="14"/>
  <c r="AI1834" i="14" s="1"/>
  <c r="AH1834" i="14"/>
  <c r="AF1834" i="14"/>
  <c r="AE1834" i="14"/>
  <c r="Z1834" i="14"/>
  <c r="U1834" i="14"/>
  <c r="T1834" i="14"/>
  <c r="O1834" i="14"/>
  <c r="AM1833" i="14"/>
  <c r="AN1833" i="14" s="1"/>
  <c r="AL1833" i="14"/>
  <c r="AK1833" i="14"/>
  <c r="AJ1833" i="14"/>
  <c r="AI1833" i="14"/>
  <c r="AH1833" i="14"/>
  <c r="AF1833" i="14"/>
  <c r="Z1833" i="14"/>
  <c r="U1833" i="14"/>
  <c r="T1833" i="14"/>
  <c r="O1833" i="14"/>
  <c r="AE1833" i="14" s="1"/>
  <c r="AM1832" i="14"/>
  <c r="AN1832" i="14" s="1"/>
  <c r="AL1832" i="14"/>
  <c r="AK1832" i="14"/>
  <c r="AJ1832" i="14"/>
  <c r="AI1832" i="14"/>
  <c r="AH1832" i="14"/>
  <c r="AF1832" i="14"/>
  <c r="AE1832" i="14"/>
  <c r="Z1832" i="14"/>
  <c r="U1832" i="14"/>
  <c r="T1832" i="14"/>
  <c r="O1832" i="14"/>
  <c r="AL1831" i="14"/>
  <c r="AM1831" i="14" s="1"/>
  <c r="AN1831" i="14" s="1"/>
  <c r="AK1831" i="14"/>
  <c r="AJ1831" i="14"/>
  <c r="AI1831" i="14"/>
  <c r="AH1831" i="14"/>
  <c r="Z1831" i="14"/>
  <c r="AF1831" i="14" s="1"/>
  <c r="U1831" i="14"/>
  <c r="T1831" i="14"/>
  <c r="O1831" i="14"/>
  <c r="AE1831" i="14" s="1"/>
  <c r="AL1830" i="14"/>
  <c r="AK1830" i="14"/>
  <c r="AJ1830" i="14"/>
  <c r="AH1830" i="14"/>
  <c r="AE1830" i="14"/>
  <c r="Z1830" i="14"/>
  <c r="AF1830" i="14" s="1"/>
  <c r="U1830" i="14"/>
  <c r="T1830" i="14"/>
  <c r="O1830" i="14"/>
  <c r="AL1829" i="14"/>
  <c r="AK1829" i="14" s="1"/>
  <c r="AJ1829" i="14"/>
  <c r="AI1829" i="14"/>
  <c r="AH1829" i="14"/>
  <c r="Z1829" i="14"/>
  <c r="AF1829" i="14" s="1"/>
  <c r="U1829" i="14"/>
  <c r="T1829" i="14"/>
  <c r="O1829" i="14"/>
  <c r="AE1829" i="14" s="1"/>
  <c r="AL1828" i="14"/>
  <c r="AM1828" i="14" s="1"/>
  <c r="AN1828" i="14" s="1"/>
  <c r="AJ1828" i="14"/>
  <c r="AI1828" i="14"/>
  <c r="AH1828" i="14"/>
  <c r="AF1828" i="14"/>
  <c r="Z1828" i="14"/>
  <c r="U1828" i="14"/>
  <c r="T1828" i="14"/>
  <c r="O1828" i="14"/>
  <c r="AE1828" i="14" s="1"/>
  <c r="AN1827" i="14"/>
  <c r="AM1827" i="14"/>
  <c r="AL1827" i="14"/>
  <c r="AK1827" i="14"/>
  <c r="AJ1827" i="14"/>
  <c r="AI1827" i="14" s="1"/>
  <c r="AH1827" i="14"/>
  <c r="AE1827" i="14"/>
  <c r="Z1827" i="14"/>
  <c r="AF1827" i="14" s="1"/>
  <c r="U1827" i="14"/>
  <c r="T1827" i="14"/>
  <c r="O1827" i="14"/>
  <c r="AL1826" i="14"/>
  <c r="AJ1826" i="14"/>
  <c r="AI1826" i="14"/>
  <c r="AH1826" i="14"/>
  <c r="Z1826" i="14"/>
  <c r="AF1826" i="14" s="1"/>
  <c r="U1826" i="14"/>
  <c r="T1826" i="14"/>
  <c r="O1826" i="14"/>
  <c r="AE1826" i="14" s="1"/>
  <c r="AM1825" i="14"/>
  <c r="AN1825" i="14" s="1"/>
  <c r="AL1825" i="14"/>
  <c r="AK1825" i="14"/>
  <c r="AJ1825" i="14"/>
  <c r="AI1825" i="14" s="1"/>
  <c r="AH1825" i="14"/>
  <c r="Z1825" i="14"/>
  <c r="AF1825" i="14" s="1"/>
  <c r="U1825" i="14"/>
  <c r="T1825" i="14"/>
  <c r="O1825" i="14"/>
  <c r="AE1825" i="14" s="1"/>
  <c r="AM1824" i="14"/>
  <c r="AN1824" i="14" s="1"/>
  <c r="AL1824" i="14"/>
  <c r="AK1824" i="14"/>
  <c r="AJ1824" i="14"/>
  <c r="AI1824" i="14"/>
  <c r="AH1824" i="14"/>
  <c r="Z1824" i="14"/>
  <c r="AF1824" i="14" s="1"/>
  <c r="U1824" i="14"/>
  <c r="T1824" i="14"/>
  <c r="O1824" i="14"/>
  <c r="AE1824" i="14" s="1"/>
  <c r="AM1823" i="14"/>
  <c r="AN1823" i="14" s="1"/>
  <c r="AL1823" i="14"/>
  <c r="AK1823" i="14"/>
  <c r="AJ1823" i="14"/>
  <c r="AI1823" i="14"/>
  <c r="AH1823" i="14"/>
  <c r="AF1823" i="14"/>
  <c r="AE1823" i="14"/>
  <c r="Z1823" i="14"/>
  <c r="U1823" i="14"/>
  <c r="T1823" i="14"/>
  <c r="O1823" i="14"/>
  <c r="AM1822" i="14"/>
  <c r="AN1822" i="14" s="1"/>
  <c r="AL1822" i="14"/>
  <c r="AK1822" i="14" s="1"/>
  <c r="AJ1822" i="14"/>
  <c r="AI1822" i="14" s="1"/>
  <c r="AH1822" i="14"/>
  <c r="AE1822" i="14"/>
  <c r="Z1822" i="14"/>
  <c r="AF1822" i="14" s="1"/>
  <c r="U1822" i="14"/>
  <c r="T1822" i="14"/>
  <c r="O1822" i="14"/>
  <c r="AL1821" i="14"/>
  <c r="AM1821" i="14" s="1"/>
  <c r="AN1821" i="14" s="1"/>
  <c r="AK1821" i="14"/>
  <c r="AJ1821" i="14"/>
  <c r="AI1821" i="14"/>
  <c r="AH1821" i="14"/>
  <c r="Z1821" i="14"/>
  <c r="AF1821" i="14" s="1"/>
  <c r="U1821" i="14"/>
  <c r="T1821" i="14"/>
  <c r="O1821" i="14"/>
  <c r="AE1821" i="14" s="1"/>
  <c r="AL1820" i="14"/>
  <c r="AK1820" i="14"/>
  <c r="AJ1820" i="14"/>
  <c r="AH1820" i="14"/>
  <c r="AE1820" i="14"/>
  <c r="Z1820" i="14"/>
  <c r="AF1820" i="14" s="1"/>
  <c r="U1820" i="14"/>
  <c r="T1820" i="14"/>
  <c r="O1820" i="14"/>
  <c r="AL1819" i="14"/>
  <c r="AM1819" i="14" s="1"/>
  <c r="AN1819" i="14" s="1"/>
  <c r="AJ1819" i="14"/>
  <c r="AI1819" i="14"/>
  <c r="AH1819" i="14"/>
  <c r="AF1819" i="14"/>
  <c r="Z1819" i="14"/>
  <c r="U1819" i="14"/>
  <c r="T1819" i="14"/>
  <c r="O1819" i="14"/>
  <c r="AE1819" i="14" s="1"/>
  <c r="AL1818" i="14"/>
  <c r="AJ1818" i="14"/>
  <c r="AI1818" i="14" s="1"/>
  <c r="AH1818" i="14"/>
  <c r="Z1818" i="14"/>
  <c r="AF1818" i="14" s="1"/>
  <c r="U1818" i="14"/>
  <c r="T1818" i="14"/>
  <c r="O1818" i="14"/>
  <c r="AE1818" i="14" s="1"/>
  <c r="AL1817" i="14"/>
  <c r="AK1817" i="14" s="1"/>
  <c r="AJ1817" i="14"/>
  <c r="AI1817" i="14" s="1"/>
  <c r="AH1817" i="14"/>
  <c r="AE1817" i="14"/>
  <c r="Z1817" i="14"/>
  <c r="AF1817" i="14" s="1"/>
  <c r="U1817" i="14"/>
  <c r="T1817" i="14"/>
  <c r="O1817" i="14"/>
  <c r="AN1816" i="14"/>
  <c r="AM1816" i="14"/>
  <c r="AL1816" i="14"/>
  <c r="AK1816" i="14"/>
  <c r="AJ1816" i="14"/>
  <c r="AI1816" i="14"/>
  <c r="AH1816" i="14"/>
  <c r="Z1816" i="14"/>
  <c r="AF1816" i="14" s="1"/>
  <c r="U1816" i="14"/>
  <c r="T1816" i="14"/>
  <c r="O1816" i="14"/>
  <c r="AE1816" i="14" s="1"/>
  <c r="AL1815" i="14"/>
  <c r="AK1815" i="14" s="1"/>
  <c r="AJ1815" i="14"/>
  <c r="AH1815" i="14"/>
  <c r="AF1815" i="14"/>
  <c r="Z1815" i="14"/>
  <c r="U1815" i="14"/>
  <c r="T1815" i="14"/>
  <c r="O1815" i="14"/>
  <c r="AE1815" i="14" s="1"/>
  <c r="AM1814" i="14"/>
  <c r="AN1814" i="14" s="1"/>
  <c r="AL1814" i="14"/>
  <c r="AK1814" i="14"/>
  <c r="AJ1814" i="14"/>
  <c r="AI1814" i="14"/>
  <c r="AH1814" i="14"/>
  <c r="AF1814" i="14"/>
  <c r="Z1814" i="14"/>
  <c r="U1814" i="14"/>
  <c r="T1814" i="14"/>
  <c r="O1814" i="14"/>
  <c r="AE1814" i="14" s="1"/>
  <c r="AL1813" i="14"/>
  <c r="AJ1813" i="14"/>
  <c r="AI1813" i="14" s="1"/>
  <c r="AH1813" i="14"/>
  <c r="AF1813" i="14"/>
  <c r="AE1813" i="14"/>
  <c r="Z1813" i="14"/>
  <c r="U1813" i="14"/>
  <c r="T1813" i="14"/>
  <c r="O1813" i="14"/>
  <c r="AL1812" i="14"/>
  <c r="AJ1812" i="14"/>
  <c r="AI1812" i="14" s="1"/>
  <c r="AH1812" i="14"/>
  <c r="AE1812" i="14"/>
  <c r="Z1812" i="14"/>
  <c r="AF1812" i="14" s="1"/>
  <c r="U1812" i="14"/>
  <c r="T1812" i="14"/>
  <c r="O1812" i="14"/>
  <c r="AL1811" i="14"/>
  <c r="AJ1811" i="14"/>
  <c r="AI1811" i="14"/>
  <c r="AH1811" i="14"/>
  <c r="AE1811" i="14"/>
  <c r="Z1811" i="14"/>
  <c r="AF1811" i="14" s="1"/>
  <c r="U1811" i="14"/>
  <c r="T1811" i="14"/>
  <c r="O1811" i="14"/>
  <c r="AL1810" i="14"/>
  <c r="AJ1810" i="14"/>
  <c r="AI1810" i="14" s="1"/>
  <c r="AH1810" i="14"/>
  <c r="AF1810" i="14"/>
  <c r="Z1810" i="14"/>
  <c r="U1810" i="14"/>
  <c r="T1810" i="14"/>
  <c r="O1810" i="14"/>
  <c r="AE1810" i="14" s="1"/>
  <c r="AL1809" i="14"/>
  <c r="AJ1809" i="14"/>
  <c r="AI1809" i="14" s="1"/>
  <c r="AH1809" i="14"/>
  <c r="AF1809" i="14"/>
  <c r="Z1809" i="14"/>
  <c r="U1809" i="14"/>
  <c r="T1809" i="14"/>
  <c r="O1809" i="14"/>
  <c r="AE1809" i="14" s="1"/>
  <c r="AN1808" i="14"/>
  <c r="AM1808" i="14"/>
  <c r="AL1808" i="14"/>
  <c r="AK1808" i="14"/>
  <c r="AJ1808" i="14"/>
  <c r="AI1808" i="14"/>
  <c r="AH1808" i="14"/>
  <c r="AF1808" i="14"/>
  <c r="AE1808" i="14"/>
  <c r="Z1808" i="14"/>
  <c r="U1808" i="14"/>
  <c r="T1808" i="14"/>
  <c r="O1808" i="14"/>
  <c r="AM1807" i="14"/>
  <c r="AN1807" i="14" s="1"/>
  <c r="AL1807" i="14"/>
  <c r="AK1807" i="14" s="1"/>
  <c r="AJ1807" i="14"/>
  <c r="AI1807" i="14" s="1"/>
  <c r="AH1807" i="14"/>
  <c r="AE1807" i="14"/>
  <c r="Z1807" i="14"/>
  <c r="AF1807" i="14" s="1"/>
  <c r="U1807" i="14"/>
  <c r="T1807" i="14"/>
  <c r="O1807" i="14"/>
  <c r="AN1806" i="14"/>
  <c r="AL1806" i="14"/>
  <c r="AM1806" i="14" s="1"/>
  <c r="AK1806" i="14"/>
  <c r="AJ1806" i="14"/>
  <c r="AI1806" i="14"/>
  <c r="AH1806" i="14"/>
  <c r="AE1806" i="14"/>
  <c r="Z1806" i="14"/>
  <c r="AF1806" i="14" s="1"/>
  <c r="U1806" i="14"/>
  <c r="T1806" i="14"/>
  <c r="O1806" i="14"/>
  <c r="AL1805" i="14"/>
  <c r="AK1805" i="14"/>
  <c r="AJ1805" i="14"/>
  <c r="AH1805" i="14"/>
  <c r="AE1805" i="14"/>
  <c r="Z1805" i="14"/>
  <c r="AF1805" i="14" s="1"/>
  <c r="U1805" i="14"/>
  <c r="T1805" i="14"/>
  <c r="O1805" i="14"/>
  <c r="AM1804" i="14"/>
  <c r="AN1804" i="14" s="1"/>
  <c r="AL1804" i="14"/>
  <c r="AK1804" i="14"/>
  <c r="AJ1804" i="14"/>
  <c r="AI1804" i="14"/>
  <c r="AH1804" i="14"/>
  <c r="AF1804" i="14"/>
  <c r="Z1804" i="14"/>
  <c r="U1804" i="14"/>
  <c r="T1804" i="14"/>
  <c r="O1804" i="14"/>
  <c r="AE1804" i="14" s="1"/>
  <c r="AL1803" i="14"/>
  <c r="AJ1803" i="14"/>
  <c r="AI1803" i="14" s="1"/>
  <c r="AH1803" i="14"/>
  <c r="Z1803" i="14"/>
  <c r="AF1803" i="14" s="1"/>
  <c r="U1803" i="14"/>
  <c r="T1803" i="14"/>
  <c r="O1803" i="14"/>
  <c r="AE1803" i="14" s="1"/>
  <c r="AN1802" i="14"/>
  <c r="AM1802" i="14"/>
  <c r="AL1802" i="14"/>
  <c r="AK1802" i="14"/>
  <c r="AJ1802" i="14"/>
  <c r="AI1802" i="14"/>
  <c r="AH1802" i="14"/>
  <c r="AF1802" i="14"/>
  <c r="AE1802" i="14"/>
  <c r="Z1802" i="14"/>
  <c r="U1802" i="14"/>
  <c r="T1802" i="14"/>
  <c r="O1802" i="14"/>
  <c r="AL1801" i="14"/>
  <c r="AK1801" i="14" s="1"/>
  <c r="AJ1801" i="14"/>
  <c r="AI1801" i="14" s="1"/>
  <c r="AH1801" i="14"/>
  <c r="AE1801" i="14"/>
  <c r="Z1801" i="14"/>
  <c r="AF1801" i="14" s="1"/>
  <c r="U1801" i="14"/>
  <c r="T1801" i="14"/>
  <c r="O1801" i="14"/>
  <c r="AL1800" i="14"/>
  <c r="AM1800" i="14" s="1"/>
  <c r="AN1800" i="14" s="1"/>
  <c r="AK1800" i="14"/>
  <c r="AJ1800" i="14"/>
  <c r="AI1800" i="14"/>
  <c r="AH1800" i="14"/>
  <c r="AF1800" i="14"/>
  <c r="Z1800" i="14"/>
  <c r="U1800" i="14"/>
  <c r="T1800" i="14"/>
  <c r="O1800" i="14"/>
  <c r="AE1800" i="14" s="1"/>
  <c r="AM1799" i="14"/>
  <c r="AN1799" i="14" s="1"/>
  <c r="AL1799" i="14"/>
  <c r="AK1799" i="14"/>
  <c r="AJ1799" i="14"/>
  <c r="AI1799" i="14" s="1"/>
  <c r="AH1799" i="14"/>
  <c r="AE1799" i="14"/>
  <c r="Z1799" i="14"/>
  <c r="AF1799" i="14" s="1"/>
  <c r="U1799" i="14"/>
  <c r="T1799" i="14"/>
  <c r="O1799" i="14"/>
  <c r="AL1798" i="14"/>
  <c r="AJ1798" i="14"/>
  <c r="AI1798" i="14"/>
  <c r="AH1798" i="14"/>
  <c r="AF1798" i="14"/>
  <c r="Z1798" i="14"/>
  <c r="U1798" i="14"/>
  <c r="T1798" i="14"/>
  <c r="O1798" i="14"/>
  <c r="AE1798" i="14" s="1"/>
  <c r="AM1797" i="14"/>
  <c r="AN1797" i="14" s="1"/>
  <c r="AL1797" i="14"/>
  <c r="AK1797" i="14"/>
  <c r="AJ1797" i="14"/>
  <c r="AI1797" i="14"/>
  <c r="AH1797" i="14"/>
  <c r="AE1797" i="14"/>
  <c r="Z1797" i="14"/>
  <c r="AF1797" i="14" s="1"/>
  <c r="U1797" i="14"/>
  <c r="T1797" i="14"/>
  <c r="O1797" i="14"/>
  <c r="AL1796" i="14"/>
  <c r="AJ1796" i="14"/>
  <c r="AI1796" i="14" s="1"/>
  <c r="AH1796" i="14"/>
  <c r="AF1796" i="14"/>
  <c r="Z1796" i="14"/>
  <c r="U1796" i="14"/>
  <c r="T1796" i="14"/>
  <c r="O1796" i="14"/>
  <c r="AE1796" i="14" s="1"/>
  <c r="AN1795" i="14"/>
  <c r="AM1795" i="14"/>
  <c r="AL1795" i="14"/>
  <c r="AK1795" i="14"/>
  <c r="AJ1795" i="14"/>
  <c r="AI1795" i="14"/>
  <c r="AH1795" i="14"/>
  <c r="AF1795" i="14"/>
  <c r="Z1795" i="14"/>
  <c r="U1795" i="14"/>
  <c r="T1795" i="14"/>
  <c r="O1795" i="14"/>
  <c r="AE1795" i="14" s="1"/>
  <c r="AL1794" i="14"/>
  <c r="AJ1794" i="14"/>
  <c r="AI1794" i="14" s="1"/>
  <c r="AH1794" i="14"/>
  <c r="AE1794" i="14"/>
  <c r="Z1794" i="14"/>
  <c r="AF1794" i="14" s="1"/>
  <c r="U1794" i="14"/>
  <c r="T1794" i="14"/>
  <c r="O1794" i="14"/>
  <c r="AL1793" i="14"/>
  <c r="AM1793" i="14" s="1"/>
  <c r="AN1793" i="14" s="1"/>
  <c r="AJ1793" i="14"/>
  <c r="AI1793" i="14"/>
  <c r="AH1793" i="14"/>
  <c r="Z1793" i="14"/>
  <c r="AF1793" i="14" s="1"/>
  <c r="U1793" i="14"/>
  <c r="T1793" i="14"/>
  <c r="O1793" i="14"/>
  <c r="AE1793" i="14" s="1"/>
  <c r="AM1792" i="14"/>
  <c r="AN1792" i="14" s="1"/>
  <c r="AL1792" i="14"/>
  <c r="AK1792" i="14"/>
  <c r="AJ1792" i="14"/>
  <c r="AI1792" i="14" s="1"/>
  <c r="AH1792" i="14"/>
  <c r="AE1792" i="14"/>
  <c r="Z1792" i="14"/>
  <c r="AF1792" i="14" s="1"/>
  <c r="U1792" i="14"/>
  <c r="T1792" i="14"/>
  <c r="O1792" i="14"/>
  <c r="AL1791" i="14"/>
  <c r="AJ1791" i="14"/>
  <c r="AI1791" i="14" s="1"/>
  <c r="AH1791" i="14"/>
  <c r="Z1791" i="14"/>
  <c r="AF1791" i="14" s="1"/>
  <c r="U1791" i="14"/>
  <c r="T1791" i="14"/>
  <c r="O1791" i="14"/>
  <c r="AE1791" i="14" s="1"/>
  <c r="AM1790" i="14"/>
  <c r="AN1790" i="14" s="1"/>
  <c r="AL1790" i="14"/>
  <c r="AK1790" i="14"/>
  <c r="AJ1790" i="14"/>
  <c r="AI1790" i="14"/>
  <c r="AH1790" i="14"/>
  <c r="AF1790" i="14"/>
  <c r="Z1790" i="14"/>
  <c r="U1790" i="14"/>
  <c r="T1790" i="14"/>
  <c r="O1790" i="14"/>
  <c r="AE1790" i="14" s="1"/>
  <c r="AL1789" i="14"/>
  <c r="AJ1789" i="14"/>
  <c r="AI1789" i="14" s="1"/>
  <c r="AH1789" i="14"/>
  <c r="Z1789" i="14"/>
  <c r="AF1789" i="14" s="1"/>
  <c r="U1789" i="14"/>
  <c r="T1789" i="14"/>
  <c r="O1789" i="14"/>
  <c r="AE1789" i="14" s="1"/>
  <c r="AM1788" i="14"/>
  <c r="AN1788" i="14" s="1"/>
  <c r="AL1788" i="14"/>
  <c r="AK1788" i="14"/>
  <c r="AJ1788" i="14"/>
  <c r="AI1788" i="14"/>
  <c r="AH1788" i="14"/>
  <c r="AF1788" i="14"/>
  <c r="Z1788" i="14"/>
  <c r="U1788" i="14"/>
  <c r="T1788" i="14"/>
  <c r="O1788" i="14"/>
  <c r="AE1788" i="14" s="1"/>
  <c r="AM1787" i="14"/>
  <c r="AN1787" i="14" s="1"/>
  <c r="AL1787" i="14"/>
  <c r="AK1787" i="14" s="1"/>
  <c r="AJ1787" i="14"/>
  <c r="AI1787" i="14" s="1"/>
  <c r="AH1787" i="14"/>
  <c r="AE1787" i="14"/>
  <c r="Z1787" i="14"/>
  <c r="AF1787" i="14" s="1"/>
  <c r="U1787" i="14"/>
  <c r="T1787" i="14"/>
  <c r="O1787" i="14"/>
  <c r="AL1786" i="14"/>
  <c r="AM1786" i="14" s="1"/>
  <c r="AN1786" i="14" s="1"/>
  <c r="AK1786" i="14"/>
  <c r="AJ1786" i="14"/>
  <c r="AI1786" i="14"/>
  <c r="AH1786" i="14"/>
  <c r="Z1786" i="14"/>
  <c r="AF1786" i="14" s="1"/>
  <c r="U1786" i="14"/>
  <c r="T1786" i="14"/>
  <c r="O1786" i="14"/>
  <c r="AE1786" i="14" s="1"/>
  <c r="AM1785" i="14"/>
  <c r="AN1785" i="14" s="1"/>
  <c r="AL1785" i="14"/>
  <c r="AK1785" i="14"/>
  <c r="AJ1785" i="14"/>
  <c r="AI1785" i="14" s="1"/>
  <c r="AH1785" i="14"/>
  <c r="AE1785" i="14"/>
  <c r="Z1785" i="14"/>
  <c r="AF1785" i="14" s="1"/>
  <c r="U1785" i="14"/>
  <c r="T1785" i="14"/>
  <c r="O1785" i="14"/>
  <c r="AL1784" i="14"/>
  <c r="AJ1784" i="14"/>
  <c r="AI1784" i="14" s="1"/>
  <c r="AH1784" i="14"/>
  <c r="Z1784" i="14"/>
  <c r="AF1784" i="14" s="1"/>
  <c r="U1784" i="14"/>
  <c r="T1784" i="14"/>
  <c r="O1784" i="14"/>
  <c r="AE1784" i="14" s="1"/>
  <c r="AM1783" i="14"/>
  <c r="AN1783" i="14" s="1"/>
  <c r="AL1783" i="14"/>
  <c r="AK1783" i="14"/>
  <c r="AJ1783" i="14"/>
  <c r="AI1783" i="14"/>
  <c r="AH1783" i="14"/>
  <c r="Z1783" i="14"/>
  <c r="AF1783" i="14" s="1"/>
  <c r="U1783" i="14"/>
  <c r="T1783" i="14"/>
  <c r="O1783" i="14"/>
  <c r="AE1783" i="14" s="1"/>
  <c r="AL1782" i="14"/>
  <c r="AJ1782" i="14"/>
  <c r="AI1782" i="14" s="1"/>
  <c r="AH1782" i="14"/>
  <c r="AF1782" i="14"/>
  <c r="Z1782" i="14"/>
  <c r="U1782" i="14"/>
  <c r="T1782" i="14"/>
  <c r="O1782" i="14"/>
  <c r="AE1782" i="14" s="1"/>
  <c r="AN1781" i="14"/>
  <c r="AM1781" i="14"/>
  <c r="AL1781" i="14"/>
  <c r="AK1781" i="14"/>
  <c r="AJ1781" i="14"/>
  <c r="AI1781" i="14"/>
  <c r="AH1781" i="14"/>
  <c r="AF1781" i="14"/>
  <c r="AE1781" i="14"/>
  <c r="Z1781" i="14"/>
  <c r="U1781" i="14"/>
  <c r="T1781" i="14"/>
  <c r="O1781" i="14"/>
  <c r="AM1780" i="14"/>
  <c r="AN1780" i="14" s="1"/>
  <c r="AL1780" i="14"/>
  <c r="AK1780" i="14" s="1"/>
  <c r="AJ1780" i="14"/>
  <c r="AI1780" i="14" s="1"/>
  <c r="AH1780" i="14"/>
  <c r="AE1780" i="14"/>
  <c r="Z1780" i="14"/>
  <c r="AF1780" i="14" s="1"/>
  <c r="U1780" i="14"/>
  <c r="T1780" i="14"/>
  <c r="O1780" i="14"/>
  <c r="AM1779" i="14"/>
  <c r="AN1779" i="14" s="1"/>
  <c r="AL1779" i="14"/>
  <c r="AK1779" i="14"/>
  <c r="AJ1779" i="14"/>
  <c r="AI1779" i="14"/>
  <c r="AH1779" i="14"/>
  <c r="Z1779" i="14"/>
  <c r="AF1779" i="14" s="1"/>
  <c r="U1779" i="14"/>
  <c r="T1779" i="14"/>
  <c r="O1779" i="14"/>
  <c r="AE1779" i="14" s="1"/>
  <c r="AL1778" i="14"/>
  <c r="AM1778" i="14" s="1"/>
  <c r="AN1778" i="14" s="1"/>
  <c r="AJ1778" i="14"/>
  <c r="AI1778" i="14" s="1"/>
  <c r="AH1778" i="14"/>
  <c r="AE1778" i="14"/>
  <c r="Z1778" i="14"/>
  <c r="AF1778" i="14" s="1"/>
  <c r="U1778" i="14"/>
  <c r="T1778" i="14"/>
  <c r="O1778" i="14"/>
  <c r="AL1777" i="14"/>
  <c r="AJ1777" i="14"/>
  <c r="AI1777" i="14"/>
  <c r="AH1777" i="14"/>
  <c r="AF1777" i="14"/>
  <c r="Z1777" i="14"/>
  <c r="U1777" i="14"/>
  <c r="T1777" i="14"/>
  <c r="O1777" i="14"/>
  <c r="AE1777" i="14" s="1"/>
  <c r="AM1776" i="14"/>
  <c r="AN1776" i="14" s="1"/>
  <c r="AL1776" i="14"/>
  <c r="AK1776" i="14"/>
  <c r="AJ1776" i="14"/>
  <c r="AI1776" i="14"/>
  <c r="AH1776" i="14"/>
  <c r="AF1776" i="14"/>
  <c r="AE1776" i="14"/>
  <c r="Z1776" i="14"/>
  <c r="U1776" i="14"/>
  <c r="T1776" i="14"/>
  <c r="O1776" i="14"/>
  <c r="AL1775" i="14"/>
  <c r="AJ1775" i="14"/>
  <c r="AI1775" i="14" s="1"/>
  <c r="AH1775" i="14"/>
  <c r="Z1775" i="14"/>
  <c r="AF1775" i="14" s="1"/>
  <c r="U1775" i="14"/>
  <c r="T1775" i="14"/>
  <c r="O1775" i="14"/>
  <c r="AE1775" i="14" s="1"/>
  <c r="AM1774" i="14"/>
  <c r="AN1774" i="14" s="1"/>
  <c r="AL1774" i="14"/>
  <c r="AK1774" i="14"/>
  <c r="AJ1774" i="14"/>
  <c r="AI1774" i="14"/>
  <c r="AH1774" i="14"/>
  <c r="AF1774" i="14"/>
  <c r="AE1774" i="14"/>
  <c r="Z1774" i="14"/>
  <c r="U1774" i="14"/>
  <c r="T1774" i="14"/>
  <c r="O1774" i="14"/>
  <c r="AL1773" i="14"/>
  <c r="AK1773" i="14" s="1"/>
  <c r="AJ1773" i="14"/>
  <c r="AI1773" i="14" s="1"/>
  <c r="AH1773" i="14"/>
  <c r="AE1773" i="14"/>
  <c r="Z1773" i="14"/>
  <c r="AF1773" i="14" s="1"/>
  <c r="U1773" i="14"/>
  <c r="T1773" i="14"/>
  <c r="O1773" i="14"/>
  <c r="AL1772" i="14"/>
  <c r="AJ1772" i="14"/>
  <c r="AI1772" i="14"/>
  <c r="AH1772" i="14"/>
  <c r="AF1772" i="14"/>
  <c r="AE1772" i="14"/>
  <c r="Z1772" i="14"/>
  <c r="U1772" i="14"/>
  <c r="T1772" i="14"/>
  <c r="O1772" i="14"/>
  <c r="AL1771" i="14"/>
  <c r="AK1771" i="14"/>
  <c r="AJ1771" i="14"/>
  <c r="AH1771" i="14"/>
  <c r="AE1771" i="14"/>
  <c r="Z1771" i="14"/>
  <c r="AF1771" i="14" s="1"/>
  <c r="U1771" i="14"/>
  <c r="T1771" i="14"/>
  <c r="O1771" i="14"/>
  <c r="AL1770" i="14"/>
  <c r="AJ1770" i="14"/>
  <c r="AI1770" i="14"/>
  <c r="AH1770" i="14"/>
  <c r="Z1770" i="14"/>
  <c r="AF1770" i="14" s="1"/>
  <c r="U1770" i="14"/>
  <c r="T1770" i="14"/>
  <c r="O1770" i="14"/>
  <c r="AE1770" i="14" s="1"/>
  <c r="AM1769" i="14"/>
  <c r="AN1769" i="14" s="1"/>
  <c r="AL1769" i="14"/>
  <c r="AK1769" i="14"/>
  <c r="AJ1769" i="14"/>
  <c r="AI1769" i="14"/>
  <c r="AH1769" i="14"/>
  <c r="Z1769" i="14"/>
  <c r="AF1769" i="14" s="1"/>
  <c r="U1769" i="14"/>
  <c r="T1769" i="14"/>
  <c r="O1769" i="14"/>
  <c r="AE1769" i="14" s="1"/>
  <c r="AL1768" i="14"/>
  <c r="AJ1768" i="14"/>
  <c r="AI1768" i="14" s="1"/>
  <c r="AH1768" i="14"/>
  <c r="Z1768" i="14"/>
  <c r="AF1768" i="14" s="1"/>
  <c r="U1768" i="14"/>
  <c r="T1768" i="14"/>
  <c r="O1768" i="14"/>
  <c r="AE1768" i="14" s="1"/>
  <c r="AM1767" i="14"/>
  <c r="AN1767" i="14" s="1"/>
  <c r="AL1767" i="14"/>
  <c r="AK1767" i="14"/>
  <c r="AJ1767" i="14"/>
  <c r="AI1767" i="14"/>
  <c r="AH1767" i="14"/>
  <c r="AF1767" i="14"/>
  <c r="AE1767" i="14"/>
  <c r="Z1767" i="14"/>
  <c r="U1767" i="14"/>
  <c r="T1767" i="14"/>
  <c r="O1767" i="14"/>
  <c r="AL1766" i="14"/>
  <c r="AJ1766" i="14"/>
  <c r="AI1766" i="14" s="1"/>
  <c r="AH1766" i="14"/>
  <c r="AF1766" i="14"/>
  <c r="AE1766" i="14"/>
  <c r="Z1766" i="14"/>
  <c r="U1766" i="14"/>
  <c r="T1766" i="14"/>
  <c r="O1766" i="14"/>
  <c r="AM1765" i="14"/>
  <c r="AN1765" i="14" s="1"/>
  <c r="AL1765" i="14"/>
  <c r="AK1765" i="14"/>
  <c r="AJ1765" i="14"/>
  <c r="AI1765" i="14"/>
  <c r="AH1765" i="14"/>
  <c r="Z1765" i="14"/>
  <c r="AF1765" i="14" s="1"/>
  <c r="U1765" i="14"/>
  <c r="T1765" i="14"/>
  <c r="O1765" i="14"/>
  <c r="AE1765" i="14" s="1"/>
  <c r="AM1764" i="14"/>
  <c r="AN1764" i="14" s="1"/>
  <c r="AL1764" i="14"/>
  <c r="AK1764" i="14"/>
  <c r="AJ1764" i="14"/>
  <c r="AI1764" i="14" s="1"/>
  <c r="AH1764" i="14"/>
  <c r="AE1764" i="14"/>
  <c r="Z1764" i="14"/>
  <c r="AF1764" i="14" s="1"/>
  <c r="U1764" i="14"/>
  <c r="T1764" i="14"/>
  <c r="O1764" i="14"/>
  <c r="AL1763" i="14"/>
  <c r="AK1763" i="14"/>
  <c r="AJ1763" i="14"/>
  <c r="AI1763" i="14" s="1"/>
  <c r="AH1763" i="14"/>
  <c r="AF1763" i="14"/>
  <c r="Z1763" i="14"/>
  <c r="U1763" i="14"/>
  <c r="T1763" i="14"/>
  <c r="O1763" i="14"/>
  <c r="AE1763" i="14" s="1"/>
  <c r="AL1762" i="14"/>
  <c r="AK1762" i="14"/>
  <c r="AJ1762" i="14"/>
  <c r="AH1762" i="14"/>
  <c r="AF1762" i="14"/>
  <c r="AE1762" i="14"/>
  <c r="Z1762" i="14"/>
  <c r="U1762" i="14"/>
  <c r="T1762" i="14"/>
  <c r="O1762" i="14"/>
  <c r="AL1761" i="14"/>
  <c r="AJ1761" i="14"/>
  <c r="AI1761" i="14"/>
  <c r="AH1761" i="14"/>
  <c r="AF1761" i="14"/>
  <c r="Z1761" i="14"/>
  <c r="U1761" i="14"/>
  <c r="T1761" i="14"/>
  <c r="O1761" i="14"/>
  <c r="AE1761" i="14" s="1"/>
  <c r="AM1760" i="14"/>
  <c r="AN1760" i="14" s="1"/>
  <c r="AL1760" i="14"/>
  <c r="AK1760" i="14"/>
  <c r="AJ1760" i="14"/>
  <c r="AI1760" i="14"/>
  <c r="AH1760" i="14"/>
  <c r="AF1760" i="14"/>
  <c r="AE1760" i="14"/>
  <c r="Z1760" i="14"/>
  <c r="U1760" i="14"/>
  <c r="T1760" i="14"/>
  <c r="O1760" i="14"/>
  <c r="AL1759" i="14"/>
  <c r="AK1759" i="14" s="1"/>
  <c r="AJ1759" i="14"/>
  <c r="AI1759" i="14" s="1"/>
  <c r="AH1759" i="14"/>
  <c r="AF1759" i="14"/>
  <c r="AE1759" i="14"/>
  <c r="Z1759" i="14"/>
  <c r="U1759" i="14"/>
  <c r="T1759" i="14"/>
  <c r="O1759" i="14"/>
  <c r="AL1758" i="14"/>
  <c r="AM1758" i="14" s="1"/>
  <c r="AN1758" i="14" s="1"/>
  <c r="AK1758" i="14"/>
  <c r="AJ1758" i="14"/>
  <c r="AI1758" i="14"/>
  <c r="AH1758" i="14"/>
  <c r="Z1758" i="14"/>
  <c r="AF1758" i="14" s="1"/>
  <c r="U1758" i="14"/>
  <c r="T1758" i="14"/>
  <c r="O1758" i="14"/>
  <c r="AE1758" i="14" s="1"/>
  <c r="AM1757" i="14"/>
  <c r="AN1757" i="14" s="1"/>
  <c r="AL1757" i="14"/>
  <c r="AK1757" i="14"/>
  <c r="AJ1757" i="14"/>
  <c r="AI1757" i="14" s="1"/>
  <c r="AH1757" i="14"/>
  <c r="AE1757" i="14"/>
  <c r="Z1757" i="14"/>
  <c r="AF1757" i="14" s="1"/>
  <c r="U1757" i="14"/>
  <c r="T1757" i="14"/>
  <c r="O1757" i="14"/>
  <c r="AL1756" i="14"/>
  <c r="AK1756" i="14"/>
  <c r="AJ1756" i="14"/>
  <c r="AI1756" i="14"/>
  <c r="AH1756" i="14"/>
  <c r="Z1756" i="14"/>
  <c r="AF1756" i="14" s="1"/>
  <c r="U1756" i="14"/>
  <c r="T1756" i="14"/>
  <c r="O1756" i="14"/>
  <c r="AE1756" i="14" s="1"/>
  <c r="AL1755" i="14"/>
  <c r="AK1755" i="14"/>
  <c r="AJ1755" i="14"/>
  <c r="AH1755" i="14"/>
  <c r="Z1755" i="14"/>
  <c r="AF1755" i="14" s="1"/>
  <c r="U1755" i="14"/>
  <c r="T1755" i="14"/>
  <c r="O1755" i="14"/>
  <c r="AE1755" i="14" s="1"/>
  <c r="AL1754" i="14"/>
  <c r="AJ1754" i="14"/>
  <c r="AI1754" i="14" s="1"/>
  <c r="AH1754" i="14"/>
  <c r="Z1754" i="14"/>
  <c r="AF1754" i="14" s="1"/>
  <c r="U1754" i="14"/>
  <c r="T1754" i="14"/>
  <c r="O1754" i="14"/>
  <c r="AE1754" i="14" s="1"/>
  <c r="AN1753" i="14"/>
  <c r="AM1753" i="14"/>
  <c r="AL1753" i="14"/>
  <c r="AK1753" i="14"/>
  <c r="AJ1753" i="14"/>
  <c r="AI1753" i="14"/>
  <c r="AH1753" i="14"/>
  <c r="AF1753" i="14"/>
  <c r="Z1753" i="14"/>
  <c r="U1753" i="14"/>
  <c r="T1753" i="14"/>
  <c r="O1753" i="14"/>
  <c r="AE1753" i="14" s="1"/>
  <c r="AM1752" i="14"/>
  <c r="AN1752" i="14" s="1"/>
  <c r="AL1752" i="14"/>
  <c r="AK1752" i="14" s="1"/>
  <c r="AJ1752" i="14"/>
  <c r="AI1752" i="14" s="1"/>
  <c r="AH1752" i="14"/>
  <c r="AE1752" i="14"/>
  <c r="Z1752" i="14"/>
  <c r="AF1752" i="14" s="1"/>
  <c r="U1752" i="14"/>
  <c r="T1752" i="14"/>
  <c r="O1752" i="14"/>
  <c r="AN1751" i="14"/>
  <c r="AL1751" i="14"/>
  <c r="AM1751" i="14" s="1"/>
  <c r="AK1751" i="14"/>
  <c r="AJ1751" i="14"/>
  <c r="AI1751" i="14"/>
  <c r="AH1751" i="14"/>
  <c r="AF1751" i="14"/>
  <c r="AE1751" i="14"/>
  <c r="Z1751" i="14"/>
  <c r="U1751" i="14"/>
  <c r="T1751" i="14"/>
  <c r="O1751" i="14"/>
  <c r="AL1750" i="14"/>
  <c r="AK1750" i="14"/>
  <c r="AJ1750" i="14"/>
  <c r="AI1750" i="14" s="1"/>
  <c r="AH1750" i="14"/>
  <c r="AE1750" i="14"/>
  <c r="Z1750" i="14"/>
  <c r="AF1750" i="14" s="1"/>
  <c r="U1750" i="14"/>
  <c r="T1750" i="14"/>
  <c r="O1750" i="14"/>
  <c r="AL1749" i="14"/>
  <c r="AK1749" i="14"/>
  <c r="AJ1749" i="14"/>
  <c r="AI1749" i="14" s="1"/>
  <c r="AH1749" i="14"/>
  <c r="AF1749" i="14"/>
  <c r="Z1749" i="14"/>
  <c r="U1749" i="14"/>
  <c r="T1749" i="14"/>
  <c r="O1749" i="14"/>
  <c r="AE1749" i="14" s="1"/>
  <c r="AM1748" i="14"/>
  <c r="AN1748" i="14" s="1"/>
  <c r="AL1748" i="14"/>
  <c r="AK1748" i="14"/>
  <c r="AJ1748" i="14"/>
  <c r="AI1748" i="14"/>
  <c r="AH1748" i="14"/>
  <c r="AF1748" i="14"/>
  <c r="AE1748" i="14"/>
  <c r="Z1748" i="14"/>
  <c r="U1748" i="14"/>
  <c r="T1748" i="14"/>
  <c r="O1748" i="14"/>
  <c r="AL1747" i="14"/>
  <c r="AK1747" i="14" s="1"/>
  <c r="AJ1747" i="14"/>
  <c r="AI1747" i="14" s="1"/>
  <c r="AH1747" i="14"/>
  <c r="Z1747" i="14"/>
  <c r="AF1747" i="14" s="1"/>
  <c r="U1747" i="14"/>
  <c r="T1747" i="14"/>
  <c r="O1747" i="14"/>
  <c r="AE1747" i="14" s="1"/>
  <c r="AL1746" i="14"/>
  <c r="AK1746" i="14"/>
  <c r="AJ1746" i="14"/>
  <c r="AM1746" i="14" s="1"/>
  <c r="AN1746" i="14" s="1"/>
  <c r="AI1746" i="14"/>
  <c r="AH1746" i="14"/>
  <c r="AF1746" i="14"/>
  <c r="Z1746" i="14"/>
  <c r="U1746" i="14"/>
  <c r="T1746" i="14"/>
  <c r="O1746" i="14"/>
  <c r="AE1746" i="14" s="1"/>
  <c r="AL1745" i="14"/>
  <c r="AK1745" i="14" s="1"/>
  <c r="AJ1745" i="14"/>
  <c r="AI1745" i="14"/>
  <c r="AH1745" i="14"/>
  <c r="AE1745" i="14"/>
  <c r="Z1745" i="14"/>
  <c r="AF1745" i="14" s="1"/>
  <c r="U1745" i="14"/>
  <c r="T1745" i="14"/>
  <c r="O1745" i="14"/>
  <c r="AN1744" i="14"/>
  <c r="AL1744" i="14"/>
  <c r="AM1744" i="14" s="1"/>
  <c r="AK1744" i="14"/>
  <c r="AJ1744" i="14"/>
  <c r="AI1744" i="14"/>
  <c r="AH1744" i="14"/>
  <c r="AF1744" i="14"/>
  <c r="AE1744" i="14"/>
  <c r="Z1744" i="14"/>
  <c r="U1744" i="14"/>
  <c r="T1744" i="14"/>
  <c r="O1744" i="14"/>
  <c r="AL1743" i="14"/>
  <c r="AJ1743" i="14"/>
  <c r="AI1743" i="14" s="1"/>
  <c r="AH1743" i="14"/>
  <c r="AF1743" i="14"/>
  <c r="Z1743" i="14"/>
  <c r="U1743" i="14"/>
  <c r="T1743" i="14"/>
  <c r="O1743" i="14"/>
  <c r="AE1743" i="14" s="1"/>
  <c r="AL1742" i="14"/>
  <c r="AK1742" i="14"/>
  <c r="AJ1742" i="14"/>
  <c r="AI1742" i="14"/>
  <c r="AH1742" i="14"/>
  <c r="AF1742" i="14"/>
  <c r="Z1742" i="14"/>
  <c r="U1742" i="14"/>
  <c r="T1742" i="14"/>
  <c r="O1742" i="14"/>
  <c r="AE1742" i="14" s="1"/>
  <c r="AN1741" i="14"/>
  <c r="AM1741" i="14"/>
  <c r="AL1741" i="14"/>
  <c r="AK1741" i="14"/>
  <c r="AJ1741" i="14"/>
  <c r="AI1741" i="14"/>
  <c r="AH1741" i="14"/>
  <c r="AE1741" i="14"/>
  <c r="Z1741" i="14"/>
  <c r="AF1741" i="14" s="1"/>
  <c r="U1741" i="14"/>
  <c r="T1741" i="14"/>
  <c r="O1741" i="14"/>
  <c r="AL1740" i="14"/>
  <c r="AK1740" i="14" s="1"/>
  <c r="AJ1740" i="14"/>
  <c r="AI1740" i="14" s="1"/>
  <c r="AH1740" i="14"/>
  <c r="Z1740" i="14"/>
  <c r="AF1740" i="14" s="1"/>
  <c r="U1740" i="14"/>
  <c r="T1740" i="14"/>
  <c r="O1740" i="14"/>
  <c r="AE1740" i="14" s="1"/>
  <c r="AN1739" i="14"/>
  <c r="AM1739" i="14"/>
  <c r="AL1739" i="14"/>
  <c r="AK1739" i="14"/>
  <c r="AJ1739" i="14"/>
  <c r="AI1739" i="14"/>
  <c r="AH1739" i="14"/>
  <c r="AF1739" i="14"/>
  <c r="Z1739" i="14"/>
  <c r="U1739" i="14"/>
  <c r="T1739" i="14"/>
  <c r="O1739" i="14"/>
  <c r="AE1739" i="14" s="1"/>
  <c r="AL1738" i="14"/>
  <c r="AK1738" i="14" s="1"/>
  <c r="AJ1738" i="14"/>
  <c r="AI1738" i="14" s="1"/>
  <c r="AH1738" i="14"/>
  <c r="AE1738" i="14"/>
  <c r="Z1738" i="14"/>
  <c r="AF1738" i="14" s="1"/>
  <c r="U1738" i="14"/>
  <c r="T1738" i="14"/>
  <c r="O1738" i="14"/>
  <c r="AN1737" i="14"/>
  <c r="AL1737" i="14"/>
  <c r="AM1737" i="14" s="1"/>
  <c r="AJ1737" i="14"/>
  <c r="AI1737" i="14" s="1"/>
  <c r="AH1737" i="14"/>
  <c r="AE1737" i="14"/>
  <c r="Z1737" i="14"/>
  <c r="AF1737" i="14" s="1"/>
  <c r="U1737" i="14"/>
  <c r="T1737" i="14"/>
  <c r="O1737" i="14"/>
  <c r="AM1736" i="14"/>
  <c r="AN1736" i="14" s="1"/>
  <c r="AL1736" i="14"/>
  <c r="AK1736" i="14"/>
  <c r="AJ1736" i="14"/>
  <c r="AI1736" i="14" s="1"/>
  <c r="AH1736" i="14"/>
  <c r="AE1736" i="14"/>
  <c r="Z1736" i="14"/>
  <c r="AF1736" i="14" s="1"/>
  <c r="U1736" i="14"/>
  <c r="T1736" i="14"/>
  <c r="O1736" i="14"/>
  <c r="AL1735" i="14"/>
  <c r="AM1735" i="14" s="1"/>
  <c r="AN1735" i="14" s="1"/>
  <c r="AK1735" i="14"/>
  <c r="AJ1735" i="14"/>
  <c r="AI1735" i="14"/>
  <c r="AH1735" i="14"/>
  <c r="AF1735" i="14"/>
  <c r="Z1735" i="14"/>
  <c r="U1735" i="14"/>
  <c r="T1735" i="14"/>
  <c r="O1735" i="14"/>
  <c r="AE1735" i="14" s="1"/>
  <c r="AL1734" i="14"/>
  <c r="AK1734" i="14" s="1"/>
  <c r="AJ1734" i="14"/>
  <c r="AI1734" i="14"/>
  <c r="AH1734" i="14"/>
  <c r="AF1734" i="14"/>
  <c r="AE1734" i="14"/>
  <c r="Z1734" i="14"/>
  <c r="U1734" i="14"/>
  <c r="T1734" i="14"/>
  <c r="O1734" i="14"/>
  <c r="AL1733" i="14"/>
  <c r="AK1733" i="14"/>
  <c r="AJ1733" i="14"/>
  <c r="AI1733" i="14" s="1"/>
  <c r="AH1733" i="14"/>
  <c r="AF1733" i="14"/>
  <c r="AE1733" i="14"/>
  <c r="Z1733" i="14"/>
  <c r="U1733" i="14"/>
  <c r="T1733" i="14"/>
  <c r="O1733" i="14"/>
  <c r="AL1732" i="14"/>
  <c r="AK1732" i="14"/>
  <c r="AJ1732" i="14"/>
  <c r="AM1732" i="14" s="1"/>
  <c r="AN1732" i="14" s="1"/>
  <c r="AH1732" i="14"/>
  <c r="Z1732" i="14"/>
  <c r="AF1732" i="14" s="1"/>
  <c r="U1732" i="14"/>
  <c r="T1732" i="14"/>
  <c r="O1732" i="14"/>
  <c r="AE1732" i="14" s="1"/>
  <c r="AL1731" i="14"/>
  <c r="AK1731" i="14" s="1"/>
  <c r="AJ1731" i="14"/>
  <c r="AI1731" i="14"/>
  <c r="AH1731" i="14"/>
  <c r="AF1731" i="14"/>
  <c r="AE1731" i="14"/>
  <c r="Z1731" i="14"/>
  <c r="U1731" i="14"/>
  <c r="T1731" i="14"/>
  <c r="O1731" i="14"/>
  <c r="AM1730" i="14"/>
  <c r="AN1730" i="14" s="1"/>
  <c r="AL1730" i="14"/>
  <c r="AK1730" i="14" s="1"/>
  <c r="AJ1730" i="14"/>
  <c r="AI1730" i="14"/>
  <c r="AH1730" i="14"/>
  <c r="AF1730" i="14"/>
  <c r="AE1730" i="14"/>
  <c r="Z1730" i="14"/>
  <c r="U1730" i="14"/>
  <c r="T1730" i="14"/>
  <c r="O1730" i="14"/>
  <c r="AL1729" i="14"/>
  <c r="AK1729" i="14"/>
  <c r="AJ1729" i="14"/>
  <c r="AI1729" i="14" s="1"/>
  <c r="AH1729" i="14"/>
  <c r="AE1729" i="14"/>
  <c r="Z1729" i="14"/>
  <c r="AF1729" i="14" s="1"/>
  <c r="U1729" i="14"/>
  <c r="T1729" i="14"/>
  <c r="O1729" i="14"/>
  <c r="AL1728" i="14"/>
  <c r="AM1728" i="14" s="1"/>
  <c r="AN1728" i="14" s="1"/>
  <c r="AK1728" i="14"/>
  <c r="AJ1728" i="14"/>
  <c r="AI1728" i="14"/>
  <c r="AH1728" i="14"/>
  <c r="AF1728" i="14"/>
  <c r="Z1728" i="14"/>
  <c r="U1728" i="14"/>
  <c r="T1728" i="14"/>
  <c r="O1728" i="14"/>
  <c r="AE1728" i="14" s="1"/>
  <c r="AL1727" i="14"/>
  <c r="AK1727" i="14"/>
  <c r="AJ1727" i="14"/>
  <c r="AH1727" i="14"/>
  <c r="AE1727" i="14"/>
  <c r="Z1727" i="14"/>
  <c r="AF1727" i="14" s="1"/>
  <c r="U1727" i="14"/>
  <c r="T1727" i="14"/>
  <c r="O1727" i="14"/>
  <c r="AL1726" i="14"/>
  <c r="AK1726" i="14" s="1"/>
  <c r="AJ1726" i="14"/>
  <c r="AI1726" i="14"/>
  <c r="AH1726" i="14"/>
  <c r="AF1726" i="14"/>
  <c r="Z1726" i="14"/>
  <c r="U1726" i="14"/>
  <c r="T1726" i="14"/>
  <c r="O1726" i="14"/>
  <c r="AE1726" i="14" s="1"/>
  <c r="AL1725" i="14"/>
  <c r="AM1725" i="14" s="1"/>
  <c r="AN1725" i="14" s="1"/>
  <c r="AJ1725" i="14"/>
  <c r="AI1725" i="14"/>
  <c r="AH1725" i="14"/>
  <c r="AF1725" i="14"/>
  <c r="Z1725" i="14"/>
  <c r="U1725" i="14"/>
  <c r="T1725" i="14"/>
  <c r="O1725" i="14"/>
  <c r="AE1725" i="14" s="1"/>
  <c r="AL1724" i="14"/>
  <c r="AM1724" i="14" s="1"/>
  <c r="AN1724" i="14" s="1"/>
  <c r="AK1724" i="14"/>
  <c r="AJ1724" i="14"/>
  <c r="AI1724" i="14" s="1"/>
  <c r="AH1724" i="14"/>
  <c r="AF1724" i="14"/>
  <c r="Z1724" i="14"/>
  <c r="U1724" i="14"/>
  <c r="T1724" i="14"/>
  <c r="O1724" i="14"/>
  <c r="AE1724" i="14" s="1"/>
  <c r="AM1723" i="14"/>
  <c r="AN1723" i="14" s="1"/>
  <c r="AL1723" i="14"/>
  <c r="AK1723" i="14" s="1"/>
  <c r="AJ1723" i="14"/>
  <c r="AI1723" i="14"/>
  <c r="AH1723" i="14"/>
  <c r="AF1723" i="14"/>
  <c r="Z1723" i="14"/>
  <c r="U1723" i="14"/>
  <c r="T1723" i="14"/>
  <c r="O1723" i="14"/>
  <c r="AE1723" i="14" s="1"/>
  <c r="AL1722" i="14"/>
  <c r="AM1722" i="14" s="1"/>
  <c r="AN1722" i="14" s="1"/>
  <c r="AJ1722" i="14"/>
  <c r="AI1722" i="14"/>
  <c r="AH1722" i="14"/>
  <c r="AE1722" i="14"/>
  <c r="Z1722" i="14"/>
  <c r="AF1722" i="14" s="1"/>
  <c r="U1722" i="14"/>
  <c r="T1722" i="14"/>
  <c r="O1722" i="14"/>
  <c r="AL1721" i="14"/>
  <c r="AK1721" i="14"/>
  <c r="AJ1721" i="14"/>
  <c r="AM1721" i="14" s="1"/>
  <c r="AN1721" i="14" s="1"/>
  <c r="AI1721" i="14"/>
  <c r="AH1721" i="14"/>
  <c r="Z1721" i="14"/>
  <c r="AF1721" i="14" s="1"/>
  <c r="U1721" i="14"/>
  <c r="T1721" i="14"/>
  <c r="O1721" i="14"/>
  <c r="AE1721" i="14" s="1"/>
  <c r="AL1720" i="14"/>
  <c r="AM1720" i="14" s="1"/>
  <c r="AN1720" i="14" s="1"/>
  <c r="AK1720" i="14"/>
  <c r="AJ1720" i="14"/>
  <c r="AI1720" i="14" s="1"/>
  <c r="AH1720" i="14"/>
  <c r="AF1720" i="14"/>
  <c r="AE1720" i="14"/>
  <c r="Z1720" i="14"/>
  <c r="U1720" i="14"/>
  <c r="T1720" i="14"/>
  <c r="O1720" i="14"/>
  <c r="AL1719" i="14"/>
  <c r="AJ1719" i="14"/>
  <c r="AI1719" i="14"/>
  <c r="AH1719" i="14"/>
  <c r="AE1719" i="14"/>
  <c r="Z1719" i="14"/>
  <c r="AF1719" i="14" s="1"/>
  <c r="U1719" i="14"/>
  <c r="T1719" i="14"/>
  <c r="O1719" i="14"/>
  <c r="AN1718" i="14"/>
  <c r="AM1718" i="14"/>
  <c r="AL1718" i="14"/>
  <c r="AK1718" i="14"/>
  <c r="AJ1718" i="14"/>
  <c r="AI1718" i="14"/>
  <c r="AH1718" i="14"/>
  <c r="AE1718" i="14"/>
  <c r="Z1718" i="14"/>
  <c r="AF1718" i="14" s="1"/>
  <c r="U1718" i="14"/>
  <c r="T1718" i="14"/>
  <c r="O1718" i="14"/>
  <c r="AL1717" i="14"/>
  <c r="AK1717" i="14" s="1"/>
  <c r="AJ1717" i="14"/>
  <c r="AI1717" i="14"/>
  <c r="AH1717" i="14"/>
  <c r="AE1717" i="14"/>
  <c r="Z1717" i="14"/>
  <c r="AF1717" i="14" s="1"/>
  <c r="U1717" i="14"/>
  <c r="T1717" i="14"/>
  <c r="O1717" i="14"/>
  <c r="AN1716" i="14"/>
  <c r="AL1716" i="14"/>
  <c r="AM1716" i="14" s="1"/>
  <c r="AK1716" i="14"/>
  <c r="AJ1716" i="14"/>
  <c r="AI1716" i="14"/>
  <c r="AH1716" i="14"/>
  <c r="Z1716" i="14"/>
  <c r="AF1716" i="14" s="1"/>
  <c r="U1716" i="14"/>
  <c r="T1716" i="14"/>
  <c r="O1716" i="14"/>
  <c r="AE1716" i="14" s="1"/>
  <c r="AM1715" i="14"/>
  <c r="AN1715" i="14" s="1"/>
  <c r="AL1715" i="14"/>
  <c r="AK1715" i="14" s="1"/>
  <c r="AJ1715" i="14"/>
  <c r="AI1715" i="14" s="1"/>
  <c r="AH1715" i="14"/>
  <c r="AF1715" i="14"/>
  <c r="AE1715" i="14"/>
  <c r="Z1715" i="14"/>
  <c r="U1715" i="14"/>
  <c r="T1715" i="14"/>
  <c r="O1715" i="14"/>
  <c r="AL1714" i="14"/>
  <c r="AK1714" i="14"/>
  <c r="AJ1714" i="14"/>
  <c r="AI1714" i="14" s="1"/>
  <c r="AH1714" i="14"/>
  <c r="AE1714" i="14"/>
  <c r="Z1714" i="14"/>
  <c r="AF1714" i="14" s="1"/>
  <c r="U1714" i="14"/>
  <c r="T1714" i="14"/>
  <c r="O1714" i="14"/>
  <c r="AL1713" i="14"/>
  <c r="AK1713" i="14"/>
  <c r="AJ1713" i="14"/>
  <c r="AM1713" i="14" s="1"/>
  <c r="AN1713" i="14" s="1"/>
  <c r="AH1713" i="14"/>
  <c r="Z1713" i="14"/>
  <c r="AF1713" i="14" s="1"/>
  <c r="U1713" i="14"/>
  <c r="T1713" i="14"/>
  <c r="O1713" i="14"/>
  <c r="AE1713" i="14" s="1"/>
  <c r="AL1712" i="14"/>
  <c r="AK1712" i="14" s="1"/>
  <c r="AJ1712" i="14"/>
  <c r="AI1712" i="14"/>
  <c r="AH1712" i="14"/>
  <c r="Z1712" i="14"/>
  <c r="AF1712" i="14" s="1"/>
  <c r="U1712" i="14"/>
  <c r="T1712" i="14"/>
  <c r="O1712" i="14"/>
  <c r="AE1712" i="14" s="1"/>
  <c r="AM1711" i="14"/>
  <c r="AN1711" i="14" s="1"/>
  <c r="AL1711" i="14"/>
  <c r="AK1711" i="14" s="1"/>
  <c r="AJ1711" i="14"/>
  <c r="AI1711" i="14"/>
  <c r="AH1711" i="14"/>
  <c r="AF1711" i="14"/>
  <c r="AE1711" i="14"/>
  <c r="Z1711" i="14"/>
  <c r="U1711" i="14"/>
  <c r="T1711" i="14"/>
  <c r="O1711" i="14"/>
  <c r="AM1710" i="14"/>
  <c r="AN1710" i="14" s="1"/>
  <c r="AL1710" i="14"/>
  <c r="AK1710" i="14"/>
  <c r="AJ1710" i="14"/>
  <c r="AI1710" i="14" s="1"/>
  <c r="AH1710" i="14"/>
  <c r="Z1710" i="14"/>
  <c r="AF1710" i="14" s="1"/>
  <c r="U1710" i="14"/>
  <c r="T1710" i="14"/>
  <c r="O1710" i="14"/>
  <c r="AE1710" i="14" s="1"/>
  <c r="AL1709" i="14"/>
  <c r="AK1709" i="14"/>
  <c r="AJ1709" i="14"/>
  <c r="AI1709" i="14" s="1"/>
  <c r="AH1709" i="14"/>
  <c r="Z1709" i="14"/>
  <c r="AF1709" i="14" s="1"/>
  <c r="U1709" i="14"/>
  <c r="T1709" i="14"/>
  <c r="O1709" i="14"/>
  <c r="AE1709" i="14" s="1"/>
  <c r="AM1708" i="14"/>
  <c r="AN1708" i="14" s="1"/>
  <c r="AL1708" i="14"/>
  <c r="AK1708" i="14"/>
  <c r="AJ1708" i="14"/>
  <c r="AI1708" i="14" s="1"/>
  <c r="AH1708" i="14"/>
  <c r="AE1708" i="14"/>
  <c r="Z1708" i="14"/>
  <c r="AF1708" i="14" s="1"/>
  <c r="U1708" i="14"/>
  <c r="T1708" i="14"/>
  <c r="O1708" i="14"/>
  <c r="AM1707" i="14"/>
  <c r="AN1707" i="14" s="1"/>
  <c r="AL1707" i="14"/>
  <c r="AK1707" i="14"/>
  <c r="AJ1707" i="14"/>
  <c r="AI1707" i="14"/>
  <c r="AH1707" i="14"/>
  <c r="AF1707" i="14"/>
  <c r="AE1707" i="14"/>
  <c r="Z1707" i="14"/>
  <c r="U1707" i="14"/>
  <c r="T1707" i="14"/>
  <c r="O1707" i="14"/>
  <c r="AM1706" i="14"/>
  <c r="AN1706" i="14" s="1"/>
  <c r="AL1706" i="14"/>
  <c r="AK1706" i="14"/>
  <c r="AJ1706" i="14"/>
  <c r="AI1706" i="14"/>
  <c r="AH1706" i="14"/>
  <c r="AE1706" i="14"/>
  <c r="Z1706" i="14"/>
  <c r="AF1706" i="14" s="1"/>
  <c r="U1706" i="14"/>
  <c r="T1706" i="14"/>
  <c r="O1706" i="14"/>
  <c r="AL1705" i="14"/>
  <c r="AM1705" i="14" s="1"/>
  <c r="AN1705" i="14" s="1"/>
  <c r="AK1705" i="14"/>
  <c r="AJ1705" i="14"/>
  <c r="AI1705" i="14"/>
  <c r="AH1705" i="14"/>
  <c r="AF1705" i="14"/>
  <c r="Z1705" i="14"/>
  <c r="U1705" i="14"/>
  <c r="T1705" i="14"/>
  <c r="O1705" i="14"/>
  <c r="AE1705" i="14" s="1"/>
  <c r="AL1704" i="14"/>
  <c r="AK1704" i="14"/>
  <c r="AJ1704" i="14"/>
  <c r="AH1704" i="14"/>
  <c r="AF1704" i="14"/>
  <c r="AE1704" i="14"/>
  <c r="Z1704" i="14"/>
  <c r="U1704" i="14"/>
  <c r="T1704" i="14"/>
  <c r="O1704" i="14"/>
  <c r="AN1703" i="14"/>
  <c r="AM1703" i="14"/>
  <c r="AL1703" i="14"/>
  <c r="AK1703" i="14" s="1"/>
  <c r="AJ1703" i="14"/>
  <c r="AI1703" i="14"/>
  <c r="AH1703" i="14"/>
  <c r="AE1703" i="14"/>
  <c r="Z1703" i="14"/>
  <c r="AF1703" i="14" s="1"/>
  <c r="U1703" i="14"/>
  <c r="T1703" i="14"/>
  <c r="O1703" i="14"/>
  <c r="AN1702" i="14"/>
  <c r="AM1702" i="14"/>
  <c r="AL1702" i="14"/>
  <c r="AK1702" i="14"/>
  <c r="AJ1702" i="14"/>
  <c r="AI1702" i="14"/>
  <c r="AH1702" i="14"/>
  <c r="AF1702" i="14"/>
  <c r="AE1702" i="14"/>
  <c r="Z1702" i="14"/>
  <c r="U1702" i="14"/>
  <c r="T1702" i="14"/>
  <c r="O1702" i="14"/>
  <c r="AL1701" i="14"/>
  <c r="AJ1701" i="14"/>
  <c r="AI1701" i="14" s="1"/>
  <c r="AH1701" i="14"/>
  <c r="Z1701" i="14"/>
  <c r="AF1701" i="14" s="1"/>
  <c r="U1701" i="14"/>
  <c r="T1701" i="14"/>
  <c r="O1701" i="14"/>
  <c r="AE1701" i="14" s="1"/>
  <c r="AL1700" i="14"/>
  <c r="AM1700" i="14" s="1"/>
  <c r="AN1700" i="14" s="1"/>
  <c r="AK1700" i="14"/>
  <c r="AJ1700" i="14"/>
  <c r="AI1700" i="14"/>
  <c r="AH1700" i="14"/>
  <c r="Z1700" i="14"/>
  <c r="AF1700" i="14" s="1"/>
  <c r="U1700" i="14"/>
  <c r="T1700" i="14"/>
  <c r="O1700" i="14"/>
  <c r="AE1700" i="14" s="1"/>
  <c r="AM1699" i="14"/>
  <c r="AN1699" i="14" s="1"/>
  <c r="AL1699" i="14"/>
  <c r="AK1699" i="14"/>
  <c r="AJ1699" i="14"/>
  <c r="AI1699" i="14"/>
  <c r="AH1699" i="14"/>
  <c r="AE1699" i="14"/>
  <c r="Z1699" i="14"/>
  <c r="AF1699" i="14" s="1"/>
  <c r="U1699" i="14"/>
  <c r="T1699" i="14"/>
  <c r="O1699" i="14"/>
  <c r="AL1698" i="14"/>
  <c r="AM1698" i="14" s="1"/>
  <c r="AN1698" i="14" s="1"/>
  <c r="AK1698" i="14"/>
  <c r="AJ1698" i="14"/>
  <c r="AI1698" i="14"/>
  <c r="AH1698" i="14"/>
  <c r="Z1698" i="14"/>
  <c r="AF1698" i="14" s="1"/>
  <c r="U1698" i="14"/>
  <c r="T1698" i="14"/>
  <c r="O1698" i="14"/>
  <c r="AE1698" i="14" s="1"/>
  <c r="AM1697" i="14"/>
  <c r="AN1697" i="14" s="1"/>
  <c r="AL1697" i="14"/>
  <c r="AK1697" i="14"/>
  <c r="AJ1697" i="14"/>
  <c r="AI1697" i="14"/>
  <c r="AH1697" i="14"/>
  <c r="AF1697" i="14"/>
  <c r="AE1697" i="14"/>
  <c r="Z1697" i="14"/>
  <c r="U1697" i="14"/>
  <c r="T1697" i="14"/>
  <c r="O1697" i="14"/>
  <c r="AL1696" i="14"/>
  <c r="AJ1696" i="14"/>
  <c r="AI1696" i="14" s="1"/>
  <c r="AH1696" i="14"/>
  <c r="Z1696" i="14"/>
  <c r="AF1696" i="14" s="1"/>
  <c r="U1696" i="14"/>
  <c r="T1696" i="14"/>
  <c r="O1696" i="14"/>
  <c r="AE1696" i="14" s="1"/>
  <c r="AL1695" i="14"/>
  <c r="AM1695" i="14" s="1"/>
  <c r="AN1695" i="14" s="1"/>
  <c r="AK1695" i="14"/>
  <c r="AJ1695" i="14"/>
  <c r="AI1695" i="14"/>
  <c r="AH1695" i="14"/>
  <c r="AF1695" i="14"/>
  <c r="Z1695" i="14"/>
  <c r="U1695" i="14"/>
  <c r="T1695" i="14"/>
  <c r="O1695" i="14"/>
  <c r="AE1695" i="14" s="1"/>
  <c r="AL1694" i="14"/>
  <c r="AK1694" i="14"/>
  <c r="AJ1694" i="14"/>
  <c r="AI1694" i="14" s="1"/>
  <c r="AH1694" i="14"/>
  <c r="AF1694" i="14"/>
  <c r="AE1694" i="14"/>
  <c r="Z1694" i="14"/>
  <c r="U1694" i="14"/>
  <c r="T1694" i="14"/>
  <c r="O1694" i="14"/>
  <c r="AN1693" i="14"/>
  <c r="AM1693" i="14"/>
  <c r="AL1693" i="14"/>
  <c r="AK1693" i="14"/>
  <c r="AJ1693" i="14"/>
  <c r="AI1693" i="14"/>
  <c r="AH1693" i="14"/>
  <c r="Z1693" i="14"/>
  <c r="AF1693" i="14" s="1"/>
  <c r="U1693" i="14"/>
  <c r="T1693" i="14"/>
  <c r="O1693" i="14"/>
  <c r="AE1693" i="14" s="1"/>
  <c r="AL1692" i="14"/>
  <c r="AM1692" i="14" s="1"/>
  <c r="AN1692" i="14" s="1"/>
  <c r="AJ1692" i="14"/>
  <c r="AI1692" i="14"/>
  <c r="AH1692" i="14"/>
  <c r="AF1692" i="14"/>
  <c r="AE1692" i="14"/>
  <c r="Z1692" i="14"/>
  <c r="U1692" i="14"/>
  <c r="T1692" i="14"/>
  <c r="O1692" i="14"/>
  <c r="AL1691" i="14"/>
  <c r="AM1691" i="14" s="1"/>
  <c r="AN1691" i="14" s="1"/>
  <c r="AK1691" i="14"/>
  <c r="AJ1691" i="14"/>
  <c r="AI1691" i="14"/>
  <c r="AH1691" i="14"/>
  <c r="Z1691" i="14"/>
  <c r="AF1691" i="14" s="1"/>
  <c r="U1691" i="14"/>
  <c r="T1691" i="14"/>
  <c r="O1691" i="14"/>
  <c r="AE1691" i="14" s="1"/>
  <c r="AL1690" i="14"/>
  <c r="AK1690" i="14"/>
  <c r="AJ1690" i="14"/>
  <c r="AH1690" i="14"/>
  <c r="Z1690" i="14"/>
  <c r="AF1690" i="14" s="1"/>
  <c r="U1690" i="14"/>
  <c r="T1690" i="14"/>
  <c r="O1690" i="14"/>
  <c r="AE1690" i="14" s="1"/>
  <c r="AN1689" i="14"/>
  <c r="AM1689" i="14"/>
  <c r="AL1689" i="14"/>
  <c r="AK1689" i="14" s="1"/>
  <c r="AJ1689" i="14"/>
  <c r="AI1689" i="14"/>
  <c r="AH1689" i="14"/>
  <c r="AF1689" i="14"/>
  <c r="AE1689" i="14"/>
  <c r="Z1689" i="14"/>
  <c r="U1689" i="14"/>
  <c r="T1689" i="14"/>
  <c r="O1689" i="14"/>
  <c r="AM1688" i="14"/>
  <c r="AN1688" i="14" s="1"/>
  <c r="AL1688" i="14"/>
  <c r="AK1688" i="14"/>
  <c r="AJ1688" i="14"/>
  <c r="AI1688" i="14"/>
  <c r="AH1688" i="14"/>
  <c r="AF1688" i="14"/>
  <c r="AE1688" i="14"/>
  <c r="Z1688" i="14"/>
  <c r="U1688" i="14"/>
  <c r="T1688" i="14"/>
  <c r="O1688" i="14"/>
  <c r="AN1687" i="14"/>
  <c r="AL1687" i="14"/>
  <c r="AM1687" i="14" s="1"/>
  <c r="AK1687" i="14"/>
  <c r="AJ1687" i="14"/>
  <c r="AI1687" i="14" s="1"/>
  <c r="AH1687" i="14"/>
  <c r="AE1687" i="14"/>
  <c r="Z1687" i="14"/>
  <c r="AF1687" i="14" s="1"/>
  <c r="U1687" i="14"/>
  <c r="T1687" i="14"/>
  <c r="O1687" i="14"/>
  <c r="AL1686" i="14"/>
  <c r="AJ1686" i="14"/>
  <c r="AI1686" i="14" s="1"/>
  <c r="AH1686" i="14"/>
  <c r="Z1686" i="14"/>
  <c r="AF1686" i="14" s="1"/>
  <c r="U1686" i="14"/>
  <c r="T1686" i="14"/>
  <c r="O1686" i="14"/>
  <c r="AE1686" i="14" s="1"/>
  <c r="AL1685" i="14"/>
  <c r="AM1685" i="14" s="1"/>
  <c r="AN1685" i="14" s="1"/>
  <c r="AK1685" i="14"/>
  <c r="AJ1685" i="14"/>
  <c r="AI1685" i="14"/>
  <c r="AH1685" i="14"/>
  <c r="AE1685" i="14"/>
  <c r="Z1685" i="14"/>
  <c r="AF1685" i="14" s="1"/>
  <c r="U1685" i="14"/>
  <c r="T1685" i="14"/>
  <c r="O1685" i="14"/>
  <c r="AN1684" i="14"/>
  <c r="AM1684" i="14"/>
  <c r="AL1684" i="14"/>
  <c r="AK1684" i="14"/>
  <c r="AJ1684" i="14"/>
  <c r="AI1684" i="14"/>
  <c r="AH1684" i="14"/>
  <c r="Z1684" i="14"/>
  <c r="AF1684" i="14" s="1"/>
  <c r="U1684" i="14"/>
  <c r="T1684" i="14"/>
  <c r="O1684" i="14"/>
  <c r="AE1684" i="14" s="1"/>
  <c r="AL1683" i="14"/>
  <c r="AM1683" i="14" s="1"/>
  <c r="AN1683" i="14" s="1"/>
  <c r="AJ1683" i="14"/>
  <c r="AI1683" i="14"/>
  <c r="AH1683" i="14"/>
  <c r="AF1683" i="14"/>
  <c r="Z1683" i="14"/>
  <c r="U1683" i="14"/>
  <c r="T1683" i="14"/>
  <c r="O1683" i="14"/>
  <c r="AE1683" i="14" s="1"/>
  <c r="AL1682" i="14"/>
  <c r="AJ1682" i="14"/>
  <c r="AI1682" i="14" s="1"/>
  <c r="AH1682" i="14"/>
  <c r="AF1682" i="14"/>
  <c r="AE1682" i="14"/>
  <c r="Z1682" i="14"/>
  <c r="U1682" i="14"/>
  <c r="T1682" i="14"/>
  <c r="O1682" i="14"/>
  <c r="AL1681" i="14"/>
  <c r="AK1681" i="14" s="1"/>
  <c r="AJ1681" i="14"/>
  <c r="AI1681" i="14" s="1"/>
  <c r="AH1681" i="14"/>
  <c r="Z1681" i="14"/>
  <c r="AF1681" i="14" s="1"/>
  <c r="U1681" i="14"/>
  <c r="T1681" i="14"/>
  <c r="O1681" i="14"/>
  <c r="AE1681" i="14" s="1"/>
  <c r="AN1680" i="14"/>
  <c r="AL1680" i="14"/>
  <c r="AM1680" i="14" s="1"/>
  <c r="AK1680" i="14"/>
  <c r="AJ1680" i="14"/>
  <c r="AI1680" i="14" s="1"/>
  <c r="AH1680" i="14"/>
  <c r="AE1680" i="14"/>
  <c r="Z1680" i="14"/>
  <c r="AF1680" i="14" s="1"/>
  <c r="U1680" i="14"/>
  <c r="T1680" i="14"/>
  <c r="O1680" i="14"/>
  <c r="AM1679" i="14"/>
  <c r="AN1679" i="14" s="1"/>
  <c r="AL1679" i="14"/>
  <c r="AK1679" i="14"/>
  <c r="AJ1679" i="14"/>
  <c r="AI1679" i="14"/>
  <c r="AH1679" i="14"/>
  <c r="AF1679" i="14"/>
  <c r="Z1679" i="14"/>
  <c r="U1679" i="14"/>
  <c r="T1679" i="14"/>
  <c r="O1679" i="14"/>
  <c r="AE1679" i="14" s="1"/>
  <c r="AM1678" i="14"/>
  <c r="AN1678" i="14" s="1"/>
  <c r="AL1678" i="14"/>
  <c r="AK1678" i="14"/>
  <c r="AJ1678" i="14"/>
  <c r="AI1678" i="14"/>
  <c r="AH1678" i="14"/>
  <c r="AF1678" i="14"/>
  <c r="AE1678" i="14"/>
  <c r="Z1678" i="14"/>
  <c r="U1678" i="14"/>
  <c r="T1678" i="14"/>
  <c r="O1678" i="14"/>
  <c r="AL1677" i="14"/>
  <c r="AK1677" i="14"/>
  <c r="AJ1677" i="14"/>
  <c r="AI1677" i="14"/>
  <c r="AH1677" i="14"/>
  <c r="AE1677" i="14"/>
  <c r="Z1677" i="14"/>
  <c r="AF1677" i="14" s="1"/>
  <c r="U1677" i="14"/>
  <c r="T1677" i="14"/>
  <c r="O1677" i="14"/>
  <c r="AL1676" i="14"/>
  <c r="AK1676" i="14"/>
  <c r="AJ1676" i="14"/>
  <c r="AM1676" i="14" s="1"/>
  <c r="AN1676" i="14" s="1"/>
  <c r="AI1676" i="14"/>
  <c r="AH1676" i="14"/>
  <c r="Z1676" i="14"/>
  <c r="AF1676" i="14" s="1"/>
  <c r="U1676" i="14"/>
  <c r="T1676" i="14"/>
  <c r="O1676" i="14"/>
  <c r="AE1676" i="14" s="1"/>
  <c r="AL1675" i="14"/>
  <c r="AK1675" i="14" s="1"/>
  <c r="AJ1675" i="14"/>
  <c r="AI1675" i="14" s="1"/>
  <c r="AH1675" i="14"/>
  <c r="AF1675" i="14"/>
  <c r="Z1675" i="14"/>
  <c r="U1675" i="14"/>
  <c r="T1675" i="14"/>
  <c r="O1675" i="14"/>
  <c r="AE1675" i="14" s="1"/>
  <c r="AM1674" i="14"/>
  <c r="AN1674" i="14" s="1"/>
  <c r="AL1674" i="14"/>
  <c r="AK1674" i="14"/>
  <c r="AJ1674" i="14"/>
  <c r="AI1674" i="14"/>
  <c r="AH1674" i="14"/>
  <c r="AF1674" i="14"/>
  <c r="AE1674" i="14"/>
  <c r="Z1674" i="14"/>
  <c r="U1674" i="14"/>
  <c r="T1674" i="14"/>
  <c r="O1674" i="14"/>
  <c r="AL1673" i="14"/>
  <c r="AJ1673" i="14"/>
  <c r="AI1673" i="14" s="1"/>
  <c r="AH1673" i="14"/>
  <c r="AE1673" i="14"/>
  <c r="Z1673" i="14"/>
  <c r="AF1673" i="14" s="1"/>
  <c r="U1673" i="14"/>
  <c r="T1673" i="14"/>
  <c r="O1673" i="14"/>
  <c r="AL1672" i="14"/>
  <c r="AK1672" i="14"/>
  <c r="AJ1672" i="14"/>
  <c r="AI1672" i="14" s="1"/>
  <c r="AH1672" i="14"/>
  <c r="AF1672" i="14"/>
  <c r="Z1672" i="14"/>
  <c r="U1672" i="14"/>
  <c r="T1672" i="14"/>
  <c r="O1672" i="14"/>
  <c r="AE1672" i="14" s="1"/>
  <c r="AL1671" i="14"/>
  <c r="AM1671" i="14" s="1"/>
  <c r="AN1671" i="14" s="1"/>
  <c r="AK1671" i="14"/>
  <c r="AJ1671" i="14"/>
  <c r="AI1671" i="14" s="1"/>
  <c r="AH1671" i="14"/>
  <c r="Z1671" i="14"/>
  <c r="AF1671" i="14" s="1"/>
  <c r="U1671" i="14"/>
  <c r="T1671" i="14"/>
  <c r="O1671" i="14"/>
  <c r="AE1671" i="14" s="1"/>
  <c r="AL1670" i="14"/>
  <c r="AK1670" i="14"/>
  <c r="AJ1670" i="14"/>
  <c r="AM1670" i="14" s="1"/>
  <c r="AN1670" i="14" s="1"/>
  <c r="AH1670" i="14"/>
  <c r="AF1670" i="14"/>
  <c r="Z1670" i="14"/>
  <c r="U1670" i="14"/>
  <c r="T1670" i="14"/>
  <c r="O1670" i="14"/>
  <c r="AE1670" i="14" s="1"/>
  <c r="AL1669" i="14"/>
  <c r="AJ1669" i="14"/>
  <c r="AI1669" i="14"/>
  <c r="AH1669" i="14"/>
  <c r="AF1669" i="14"/>
  <c r="AE1669" i="14"/>
  <c r="Z1669" i="14"/>
  <c r="U1669" i="14"/>
  <c r="T1669" i="14"/>
  <c r="O1669" i="14"/>
  <c r="AL1668" i="14"/>
  <c r="AJ1668" i="14"/>
  <c r="AI1668" i="14" s="1"/>
  <c r="AH1668" i="14"/>
  <c r="AF1668" i="14"/>
  <c r="AE1668" i="14"/>
  <c r="Z1668" i="14"/>
  <c r="U1668" i="14"/>
  <c r="T1668" i="14"/>
  <c r="O1668" i="14"/>
  <c r="AL1667" i="14"/>
  <c r="AK1667" i="14"/>
  <c r="AJ1667" i="14"/>
  <c r="AM1667" i="14" s="1"/>
  <c r="AN1667" i="14" s="1"/>
  <c r="AI1667" i="14"/>
  <c r="AH1667" i="14"/>
  <c r="AE1667" i="14"/>
  <c r="Z1667" i="14"/>
  <c r="AF1667" i="14" s="1"/>
  <c r="U1667" i="14"/>
  <c r="T1667" i="14"/>
  <c r="O1667" i="14"/>
  <c r="AL1666" i="14"/>
  <c r="AJ1666" i="14"/>
  <c r="AI1666" i="14"/>
  <c r="AH1666" i="14"/>
  <c r="AE1666" i="14"/>
  <c r="Z1666" i="14"/>
  <c r="AF1666" i="14" s="1"/>
  <c r="U1666" i="14"/>
  <c r="T1666" i="14"/>
  <c r="O1666" i="14"/>
  <c r="AL1665" i="14"/>
  <c r="AM1665" i="14" s="1"/>
  <c r="AN1665" i="14" s="1"/>
  <c r="AK1665" i="14"/>
  <c r="AJ1665" i="14"/>
  <c r="AI1665" i="14"/>
  <c r="AH1665" i="14"/>
  <c r="AF1665" i="14"/>
  <c r="Z1665" i="14"/>
  <c r="U1665" i="14"/>
  <c r="T1665" i="14"/>
  <c r="O1665" i="14"/>
  <c r="AE1665" i="14" s="1"/>
  <c r="AM1664" i="14"/>
  <c r="AN1664" i="14" s="1"/>
  <c r="AL1664" i="14"/>
  <c r="AK1664" i="14"/>
  <c r="AJ1664" i="14"/>
  <c r="AI1664" i="14"/>
  <c r="AH1664" i="14"/>
  <c r="Z1664" i="14"/>
  <c r="AF1664" i="14" s="1"/>
  <c r="U1664" i="14"/>
  <c r="T1664" i="14"/>
  <c r="O1664" i="14"/>
  <c r="AE1664" i="14" s="1"/>
  <c r="AN1663" i="14"/>
  <c r="AL1663" i="14"/>
  <c r="AM1663" i="14" s="1"/>
  <c r="AK1663" i="14"/>
  <c r="AJ1663" i="14"/>
  <c r="AI1663" i="14"/>
  <c r="AH1663" i="14"/>
  <c r="AF1663" i="14"/>
  <c r="AE1663" i="14"/>
  <c r="Z1663" i="14"/>
  <c r="U1663" i="14"/>
  <c r="T1663" i="14"/>
  <c r="O1663" i="14"/>
  <c r="AM1662" i="14"/>
  <c r="AN1662" i="14" s="1"/>
  <c r="AL1662" i="14"/>
  <c r="AK1662" i="14"/>
  <c r="AJ1662" i="14"/>
  <c r="AI1662" i="14" s="1"/>
  <c r="AH1662" i="14"/>
  <c r="AF1662" i="14"/>
  <c r="AE1662" i="14"/>
  <c r="Z1662" i="14"/>
  <c r="U1662" i="14"/>
  <c r="T1662" i="14"/>
  <c r="O1662" i="14"/>
  <c r="AL1661" i="14"/>
  <c r="AJ1661" i="14"/>
  <c r="AI1661" i="14"/>
  <c r="AH1661" i="14"/>
  <c r="Z1661" i="14"/>
  <c r="AF1661" i="14" s="1"/>
  <c r="U1661" i="14"/>
  <c r="T1661" i="14"/>
  <c r="O1661" i="14"/>
  <c r="AE1661" i="14" s="1"/>
  <c r="AM1660" i="14"/>
  <c r="AN1660" i="14" s="1"/>
  <c r="AL1660" i="14"/>
  <c r="AK1660" i="14"/>
  <c r="AJ1660" i="14"/>
  <c r="AI1660" i="14"/>
  <c r="AH1660" i="14"/>
  <c r="AF1660" i="14"/>
  <c r="Z1660" i="14"/>
  <c r="U1660" i="14"/>
  <c r="T1660" i="14"/>
  <c r="O1660" i="14"/>
  <c r="AE1660" i="14" s="1"/>
  <c r="AM1659" i="14"/>
  <c r="AN1659" i="14" s="1"/>
  <c r="AL1659" i="14"/>
  <c r="AK1659" i="14" s="1"/>
  <c r="AJ1659" i="14"/>
  <c r="AI1659" i="14" s="1"/>
  <c r="AH1659" i="14"/>
  <c r="AF1659" i="14"/>
  <c r="AE1659" i="14"/>
  <c r="Z1659" i="14"/>
  <c r="U1659" i="14"/>
  <c r="T1659" i="14"/>
  <c r="O1659" i="14"/>
  <c r="AL1658" i="14"/>
  <c r="AJ1658" i="14"/>
  <c r="AI1658" i="14" s="1"/>
  <c r="AH1658" i="14"/>
  <c r="AF1658" i="14"/>
  <c r="AE1658" i="14"/>
  <c r="Z1658" i="14"/>
  <c r="U1658" i="14"/>
  <c r="T1658" i="14"/>
  <c r="O1658" i="14"/>
  <c r="AM1657" i="14"/>
  <c r="AN1657" i="14" s="1"/>
  <c r="AL1657" i="14"/>
  <c r="AK1657" i="14"/>
  <c r="AJ1657" i="14"/>
  <c r="AI1657" i="14"/>
  <c r="AH1657" i="14"/>
  <c r="Z1657" i="14"/>
  <c r="AF1657" i="14" s="1"/>
  <c r="U1657" i="14"/>
  <c r="T1657" i="14"/>
  <c r="O1657" i="14"/>
  <c r="AE1657" i="14" s="1"/>
  <c r="AL1656" i="14"/>
  <c r="AM1656" i="14" s="1"/>
  <c r="AN1656" i="14" s="1"/>
  <c r="AK1656" i="14"/>
  <c r="AJ1656" i="14"/>
  <c r="AI1656" i="14"/>
  <c r="AH1656" i="14"/>
  <c r="AF1656" i="14"/>
  <c r="Z1656" i="14"/>
  <c r="U1656" i="14"/>
  <c r="T1656" i="14"/>
  <c r="O1656" i="14"/>
  <c r="AE1656" i="14" s="1"/>
  <c r="AM1655" i="14"/>
  <c r="AN1655" i="14" s="1"/>
  <c r="AL1655" i="14"/>
  <c r="AK1655" i="14"/>
  <c r="AJ1655" i="14"/>
  <c r="AI1655" i="14"/>
  <c r="AH1655" i="14"/>
  <c r="AF1655" i="14"/>
  <c r="Z1655" i="14"/>
  <c r="U1655" i="14"/>
  <c r="T1655" i="14"/>
  <c r="O1655" i="14"/>
  <c r="AE1655" i="14" s="1"/>
  <c r="AL1654" i="14"/>
  <c r="AJ1654" i="14"/>
  <c r="AI1654" i="14"/>
  <c r="AH1654" i="14"/>
  <c r="AE1654" i="14"/>
  <c r="Z1654" i="14"/>
  <c r="AF1654" i="14" s="1"/>
  <c r="U1654" i="14"/>
  <c r="T1654" i="14"/>
  <c r="O1654" i="14"/>
  <c r="AL1653" i="14"/>
  <c r="AJ1653" i="14"/>
  <c r="AI1653" i="14"/>
  <c r="AH1653" i="14"/>
  <c r="AE1653" i="14"/>
  <c r="Z1653" i="14"/>
  <c r="AF1653" i="14" s="1"/>
  <c r="U1653" i="14"/>
  <c r="T1653" i="14"/>
  <c r="O1653" i="14"/>
  <c r="AL1652" i="14"/>
  <c r="AM1652" i="14" s="1"/>
  <c r="AN1652" i="14" s="1"/>
  <c r="AJ1652" i="14"/>
  <c r="AI1652" i="14" s="1"/>
  <c r="AH1652" i="14"/>
  <c r="AF1652" i="14"/>
  <c r="Z1652" i="14"/>
  <c r="U1652" i="14"/>
  <c r="T1652" i="14"/>
  <c r="O1652" i="14"/>
  <c r="AE1652" i="14" s="1"/>
  <c r="AL1651" i="14"/>
  <c r="AK1651" i="14"/>
  <c r="AJ1651" i="14"/>
  <c r="AI1651" i="14" s="1"/>
  <c r="AH1651" i="14"/>
  <c r="Z1651" i="14"/>
  <c r="AF1651" i="14" s="1"/>
  <c r="U1651" i="14"/>
  <c r="T1651" i="14"/>
  <c r="O1651" i="14"/>
  <c r="AE1651" i="14" s="1"/>
  <c r="AL1650" i="14"/>
  <c r="AM1650" i="14" s="1"/>
  <c r="AN1650" i="14" s="1"/>
  <c r="AK1650" i="14"/>
  <c r="AJ1650" i="14"/>
  <c r="AI1650" i="14"/>
  <c r="AH1650" i="14"/>
  <c r="Z1650" i="14"/>
  <c r="AF1650" i="14" s="1"/>
  <c r="U1650" i="14"/>
  <c r="T1650" i="14"/>
  <c r="O1650" i="14"/>
  <c r="AE1650" i="14" s="1"/>
  <c r="AM1649" i="14"/>
  <c r="AN1649" i="14" s="1"/>
  <c r="AL1649" i="14"/>
  <c r="AK1649" i="14"/>
  <c r="AJ1649" i="14"/>
  <c r="AI1649" i="14"/>
  <c r="AH1649" i="14"/>
  <c r="AF1649" i="14"/>
  <c r="Z1649" i="14"/>
  <c r="U1649" i="14"/>
  <c r="T1649" i="14"/>
  <c r="O1649" i="14"/>
  <c r="AE1649" i="14" s="1"/>
  <c r="AM1648" i="14"/>
  <c r="AN1648" i="14" s="1"/>
  <c r="AL1648" i="14"/>
  <c r="AK1648" i="14" s="1"/>
  <c r="AJ1648" i="14"/>
  <c r="AI1648" i="14"/>
  <c r="AH1648" i="14"/>
  <c r="AF1648" i="14"/>
  <c r="AE1648" i="14"/>
  <c r="Z1648" i="14"/>
  <c r="U1648" i="14"/>
  <c r="T1648" i="14"/>
  <c r="O1648" i="14"/>
  <c r="AL1647" i="14"/>
  <c r="AM1647" i="14" s="1"/>
  <c r="AN1647" i="14" s="1"/>
  <c r="AJ1647" i="14"/>
  <c r="AI1647" i="14"/>
  <c r="AH1647" i="14"/>
  <c r="AE1647" i="14"/>
  <c r="Z1647" i="14"/>
  <c r="AF1647" i="14" s="1"/>
  <c r="U1647" i="14"/>
  <c r="T1647" i="14"/>
  <c r="O1647" i="14"/>
  <c r="AL1646" i="14"/>
  <c r="AK1646" i="14"/>
  <c r="AJ1646" i="14"/>
  <c r="AI1646" i="14" s="1"/>
  <c r="AH1646" i="14"/>
  <c r="AE1646" i="14"/>
  <c r="Z1646" i="14"/>
  <c r="AF1646" i="14" s="1"/>
  <c r="U1646" i="14"/>
  <c r="T1646" i="14"/>
  <c r="O1646" i="14"/>
  <c r="AL1645" i="14"/>
  <c r="AK1645" i="14"/>
  <c r="AJ1645" i="14"/>
  <c r="AH1645" i="14"/>
  <c r="AE1645" i="14"/>
  <c r="Z1645" i="14"/>
  <c r="AF1645" i="14" s="1"/>
  <c r="U1645" i="14"/>
  <c r="T1645" i="14"/>
  <c r="O1645" i="14"/>
  <c r="AL1644" i="14"/>
  <c r="AJ1644" i="14"/>
  <c r="AI1644" i="14"/>
  <c r="AH1644" i="14"/>
  <c r="Z1644" i="14"/>
  <c r="AF1644" i="14" s="1"/>
  <c r="U1644" i="14"/>
  <c r="T1644" i="14"/>
  <c r="O1644" i="14"/>
  <c r="AE1644" i="14" s="1"/>
  <c r="AL1643" i="14"/>
  <c r="AM1643" i="14" s="1"/>
  <c r="AN1643" i="14" s="1"/>
  <c r="AK1643" i="14"/>
  <c r="AJ1643" i="14"/>
  <c r="AI1643" i="14"/>
  <c r="AH1643" i="14"/>
  <c r="AF1643" i="14"/>
  <c r="Z1643" i="14"/>
  <c r="U1643" i="14"/>
  <c r="T1643" i="14"/>
  <c r="O1643" i="14"/>
  <c r="AE1643" i="14" s="1"/>
  <c r="AL1642" i="14"/>
  <c r="AK1642" i="14"/>
  <c r="AJ1642" i="14"/>
  <c r="AI1642" i="14" s="1"/>
  <c r="AH1642" i="14"/>
  <c r="AF1642" i="14"/>
  <c r="AE1642" i="14"/>
  <c r="Z1642" i="14"/>
  <c r="U1642" i="14"/>
  <c r="T1642" i="14"/>
  <c r="O1642" i="14"/>
  <c r="AM1641" i="14"/>
  <c r="AN1641" i="14" s="1"/>
  <c r="AL1641" i="14"/>
  <c r="AK1641" i="14"/>
  <c r="AJ1641" i="14"/>
  <c r="AI1641" i="14"/>
  <c r="AH1641" i="14"/>
  <c r="AF1641" i="14"/>
  <c r="Z1641" i="14"/>
  <c r="U1641" i="14"/>
  <c r="T1641" i="14"/>
  <c r="O1641" i="14"/>
  <c r="AE1641" i="14" s="1"/>
  <c r="AL1640" i="14"/>
  <c r="AJ1640" i="14"/>
  <c r="AI1640" i="14"/>
  <c r="AH1640" i="14"/>
  <c r="AE1640" i="14"/>
  <c r="Z1640" i="14"/>
  <c r="AF1640" i="14" s="1"/>
  <c r="U1640" i="14"/>
  <c r="T1640" i="14"/>
  <c r="O1640" i="14"/>
  <c r="AL1639" i="14"/>
  <c r="AJ1639" i="14"/>
  <c r="AI1639" i="14"/>
  <c r="AH1639" i="14"/>
  <c r="AE1639" i="14"/>
  <c r="Z1639" i="14"/>
  <c r="AF1639" i="14" s="1"/>
  <c r="U1639" i="14"/>
  <c r="T1639" i="14"/>
  <c r="O1639" i="14"/>
  <c r="AL1638" i="14"/>
  <c r="AJ1638" i="14"/>
  <c r="AI1638" i="14" s="1"/>
  <c r="AH1638" i="14"/>
  <c r="AF1638" i="14"/>
  <c r="AE1638" i="14"/>
  <c r="Z1638" i="14"/>
  <c r="U1638" i="14"/>
  <c r="T1638" i="14"/>
  <c r="O1638" i="14"/>
  <c r="AL1637" i="14"/>
  <c r="AK1637" i="14"/>
  <c r="AJ1637" i="14"/>
  <c r="AI1637" i="14" s="1"/>
  <c r="AH1637" i="14"/>
  <c r="Z1637" i="14"/>
  <c r="AF1637" i="14" s="1"/>
  <c r="U1637" i="14"/>
  <c r="T1637" i="14"/>
  <c r="O1637" i="14"/>
  <c r="AE1637" i="14" s="1"/>
  <c r="AN1636" i="14"/>
  <c r="AL1636" i="14"/>
  <c r="AM1636" i="14" s="1"/>
  <c r="AK1636" i="14"/>
  <c r="AJ1636" i="14"/>
  <c r="AI1636" i="14" s="1"/>
  <c r="AH1636" i="14"/>
  <c r="Z1636" i="14"/>
  <c r="AF1636" i="14" s="1"/>
  <c r="U1636" i="14"/>
  <c r="T1636" i="14"/>
  <c r="O1636" i="14"/>
  <c r="AE1636" i="14" s="1"/>
  <c r="AN1635" i="14"/>
  <c r="AL1635" i="14"/>
  <c r="AK1635" i="14"/>
  <c r="AJ1635" i="14"/>
  <c r="AM1635" i="14" s="1"/>
  <c r="AI1635" i="14"/>
  <c r="AH1635" i="14"/>
  <c r="AF1635" i="14"/>
  <c r="Z1635" i="14"/>
  <c r="U1635" i="14"/>
  <c r="T1635" i="14"/>
  <c r="O1635" i="14"/>
  <c r="AE1635" i="14" s="1"/>
  <c r="AL1634" i="14"/>
  <c r="AJ1634" i="14"/>
  <c r="AI1634" i="14"/>
  <c r="AH1634" i="14"/>
  <c r="AF1634" i="14"/>
  <c r="AE1634" i="14"/>
  <c r="Z1634" i="14"/>
  <c r="U1634" i="14"/>
  <c r="T1634" i="14"/>
  <c r="O1634" i="14"/>
  <c r="AM1633" i="14"/>
  <c r="AN1633" i="14" s="1"/>
  <c r="AL1633" i="14"/>
  <c r="AK1633" i="14"/>
  <c r="AJ1633" i="14"/>
  <c r="AI1633" i="14"/>
  <c r="AH1633" i="14"/>
  <c r="AE1633" i="14"/>
  <c r="Z1633" i="14"/>
  <c r="AF1633" i="14" s="1"/>
  <c r="U1633" i="14"/>
  <c r="T1633" i="14"/>
  <c r="O1633" i="14"/>
  <c r="AL1632" i="14"/>
  <c r="AM1632" i="14" s="1"/>
  <c r="AN1632" i="14" s="1"/>
  <c r="AK1632" i="14"/>
  <c r="AJ1632" i="14"/>
  <c r="AI1632" i="14" s="1"/>
  <c r="AH1632" i="14"/>
  <c r="AE1632" i="14"/>
  <c r="Z1632" i="14"/>
  <c r="AF1632" i="14" s="1"/>
  <c r="U1632" i="14"/>
  <c r="T1632" i="14"/>
  <c r="O1632" i="14"/>
  <c r="AN1631" i="14"/>
  <c r="AL1631" i="14"/>
  <c r="AK1631" i="14"/>
  <c r="AJ1631" i="14"/>
  <c r="AM1631" i="14" s="1"/>
  <c r="AI1631" i="14"/>
  <c r="AH1631" i="14"/>
  <c r="AE1631" i="14"/>
  <c r="Z1631" i="14"/>
  <c r="AF1631" i="14" s="1"/>
  <c r="U1631" i="14"/>
  <c r="T1631" i="14"/>
  <c r="O1631" i="14"/>
  <c r="AL1630" i="14"/>
  <c r="AK1630" i="14" s="1"/>
  <c r="AJ1630" i="14"/>
  <c r="AI1630" i="14" s="1"/>
  <c r="AH1630" i="14"/>
  <c r="Z1630" i="14"/>
  <c r="AF1630" i="14" s="1"/>
  <c r="U1630" i="14"/>
  <c r="T1630" i="14"/>
  <c r="O1630" i="14"/>
  <c r="AE1630" i="14" s="1"/>
  <c r="AL1629" i="14"/>
  <c r="AM1629" i="14" s="1"/>
  <c r="AN1629" i="14" s="1"/>
  <c r="AJ1629" i="14"/>
  <c r="AI1629" i="14"/>
  <c r="AH1629" i="14"/>
  <c r="AF1629" i="14"/>
  <c r="Z1629" i="14"/>
  <c r="U1629" i="14"/>
  <c r="T1629" i="14"/>
  <c r="O1629" i="14"/>
  <c r="AE1629" i="14" s="1"/>
  <c r="AL1628" i="14"/>
  <c r="AM1628" i="14" s="1"/>
  <c r="AN1628" i="14" s="1"/>
  <c r="AK1628" i="14"/>
  <c r="AJ1628" i="14"/>
  <c r="AI1628" i="14" s="1"/>
  <c r="AH1628" i="14"/>
  <c r="AF1628" i="14"/>
  <c r="AE1628" i="14"/>
  <c r="Z1628" i="14"/>
  <c r="U1628" i="14"/>
  <c r="T1628" i="14"/>
  <c r="O1628" i="14"/>
  <c r="AL1627" i="14"/>
  <c r="AK1627" i="14"/>
  <c r="AJ1627" i="14"/>
  <c r="AM1627" i="14" s="1"/>
  <c r="AN1627" i="14" s="1"/>
  <c r="AI1627" i="14"/>
  <c r="AH1627" i="14"/>
  <c r="Z1627" i="14"/>
  <c r="AF1627" i="14" s="1"/>
  <c r="U1627" i="14"/>
  <c r="T1627" i="14"/>
  <c r="O1627" i="14"/>
  <c r="AE1627" i="14" s="1"/>
  <c r="AN1626" i="14"/>
  <c r="AM1626" i="14"/>
  <c r="AL1626" i="14"/>
  <c r="AK1626" i="14" s="1"/>
  <c r="AJ1626" i="14"/>
  <c r="AI1626" i="14"/>
  <c r="AH1626" i="14"/>
  <c r="AE1626" i="14"/>
  <c r="Z1626" i="14"/>
  <c r="AF1626" i="14" s="1"/>
  <c r="U1626" i="14"/>
  <c r="T1626" i="14"/>
  <c r="O1626" i="14"/>
  <c r="AL1625" i="14"/>
  <c r="AM1625" i="14" s="1"/>
  <c r="AN1625" i="14" s="1"/>
  <c r="AK1625" i="14"/>
  <c r="AJ1625" i="14"/>
  <c r="AI1625" i="14"/>
  <c r="AH1625" i="14"/>
  <c r="AE1625" i="14"/>
  <c r="Z1625" i="14"/>
  <c r="AF1625" i="14" s="1"/>
  <c r="U1625" i="14"/>
  <c r="T1625" i="14"/>
  <c r="O1625" i="14"/>
  <c r="AL1624" i="14"/>
  <c r="AK1624" i="14" s="1"/>
  <c r="AJ1624" i="14"/>
  <c r="AI1624" i="14" s="1"/>
  <c r="AH1624" i="14"/>
  <c r="AF1624" i="14"/>
  <c r="Z1624" i="14"/>
  <c r="U1624" i="14"/>
  <c r="T1624" i="14"/>
  <c r="O1624" i="14"/>
  <c r="AE1624" i="14" s="1"/>
  <c r="AL1623" i="14"/>
  <c r="AM1623" i="14" s="1"/>
  <c r="AN1623" i="14" s="1"/>
  <c r="AK1623" i="14"/>
  <c r="AJ1623" i="14"/>
  <c r="AI1623" i="14"/>
  <c r="AH1623" i="14"/>
  <c r="AE1623" i="14"/>
  <c r="Z1623" i="14"/>
  <c r="AF1623" i="14" s="1"/>
  <c r="U1623" i="14"/>
  <c r="T1623" i="14"/>
  <c r="O1623" i="14"/>
  <c r="AL1622" i="14"/>
  <c r="AK1622" i="14"/>
  <c r="AJ1622" i="14"/>
  <c r="AI1622" i="14" s="1"/>
  <c r="AH1622" i="14"/>
  <c r="Z1622" i="14"/>
  <c r="AF1622" i="14" s="1"/>
  <c r="U1622" i="14"/>
  <c r="T1622" i="14"/>
  <c r="O1622" i="14"/>
  <c r="AE1622" i="14" s="1"/>
  <c r="AM1621" i="14"/>
  <c r="AN1621" i="14" s="1"/>
  <c r="AL1621" i="14"/>
  <c r="AK1621" i="14"/>
  <c r="AJ1621" i="14"/>
  <c r="AI1621" i="14" s="1"/>
  <c r="AH1621" i="14"/>
  <c r="AF1621" i="14"/>
  <c r="Z1621" i="14"/>
  <c r="U1621" i="14"/>
  <c r="T1621" i="14"/>
  <c r="O1621" i="14"/>
  <c r="AE1621" i="14" s="1"/>
  <c r="AL1620" i="14"/>
  <c r="AJ1620" i="14"/>
  <c r="AI1620" i="14"/>
  <c r="AH1620" i="14"/>
  <c r="AF1620" i="14"/>
  <c r="Z1620" i="14"/>
  <c r="U1620" i="14"/>
  <c r="T1620" i="14"/>
  <c r="O1620" i="14"/>
  <c r="AE1620" i="14" s="1"/>
  <c r="AL1619" i="14"/>
  <c r="AJ1619" i="14"/>
  <c r="AI1619" i="14"/>
  <c r="AH1619" i="14"/>
  <c r="Z1619" i="14"/>
  <c r="AF1619" i="14" s="1"/>
  <c r="U1619" i="14"/>
  <c r="T1619" i="14"/>
  <c r="O1619" i="14"/>
  <c r="AE1619" i="14" s="1"/>
  <c r="AL1618" i="14"/>
  <c r="AK1618" i="14" s="1"/>
  <c r="AJ1618" i="14"/>
  <c r="AI1618" i="14" s="1"/>
  <c r="AH1618" i="14"/>
  <c r="AE1618" i="14"/>
  <c r="Z1618" i="14"/>
  <c r="AF1618" i="14" s="1"/>
  <c r="U1618" i="14"/>
  <c r="T1618" i="14"/>
  <c r="O1618" i="14"/>
  <c r="AL1617" i="14"/>
  <c r="AK1617" i="14"/>
  <c r="AJ1617" i="14"/>
  <c r="AM1617" i="14" s="1"/>
  <c r="AN1617" i="14" s="1"/>
  <c r="AH1617" i="14"/>
  <c r="AE1617" i="14"/>
  <c r="Z1617" i="14"/>
  <c r="AF1617" i="14" s="1"/>
  <c r="U1617" i="14"/>
  <c r="T1617" i="14"/>
  <c r="O1617" i="14"/>
  <c r="AL1616" i="14"/>
  <c r="AJ1616" i="14"/>
  <c r="AI1616" i="14"/>
  <c r="AH1616" i="14"/>
  <c r="Z1616" i="14"/>
  <c r="AF1616" i="14" s="1"/>
  <c r="U1616" i="14"/>
  <c r="T1616" i="14"/>
  <c r="O1616" i="14"/>
  <c r="AE1616" i="14" s="1"/>
  <c r="AL1615" i="14"/>
  <c r="AM1615" i="14" s="1"/>
  <c r="AN1615" i="14" s="1"/>
  <c r="AJ1615" i="14"/>
  <c r="AI1615" i="14"/>
  <c r="AH1615" i="14"/>
  <c r="AF1615" i="14"/>
  <c r="Z1615" i="14"/>
  <c r="U1615" i="14"/>
  <c r="T1615" i="14"/>
  <c r="O1615" i="14"/>
  <c r="AE1615" i="14" s="1"/>
  <c r="AL1614" i="14"/>
  <c r="AK1614" i="14"/>
  <c r="AJ1614" i="14"/>
  <c r="AI1614" i="14" s="1"/>
  <c r="AH1614" i="14"/>
  <c r="AF1614" i="14"/>
  <c r="Z1614" i="14"/>
  <c r="U1614" i="14"/>
  <c r="T1614" i="14"/>
  <c r="O1614" i="14"/>
  <c r="AE1614" i="14" s="1"/>
  <c r="AL1613" i="14"/>
  <c r="AK1613" i="14"/>
  <c r="AJ1613" i="14"/>
  <c r="AM1613" i="14" s="1"/>
  <c r="AN1613" i="14" s="1"/>
  <c r="AH1613" i="14"/>
  <c r="AE1613" i="14"/>
  <c r="Z1613" i="14"/>
  <c r="AF1613" i="14" s="1"/>
  <c r="U1613" i="14"/>
  <c r="T1613" i="14"/>
  <c r="O1613" i="14"/>
  <c r="AL1612" i="14"/>
  <c r="AK1612" i="14" s="1"/>
  <c r="AJ1612" i="14"/>
  <c r="AI1612" i="14"/>
  <c r="AH1612" i="14"/>
  <c r="AE1612" i="14"/>
  <c r="Z1612" i="14"/>
  <c r="AF1612" i="14" s="1"/>
  <c r="U1612" i="14"/>
  <c r="T1612" i="14"/>
  <c r="O1612" i="14"/>
  <c r="AN1611" i="14"/>
  <c r="AM1611" i="14"/>
  <c r="AL1611" i="14"/>
  <c r="AK1611" i="14"/>
  <c r="AJ1611" i="14"/>
  <c r="AI1611" i="14"/>
  <c r="AH1611" i="14"/>
  <c r="AF1611" i="14"/>
  <c r="AE1611" i="14"/>
  <c r="Z1611" i="14"/>
  <c r="U1611" i="14"/>
  <c r="T1611" i="14"/>
  <c r="O1611" i="14"/>
  <c r="AM1610" i="14"/>
  <c r="AN1610" i="14" s="1"/>
  <c r="AL1610" i="14"/>
  <c r="AK1610" i="14" s="1"/>
  <c r="AJ1610" i="14"/>
  <c r="AI1610" i="14" s="1"/>
  <c r="AH1610" i="14"/>
  <c r="AF1610" i="14"/>
  <c r="AE1610" i="14"/>
  <c r="Z1610" i="14"/>
  <c r="U1610" i="14"/>
  <c r="T1610" i="14"/>
  <c r="O1610" i="14"/>
  <c r="AL1609" i="14"/>
  <c r="AJ1609" i="14"/>
  <c r="AI1609" i="14"/>
  <c r="AH1609" i="14"/>
  <c r="AE1609" i="14"/>
  <c r="Z1609" i="14"/>
  <c r="AF1609" i="14" s="1"/>
  <c r="U1609" i="14"/>
  <c r="T1609" i="14"/>
  <c r="O1609" i="14"/>
  <c r="AN1608" i="14"/>
  <c r="AL1608" i="14"/>
  <c r="AM1608" i="14" s="1"/>
  <c r="AK1608" i="14"/>
  <c r="AJ1608" i="14"/>
  <c r="AI1608" i="14"/>
  <c r="AH1608" i="14"/>
  <c r="Z1608" i="14"/>
  <c r="AF1608" i="14" s="1"/>
  <c r="U1608" i="14"/>
  <c r="T1608" i="14"/>
  <c r="O1608" i="14"/>
  <c r="AE1608" i="14" s="1"/>
  <c r="AM1607" i="14"/>
  <c r="AN1607" i="14" s="1"/>
  <c r="AL1607" i="14"/>
  <c r="AK1607" i="14"/>
  <c r="AJ1607" i="14"/>
  <c r="AI1607" i="14" s="1"/>
  <c r="AH1607" i="14"/>
  <c r="AF1607" i="14"/>
  <c r="Z1607" i="14"/>
  <c r="U1607" i="14"/>
  <c r="T1607" i="14"/>
  <c r="O1607" i="14"/>
  <c r="AE1607" i="14" s="1"/>
  <c r="AM1606" i="14"/>
  <c r="AN1606" i="14" s="1"/>
  <c r="AL1606" i="14"/>
  <c r="AK1606" i="14" s="1"/>
  <c r="AJ1606" i="14"/>
  <c r="AI1606" i="14"/>
  <c r="AH1606" i="14"/>
  <c r="AF1606" i="14"/>
  <c r="AE1606" i="14"/>
  <c r="Z1606" i="14"/>
  <c r="U1606" i="14"/>
  <c r="T1606" i="14"/>
  <c r="O1606" i="14"/>
  <c r="AL1605" i="14"/>
  <c r="AM1605" i="14" s="1"/>
  <c r="AN1605" i="14" s="1"/>
  <c r="AJ1605" i="14"/>
  <c r="AI1605" i="14"/>
  <c r="AH1605" i="14"/>
  <c r="AE1605" i="14"/>
  <c r="Z1605" i="14"/>
  <c r="AF1605" i="14" s="1"/>
  <c r="U1605" i="14"/>
  <c r="T1605" i="14"/>
  <c r="O1605" i="14"/>
  <c r="AL1604" i="14"/>
  <c r="AK1604" i="14" s="1"/>
  <c r="AJ1604" i="14"/>
  <c r="AI1604" i="14" s="1"/>
  <c r="AH1604" i="14"/>
  <c r="AF1604" i="14"/>
  <c r="AE1604" i="14"/>
  <c r="Z1604" i="14"/>
  <c r="U1604" i="14"/>
  <c r="T1604" i="14"/>
  <c r="O1604" i="14"/>
  <c r="AM1603" i="14"/>
  <c r="AN1603" i="14" s="1"/>
  <c r="AL1603" i="14"/>
  <c r="AK1603" i="14"/>
  <c r="AJ1603" i="14"/>
  <c r="AI1603" i="14" s="1"/>
  <c r="AH1603" i="14"/>
  <c r="AE1603" i="14"/>
  <c r="Z1603" i="14"/>
  <c r="AF1603" i="14" s="1"/>
  <c r="U1603" i="14"/>
  <c r="T1603" i="14"/>
  <c r="O1603" i="14"/>
  <c r="AL1602" i="14"/>
  <c r="AK1602" i="14" s="1"/>
  <c r="AJ1602" i="14"/>
  <c r="AI1602" i="14"/>
  <c r="AH1602" i="14"/>
  <c r="Z1602" i="14"/>
  <c r="AF1602" i="14" s="1"/>
  <c r="U1602" i="14"/>
  <c r="T1602" i="14"/>
  <c r="O1602" i="14"/>
  <c r="AE1602" i="14" s="1"/>
  <c r="AL1601" i="14"/>
  <c r="AM1601" i="14" s="1"/>
  <c r="AN1601" i="14" s="1"/>
  <c r="AK1601" i="14"/>
  <c r="AJ1601" i="14"/>
  <c r="AI1601" i="14"/>
  <c r="AH1601" i="14"/>
  <c r="AF1601" i="14"/>
  <c r="Z1601" i="14"/>
  <c r="U1601" i="14"/>
  <c r="T1601" i="14"/>
  <c r="O1601" i="14"/>
  <c r="AE1601" i="14" s="1"/>
  <c r="AL1600" i="14"/>
  <c r="AK1600" i="14"/>
  <c r="AJ1600" i="14"/>
  <c r="AI1600" i="14" s="1"/>
  <c r="AH1600" i="14"/>
  <c r="AF1600" i="14"/>
  <c r="Z1600" i="14"/>
  <c r="U1600" i="14"/>
  <c r="T1600" i="14"/>
  <c r="O1600" i="14"/>
  <c r="AE1600" i="14" s="1"/>
  <c r="AM1599" i="14"/>
  <c r="AN1599" i="14" s="1"/>
  <c r="AL1599" i="14"/>
  <c r="AK1599" i="14"/>
  <c r="AJ1599" i="14"/>
  <c r="AI1599" i="14" s="1"/>
  <c r="AH1599" i="14"/>
  <c r="AF1599" i="14"/>
  <c r="AE1599" i="14"/>
  <c r="Z1599" i="14"/>
  <c r="U1599" i="14"/>
  <c r="T1599" i="14"/>
  <c r="O1599" i="14"/>
  <c r="AL1598" i="14"/>
  <c r="AK1598" i="14" s="1"/>
  <c r="AJ1598" i="14"/>
  <c r="AI1598" i="14"/>
  <c r="AH1598" i="14"/>
  <c r="AE1598" i="14"/>
  <c r="Z1598" i="14"/>
  <c r="AF1598" i="14" s="1"/>
  <c r="U1598" i="14"/>
  <c r="T1598" i="14"/>
  <c r="O1598" i="14"/>
  <c r="AL1597" i="14"/>
  <c r="AM1597" i="14" s="1"/>
  <c r="AN1597" i="14" s="1"/>
  <c r="AK1597" i="14"/>
  <c r="AJ1597" i="14"/>
  <c r="AI1597" i="14"/>
  <c r="AH1597" i="14"/>
  <c r="AF1597" i="14"/>
  <c r="AE1597" i="14"/>
  <c r="Z1597" i="14"/>
  <c r="U1597" i="14"/>
  <c r="T1597" i="14"/>
  <c r="O1597" i="14"/>
  <c r="AL1596" i="14"/>
  <c r="AJ1596" i="14"/>
  <c r="AI1596" i="14" s="1"/>
  <c r="AH1596" i="14"/>
  <c r="AF1596" i="14"/>
  <c r="AE1596" i="14"/>
  <c r="Z1596" i="14"/>
  <c r="U1596" i="14"/>
  <c r="T1596" i="14"/>
  <c r="O1596" i="14"/>
  <c r="AL1595" i="14"/>
  <c r="AK1595" i="14"/>
  <c r="AJ1595" i="14"/>
  <c r="AI1595" i="14" s="1"/>
  <c r="AH1595" i="14"/>
  <c r="Z1595" i="14"/>
  <c r="AF1595" i="14" s="1"/>
  <c r="U1595" i="14"/>
  <c r="T1595" i="14"/>
  <c r="O1595" i="14"/>
  <c r="AE1595" i="14" s="1"/>
  <c r="AL1594" i="14"/>
  <c r="AM1594" i="14" s="1"/>
  <c r="AN1594" i="14" s="1"/>
  <c r="AK1594" i="14"/>
  <c r="AJ1594" i="14"/>
  <c r="AI1594" i="14"/>
  <c r="AH1594" i="14"/>
  <c r="Z1594" i="14"/>
  <c r="AF1594" i="14" s="1"/>
  <c r="U1594" i="14"/>
  <c r="T1594" i="14"/>
  <c r="O1594" i="14"/>
  <c r="AE1594" i="14" s="1"/>
  <c r="AM1593" i="14"/>
  <c r="AN1593" i="14" s="1"/>
  <c r="AL1593" i="14"/>
  <c r="AK1593" i="14"/>
  <c r="AJ1593" i="14"/>
  <c r="AI1593" i="14"/>
  <c r="AH1593" i="14"/>
  <c r="AF1593" i="14"/>
  <c r="Z1593" i="14"/>
  <c r="U1593" i="14"/>
  <c r="T1593" i="14"/>
  <c r="O1593" i="14"/>
  <c r="AE1593" i="14" s="1"/>
  <c r="AL1592" i="14"/>
  <c r="AK1592" i="14" s="1"/>
  <c r="AJ1592" i="14"/>
  <c r="AI1592" i="14"/>
  <c r="AH1592" i="14"/>
  <c r="AF1592" i="14"/>
  <c r="Z1592" i="14"/>
  <c r="U1592" i="14"/>
  <c r="T1592" i="14"/>
  <c r="O1592" i="14"/>
  <c r="AE1592" i="14" s="1"/>
  <c r="AM1591" i="14"/>
  <c r="AN1591" i="14" s="1"/>
  <c r="AL1591" i="14"/>
  <c r="AK1591" i="14"/>
  <c r="AJ1591" i="14"/>
  <c r="AI1591" i="14"/>
  <c r="AH1591" i="14"/>
  <c r="AF1591" i="14"/>
  <c r="AE1591" i="14"/>
  <c r="Z1591" i="14"/>
  <c r="U1591" i="14"/>
  <c r="T1591" i="14"/>
  <c r="O1591" i="14"/>
  <c r="AL1590" i="14"/>
  <c r="AM1590" i="14" s="1"/>
  <c r="AN1590" i="14" s="1"/>
  <c r="AK1590" i="14"/>
  <c r="AJ1590" i="14"/>
  <c r="AI1590" i="14" s="1"/>
  <c r="AH1590" i="14"/>
  <c r="AE1590" i="14"/>
  <c r="Z1590" i="14"/>
  <c r="AF1590" i="14" s="1"/>
  <c r="U1590" i="14"/>
  <c r="T1590" i="14"/>
  <c r="O1590" i="14"/>
  <c r="AL1589" i="14"/>
  <c r="AK1589" i="14"/>
  <c r="AJ1589" i="14"/>
  <c r="AM1589" i="14" s="1"/>
  <c r="AN1589" i="14" s="1"/>
  <c r="AH1589" i="14"/>
  <c r="AE1589" i="14"/>
  <c r="Z1589" i="14"/>
  <c r="AF1589" i="14" s="1"/>
  <c r="U1589" i="14"/>
  <c r="T1589" i="14"/>
  <c r="O1589" i="14"/>
  <c r="AL1588" i="14"/>
  <c r="AJ1588" i="14"/>
  <c r="AI1588" i="14" s="1"/>
  <c r="AH1588" i="14"/>
  <c r="Z1588" i="14"/>
  <c r="AF1588" i="14" s="1"/>
  <c r="U1588" i="14"/>
  <c r="T1588" i="14"/>
  <c r="O1588" i="14"/>
  <c r="AE1588" i="14" s="1"/>
  <c r="AL1587" i="14"/>
  <c r="AM1587" i="14" s="1"/>
  <c r="AN1587" i="14" s="1"/>
  <c r="AK1587" i="14"/>
  <c r="AJ1587" i="14"/>
  <c r="AI1587" i="14"/>
  <c r="AH1587" i="14"/>
  <c r="AF1587" i="14"/>
  <c r="Z1587" i="14"/>
  <c r="U1587" i="14"/>
  <c r="T1587" i="14"/>
  <c r="O1587" i="14"/>
  <c r="AE1587" i="14" s="1"/>
  <c r="AL1586" i="14"/>
  <c r="AK1586" i="14"/>
  <c r="AJ1586" i="14"/>
  <c r="AI1586" i="14" s="1"/>
  <c r="AH1586" i="14"/>
  <c r="AF1586" i="14"/>
  <c r="AE1586" i="14"/>
  <c r="Z1586" i="14"/>
  <c r="U1586" i="14"/>
  <c r="T1586" i="14"/>
  <c r="O1586" i="14"/>
  <c r="AM1585" i="14"/>
  <c r="AN1585" i="14" s="1"/>
  <c r="AL1585" i="14"/>
  <c r="AK1585" i="14"/>
  <c r="AJ1585" i="14"/>
  <c r="AI1585" i="14"/>
  <c r="AH1585" i="14"/>
  <c r="AF1585" i="14"/>
  <c r="Z1585" i="14"/>
  <c r="U1585" i="14"/>
  <c r="T1585" i="14"/>
  <c r="O1585" i="14"/>
  <c r="AE1585" i="14" s="1"/>
  <c r="AL1584" i="14"/>
  <c r="AJ1584" i="14"/>
  <c r="AI1584" i="14"/>
  <c r="AH1584" i="14"/>
  <c r="AE1584" i="14"/>
  <c r="Z1584" i="14"/>
  <c r="AF1584" i="14" s="1"/>
  <c r="U1584" i="14"/>
  <c r="T1584" i="14"/>
  <c r="O1584" i="14"/>
  <c r="AL1583" i="14"/>
  <c r="AJ1583" i="14"/>
  <c r="AI1583" i="14"/>
  <c r="AH1583" i="14"/>
  <c r="AF1583" i="14"/>
  <c r="AE1583" i="14"/>
  <c r="Z1583" i="14"/>
  <c r="U1583" i="14"/>
  <c r="T1583" i="14"/>
  <c r="O1583" i="14"/>
  <c r="AL1582" i="14"/>
  <c r="AM1582" i="14" s="1"/>
  <c r="AN1582" i="14" s="1"/>
  <c r="AJ1582" i="14"/>
  <c r="AI1582" i="14" s="1"/>
  <c r="AH1582" i="14"/>
  <c r="AF1582" i="14"/>
  <c r="Z1582" i="14"/>
  <c r="U1582" i="14"/>
  <c r="T1582" i="14"/>
  <c r="O1582" i="14"/>
  <c r="AE1582" i="14" s="1"/>
  <c r="AL1581" i="14"/>
  <c r="AK1581" i="14"/>
  <c r="AJ1581" i="14"/>
  <c r="AI1581" i="14" s="1"/>
  <c r="AH1581" i="14"/>
  <c r="AE1581" i="14"/>
  <c r="Z1581" i="14"/>
  <c r="AF1581" i="14" s="1"/>
  <c r="U1581" i="14"/>
  <c r="T1581" i="14"/>
  <c r="O1581" i="14"/>
  <c r="AL1580" i="14"/>
  <c r="AK1580" i="14"/>
  <c r="AJ1580" i="14"/>
  <c r="AI1580" i="14"/>
  <c r="AH1580" i="14"/>
  <c r="AE1580" i="14"/>
  <c r="Z1580" i="14"/>
  <c r="AF1580" i="14" s="1"/>
  <c r="U1580" i="14"/>
  <c r="T1580" i="14"/>
  <c r="O1580" i="14"/>
  <c r="AM1579" i="14"/>
  <c r="AN1579" i="14" s="1"/>
  <c r="AL1579" i="14"/>
  <c r="AK1579" i="14"/>
  <c r="AJ1579" i="14"/>
  <c r="AI1579" i="14"/>
  <c r="AH1579" i="14"/>
  <c r="Z1579" i="14"/>
  <c r="AF1579" i="14" s="1"/>
  <c r="U1579" i="14"/>
  <c r="T1579" i="14"/>
  <c r="O1579" i="14"/>
  <c r="AE1579" i="14" s="1"/>
  <c r="AN1578" i="14"/>
  <c r="AM1578" i="14"/>
  <c r="AL1578" i="14"/>
  <c r="AK1578" i="14" s="1"/>
  <c r="AJ1578" i="14"/>
  <c r="AI1578" i="14"/>
  <c r="AH1578" i="14"/>
  <c r="AF1578" i="14"/>
  <c r="AE1578" i="14"/>
  <c r="Z1578" i="14"/>
  <c r="U1578" i="14"/>
  <c r="T1578" i="14"/>
  <c r="O1578" i="14"/>
  <c r="AL1577" i="14"/>
  <c r="AJ1577" i="14"/>
  <c r="AI1577" i="14"/>
  <c r="AH1577" i="14"/>
  <c r="AF1577" i="14"/>
  <c r="Z1577" i="14"/>
  <c r="U1577" i="14"/>
  <c r="T1577" i="14"/>
  <c r="O1577" i="14"/>
  <c r="AE1577" i="14" s="1"/>
  <c r="AM1576" i="14"/>
  <c r="AN1576" i="14" s="1"/>
  <c r="AL1576" i="14"/>
  <c r="AK1576" i="14"/>
  <c r="AJ1576" i="14"/>
  <c r="AI1576" i="14" s="1"/>
  <c r="AH1576" i="14"/>
  <c r="AF1576" i="14"/>
  <c r="AE1576" i="14"/>
  <c r="Z1576" i="14"/>
  <c r="U1576" i="14"/>
  <c r="T1576" i="14"/>
  <c r="O1576" i="14"/>
  <c r="AM1575" i="14"/>
  <c r="AN1575" i="14" s="1"/>
  <c r="AL1575" i="14"/>
  <c r="AK1575" i="14"/>
  <c r="AJ1575" i="14"/>
  <c r="AI1575" i="14"/>
  <c r="AH1575" i="14"/>
  <c r="AE1575" i="14"/>
  <c r="Z1575" i="14"/>
  <c r="AF1575" i="14" s="1"/>
  <c r="U1575" i="14"/>
  <c r="T1575" i="14"/>
  <c r="O1575" i="14"/>
  <c r="AL1574" i="14"/>
  <c r="AM1574" i="14" s="1"/>
  <c r="AN1574" i="14" s="1"/>
  <c r="AK1574" i="14"/>
  <c r="AJ1574" i="14"/>
  <c r="AI1574" i="14"/>
  <c r="AH1574" i="14"/>
  <c r="Z1574" i="14"/>
  <c r="AF1574" i="14" s="1"/>
  <c r="U1574" i="14"/>
  <c r="T1574" i="14"/>
  <c r="O1574" i="14"/>
  <c r="AE1574" i="14" s="1"/>
  <c r="AL1573" i="14"/>
  <c r="AK1573" i="14" s="1"/>
  <c r="AJ1573" i="14"/>
  <c r="AI1573" i="14" s="1"/>
  <c r="AH1573" i="14"/>
  <c r="AF1573" i="14"/>
  <c r="Z1573" i="14"/>
  <c r="U1573" i="14"/>
  <c r="T1573" i="14"/>
  <c r="O1573" i="14"/>
  <c r="AE1573" i="14" s="1"/>
  <c r="AL1572" i="14"/>
  <c r="AK1572" i="14"/>
  <c r="AJ1572" i="14"/>
  <c r="AI1572" i="14"/>
  <c r="AH1572" i="14"/>
  <c r="AF1572" i="14"/>
  <c r="Z1572" i="14"/>
  <c r="U1572" i="14"/>
  <c r="T1572" i="14"/>
  <c r="O1572" i="14"/>
  <c r="AE1572" i="14" s="1"/>
  <c r="AM1571" i="14"/>
  <c r="AN1571" i="14" s="1"/>
  <c r="AL1571" i="14"/>
  <c r="AK1571" i="14"/>
  <c r="AJ1571" i="14"/>
  <c r="AI1571" i="14"/>
  <c r="AH1571" i="14"/>
  <c r="AE1571" i="14"/>
  <c r="Z1571" i="14"/>
  <c r="AF1571" i="14" s="1"/>
  <c r="U1571" i="14"/>
  <c r="T1571" i="14"/>
  <c r="O1571" i="14"/>
  <c r="AL1570" i="14"/>
  <c r="AJ1570" i="14"/>
  <c r="AI1570" i="14" s="1"/>
  <c r="AH1570" i="14"/>
  <c r="AF1570" i="14"/>
  <c r="AE1570" i="14"/>
  <c r="Z1570" i="14"/>
  <c r="U1570" i="14"/>
  <c r="T1570" i="14"/>
  <c r="O1570" i="14"/>
  <c r="AL1569" i="14"/>
  <c r="AM1569" i="14" s="1"/>
  <c r="AN1569" i="14" s="1"/>
  <c r="AJ1569" i="14"/>
  <c r="AI1569" i="14"/>
  <c r="AH1569" i="14"/>
  <c r="AF1569" i="14"/>
  <c r="AE1569" i="14"/>
  <c r="Z1569" i="14"/>
  <c r="U1569" i="14"/>
  <c r="T1569" i="14"/>
  <c r="O1569" i="14"/>
  <c r="AL1568" i="14"/>
  <c r="AM1568" i="14" s="1"/>
  <c r="AN1568" i="14" s="1"/>
  <c r="AJ1568" i="14"/>
  <c r="AI1568" i="14" s="1"/>
  <c r="AH1568" i="14"/>
  <c r="AF1568" i="14"/>
  <c r="Z1568" i="14"/>
  <c r="U1568" i="14"/>
  <c r="T1568" i="14"/>
  <c r="O1568" i="14"/>
  <c r="AE1568" i="14" s="1"/>
  <c r="AL1567" i="14"/>
  <c r="AK1567" i="14"/>
  <c r="AJ1567" i="14"/>
  <c r="AI1567" i="14"/>
  <c r="AH1567" i="14"/>
  <c r="AF1567" i="14"/>
  <c r="AE1567" i="14"/>
  <c r="Z1567" i="14"/>
  <c r="U1567" i="14"/>
  <c r="T1567" i="14"/>
  <c r="O1567" i="14"/>
  <c r="AL1566" i="14"/>
  <c r="AM1566" i="14" s="1"/>
  <c r="AN1566" i="14" s="1"/>
  <c r="AK1566" i="14"/>
  <c r="AJ1566" i="14"/>
  <c r="AI1566" i="14"/>
  <c r="AH1566" i="14"/>
  <c r="AE1566" i="14"/>
  <c r="Z1566" i="14"/>
  <c r="AF1566" i="14" s="1"/>
  <c r="U1566" i="14"/>
  <c r="T1566" i="14"/>
  <c r="O1566" i="14"/>
  <c r="AL1565" i="14"/>
  <c r="AK1565" i="14" s="1"/>
  <c r="AJ1565" i="14"/>
  <c r="AM1565" i="14" s="1"/>
  <c r="AN1565" i="14" s="1"/>
  <c r="AI1565" i="14"/>
  <c r="AH1565" i="14"/>
  <c r="Z1565" i="14"/>
  <c r="AF1565" i="14" s="1"/>
  <c r="U1565" i="14"/>
  <c r="T1565" i="14"/>
  <c r="O1565" i="14"/>
  <c r="AE1565" i="14" s="1"/>
  <c r="AM1564" i="14"/>
  <c r="AN1564" i="14" s="1"/>
  <c r="AL1564" i="14"/>
  <c r="AK1564" i="14" s="1"/>
  <c r="AJ1564" i="14"/>
  <c r="AI1564" i="14"/>
  <c r="AH1564" i="14"/>
  <c r="AF1564" i="14"/>
  <c r="AE1564" i="14"/>
  <c r="Z1564" i="14"/>
  <c r="U1564" i="14"/>
  <c r="T1564" i="14"/>
  <c r="O1564" i="14"/>
  <c r="AM1563" i="14"/>
  <c r="AN1563" i="14" s="1"/>
  <c r="AL1563" i="14"/>
  <c r="AK1563" i="14"/>
  <c r="AJ1563" i="14"/>
  <c r="AI1563" i="14" s="1"/>
  <c r="AH1563" i="14"/>
  <c r="AE1563" i="14"/>
  <c r="Z1563" i="14"/>
  <c r="AF1563" i="14" s="1"/>
  <c r="U1563" i="14"/>
  <c r="T1563" i="14"/>
  <c r="O1563" i="14"/>
  <c r="AL1562" i="14"/>
  <c r="AM1562" i="14" s="1"/>
  <c r="AN1562" i="14" s="1"/>
  <c r="AK1562" i="14"/>
  <c r="AJ1562" i="14"/>
  <c r="AI1562" i="14" s="1"/>
  <c r="AH1562" i="14"/>
  <c r="Z1562" i="14"/>
  <c r="AF1562" i="14" s="1"/>
  <c r="U1562" i="14"/>
  <c r="T1562" i="14"/>
  <c r="O1562" i="14"/>
  <c r="AE1562" i="14" s="1"/>
  <c r="AL1561" i="14"/>
  <c r="AJ1561" i="14"/>
  <c r="AI1561" i="14"/>
  <c r="AH1561" i="14"/>
  <c r="AE1561" i="14"/>
  <c r="Z1561" i="14"/>
  <c r="AF1561" i="14" s="1"/>
  <c r="U1561" i="14"/>
  <c r="T1561" i="14"/>
  <c r="O1561" i="14"/>
  <c r="AL1560" i="14"/>
  <c r="AJ1560" i="14"/>
  <c r="AI1560" i="14" s="1"/>
  <c r="AH1560" i="14"/>
  <c r="Z1560" i="14"/>
  <c r="AF1560" i="14" s="1"/>
  <c r="U1560" i="14"/>
  <c r="T1560" i="14"/>
  <c r="O1560" i="14"/>
  <c r="AE1560" i="14" s="1"/>
  <c r="AL1559" i="14"/>
  <c r="AK1559" i="14"/>
  <c r="AJ1559" i="14"/>
  <c r="AM1559" i="14" s="1"/>
  <c r="AN1559" i="14" s="1"/>
  <c r="AH1559" i="14"/>
  <c r="AF1559" i="14"/>
  <c r="Z1559" i="14"/>
  <c r="U1559" i="14"/>
  <c r="T1559" i="14"/>
  <c r="O1559" i="14"/>
  <c r="AE1559" i="14" s="1"/>
  <c r="AL1558" i="14"/>
  <c r="AJ1558" i="14"/>
  <c r="AI1558" i="14"/>
  <c r="AH1558" i="14"/>
  <c r="Z1558" i="14"/>
  <c r="AF1558" i="14" s="1"/>
  <c r="U1558" i="14"/>
  <c r="T1558" i="14"/>
  <c r="O1558" i="14"/>
  <c r="AE1558" i="14" s="1"/>
  <c r="AM1557" i="14"/>
  <c r="AN1557" i="14" s="1"/>
  <c r="AL1557" i="14"/>
  <c r="AK1557" i="14"/>
  <c r="AJ1557" i="14"/>
  <c r="AI1557" i="14" s="1"/>
  <c r="AH1557" i="14"/>
  <c r="AF1557" i="14"/>
  <c r="AE1557" i="14"/>
  <c r="Z1557" i="14"/>
  <c r="U1557" i="14"/>
  <c r="T1557" i="14"/>
  <c r="O1557" i="14"/>
  <c r="AL1556" i="14"/>
  <c r="AK1556" i="14" s="1"/>
  <c r="AJ1556" i="14"/>
  <c r="AI1556" i="14"/>
  <c r="AH1556" i="14"/>
  <c r="AE1556" i="14"/>
  <c r="Z1556" i="14"/>
  <c r="AF1556" i="14" s="1"/>
  <c r="U1556" i="14"/>
  <c r="T1556" i="14"/>
  <c r="O1556" i="14"/>
  <c r="AL1555" i="14"/>
  <c r="AJ1555" i="14"/>
  <c r="AI1555" i="14"/>
  <c r="AH1555" i="14"/>
  <c r="AE1555" i="14"/>
  <c r="Z1555" i="14"/>
  <c r="AF1555" i="14" s="1"/>
  <c r="U1555" i="14"/>
  <c r="T1555" i="14"/>
  <c r="O1555" i="14"/>
  <c r="AN1554" i="14"/>
  <c r="AL1554" i="14"/>
  <c r="AM1554" i="14" s="1"/>
  <c r="AK1554" i="14"/>
  <c r="AJ1554" i="14"/>
  <c r="AI1554" i="14" s="1"/>
  <c r="AH1554" i="14"/>
  <c r="Z1554" i="14"/>
  <c r="AF1554" i="14" s="1"/>
  <c r="U1554" i="14"/>
  <c r="T1554" i="14"/>
  <c r="O1554" i="14"/>
  <c r="AE1554" i="14" s="1"/>
  <c r="AL1553" i="14"/>
  <c r="AJ1553" i="14"/>
  <c r="AI1553" i="14"/>
  <c r="AH1553" i="14"/>
  <c r="Z1553" i="14"/>
  <c r="AF1553" i="14" s="1"/>
  <c r="U1553" i="14"/>
  <c r="T1553" i="14"/>
  <c r="O1553" i="14"/>
  <c r="AE1553" i="14" s="1"/>
  <c r="AM1552" i="14"/>
  <c r="AN1552" i="14" s="1"/>
  <c r="AL1552" i="14"/>
  <c r="AK1552" i="14"/>
  <c r="AJ1552" i="14"/>
  <c r="AI1552" i="14"/>
  <c r="AH1552" i="14"/>
  <c r="AE1552" i="14"/>
  <c r="Z1552" i="14"/>
  <c r="AF1552" i="14" s="1"/>
  <c r="U1552" i="14"/>
  <c r="T1552" i="14"/>
  <c r="O1552" i="14"/>
  <c r="AL1551" i="14"/>
  <c r="AM1551" i="14" s="1"/>
  <c r="AN1551" i="14" s="1"/>
  <c r="AJ1551" i="14"/>
  <c r="AI1551" i="14"/>
  <c r="AH1551" i="14"/>
  <c r="Z1551" i="14"/>
  <c r="AF1551" i="14" s="1"/>
  <c r="U1551" i="14"/>
  <c r="T1551" i="14"/>
  <c r="O1551" i="14"/>
  <c r="AE1551" i="14" s="1"/>
  <c r="AN1550" i="14"/>
  <c r="AL1550" i="14"/>
  <c r="AK1550" i="14"/>
  <c r="AJ1550" i="14"/>
  <c r="AM1550" i="14" s="1"/>
  <c r="AI1550" i="14"/>
  <c r="AH1550" i="14"/>
  <c r="AF1550" i="14"/>
  <c r="Z1550" i="14"/>
  <c r="U1550" i="14"/>
  <c r="T1550" i="14"/>
  <c r="O1550" i="14"/>
  <c r="AE1550" i="14" s="1"/>
  <c r="AL1549" i="14"/>
  <c r="AK1549" i="14" s="1"/>
  <c r="AJ1549" i="14"/>
  <c r="AM1549" i="14" s="1"/>
  <c r="AN1549" i="14" s="1"/>
  <c r="AI1549" i="14"/>
  <c r="AH1549" i="14"/>
  <c r="AE1549" i="14"/>
  <c r="Z1549" i="14"/>
  <c r="AF1549" i="14" s="1"/>
  <c r="U1549" i="14"/>
  <c r="T1549" i="14"/>
  <c r="O1549" i="14"/>
  <c r="AL1548" i="14"/>
  <c r="AJ1548" i="14"/>
  <c r="AI1548" i="14"/>
  <c r="AH1548" i="14"/>
  <c r="Z1548" i="14"/>
  <c r="AF1548" i="14" s="1"/>
  <c r="U1548" i="14"/>
  <c r="T1548" i="14"/>
  <c r="O1548" i="14"/>
  <c r="AE1548" i="14" s="1"/>
  <c r="AM1547" i="14"/>
  <c r="AN1547" i="14" s="1"/>
  <c r="AL1547" i="14"/>
  <c r="AK1547" i="14"/>
  <c r="AJ1547" i="14"/>
  <c r="AI1547" i="14" s="1"/>
  <c r="AH1547" i="14"/>
  <c r="AF1547" i="14"/>
  <c r="AE1547" i="14"/>
  <c r="Z1547" i="14"/>
  <c r="U1547" i="14"/>
  <c r="T1547" i="14"/>
  <c r="O1547" i="14"/>
  <c r="AL1546" i="14"/>
  <c r="AJ1546" i="14"/>
  <c r="AI1546" i="14" s="1"/>
  <c r="AH1546" i="14"/>
  <c r="AE1546" i="14"/>
  <c r="Z1546" i="14"/>
  <c r="AF1546" i="14" s="1"/>
  <c r="U1546" i="14"/>
  <c r="T1546" i="14"/>
  <c r="O1546" i="14"/>
  <c r="AL1545" i="14"/>
  <c r="AJ1545" i="14"/>
  <c r="AI1545" i="14" s="1"/>
  <c r="AH1545" i="14"/>
  <c r="Z1545" i="14"/>
  <c r="AF1545" i="14" s="1"/>
  <c r="U1545" i="14"/>
  <c r="T1545" i="14"/>
  <c r="O1545" i="14"/>
  <c r="AE1545" i="14" s="1"/>
  <c r="AL1544" i="14"/>
  <c r="AK1544" i="14"/>
  <c r="AJ1544" i="14"/>
  <c r="AI1544" i="14" s="1"/>
  <c r="AH1544" i="14"/>
  <c r="AE1544" i="14"/>
  <c r="Z1544" i="14"/>
  <c r="AF1544" i="14" s="1"/>
  <c r="U1544" i="14"/>
  <c r="T1544" i="14"/>
  <c r="O1544" i="14"/>
  <c r="AN1543" i="14"/>
  <c r="AL1543" i="14"/>
  <c r="AK1543" i="14"/>
  <c r="AJ1543" i="14"/>
  <c r="AM1543" i="14" s="1"/>
  <c r="AI1543" i="14"/>
  <c r="AH1543" i="14"/>
  <c r="AF1543" i="14"/>
  <c r="Z1543" i="14"/>
  <c r="U1543" i="14"/>
  <c r="T1543" i="14"/>
  <c r="O1543" i="14"/>
  <c r="AE1543" i="14" s="1"/>
  <c r="AL1542" i="14"/>
  <c r="AK1542" i="14" s="1"/>
  <c r="AJ1542" i="14"/>
  <c r="AI1542" i="14" s="1"/>
  <c r="AH1542" i="14"/>
  <c r="AF1542" i="14"/>
  <c r="AE1542" i="14"/>
  <c r="Z1542" i="14"/>
  <c r="U1542" i="14"/>
  <c r="T1542" i="14"/>
  <c r="O1542" i="14"/>
  <c r="AL1541" i="14"/>
  <c r="AM1541" i="14" s="1"/>
  <c r="AN1541" i="14" s="1"/>
  <c r="AK1541" i="14"/>
  <c r="AJ1541" i="14"/>
  <c r="AI1541" i="14"/>
  <c r="AH1541" i="14"/>
  <c r="AF1541" i="14"/>
  <c r="AE1541" i="14"/>
  <c r="Z1541" i="14"/>
  <c r="U1541" i="14"/>
  <c r="T1541" i="14"/>
  <c r="O1541" i="14"/>
  <c r="AL1540" i="14"/>
  <c r="AK1540" i="14" s="1"/>
  <c r="AJ1540" i="14"/>
  <c r="AI1540" i="14" s="1"/>
  <c r="AH1540" i="14"/>
  <c r="Z1540" i="14"/>
  <c r="AF1540" i="14" s="1"/>
  <c r="U1540" i="14"/>
  <c r="T1540" i="14"/>
  <c r="O1540" i="14"/>
  <c r="AE1540" i="14" s="1"/>
  <c r="AM1539" i="14"/>
  <c r="AN1539" i="14" s="1"/>
  <c r="AL1539" i="14"/>
  <c r="AK1539" i="14" s="1"/>
  <c r="AJ1539" i="14"/>
  <c r="AI1539" i="14"/>
  <c r="AH1539" i="14"/>
  <c r="AE1539" i="14"/>
  <c r="Z1539" i="14"/>
  <c r="AF1539" i="14" s="1"/>
  <c r="U1539" i="14"/>
  <c r="T1539" i="14"/>
  <c r="O1539" i="14"/>
  <c r="AL1538" i="14"/>
  <c r="AJ1538" i="14"/>
  <c r="AI1538" i="14"/>
  <c r="AH1538" i="14"/>
  <c r="AE1538" i="14"/>
  <c r="Z1538" i="14"/>
  <c r="AF1538" i="14" s="1"/>
  <c r="U1538" i="14"/>
  <c r="T1538" i="14"/>
  <c r="O1538" i="14"/>
  <c r="AL1537" i="14"/>
  <c r="AK1537" i="14" s="1"/>
  <c r="AJ1537" i="14"/>
  <c r="AI1537" i="14" s="1"/>
  <c r="AH1537" i="14"/>
  <c r="Z1537" i="14"/>
  <c r="AF1537" i="14" s="1"/>
  <c r="U1537" i="14"/>
  <c r="T1537" i="14"/>
  <c r="O1537" i="14"/>
  <c r="AE1537" i="14" s="1"/>
  <c r="AL1536" i="14"/>
  <c r="AM1536" i="14" s="1"/>
  <c r="AN1536" i="14" s="1"/>
  <c r="AK1536" i="14"/>
  <c r="AJ1536" i="14"/>
  <c r="AI1536" i="14" s="1"/>
  <c r="AH1536" i="14"/>
  <c r="AF1536" i="14"/>
  <c r="Z1536" i="14"/>
  <c r="U1536" i="14"/>
  <c r="T1536" i="14"/>
  <c r="O1536" i="14"/>
  <c r="AE1536" i="14" s="1"/>
  <c r="AL1535" i="14"/>
  <c r="AJ1535" i="14"/>
  <c r="AI1535" i="14"/>
  <c r="AH1535" i="14"/>
  <c r="AF1535" i="14"/>
  <c r="Z1535" i="14"/>
  <c r="U1535" i="14"/>
  <c r="T1535" i="14"/>
  <c r="O1535" i="14"/>
  <c r="AE1535" i="14" s="1"/>
  <c r="AL1534" i="14"/>
  <c r="AK1534" i="14"/>
  <c r="AJ1534" i="14"/>
  <c r="AI1534" i="14" s="1"/>
  <c r="AH1534" i="14"/>
  <c r="Z1534" i="14"/>
  <c r="AF1534" i="14" s="1"/>
  <c r="U1534" i="14"/>
  <c r="T1534" i="14"/>
  <c r="O1534" i="14"/>
  <c r="AE1534" i="14" s="1"/>
  <c r="AL1533" i="14"/>
  <c r="AM1533" i="14" s="1"/>
  <c r="AN1533" i="14" s="1"/>
  <c r="AK1533" i="14"/>
  <c r="AJ1533" i="14"/>
  <c r="AI1533" i="14"/>
  <c r="AH1533" i="14"/>
  <c r="AF1533" i="14"/>
  <c r="AE1533" i="14"/>
  <c r="Z1533" i="14"/>
  <c r="U1533" i="14"/>
  <c r="T1533" i="14"/>
  <c r="O1533" i="14"/>
  <c r="AL1532" i="14"/>
  <c r="AK1532" i="14"/>
  <c r="AJ1532" i="14"/>
  <c r="AM1532" i="14" s="1"/>
  <c r="AN1532" i="14" s="1"/>
  <c r="AH1532" i="14"/>
  <c r="AF1532" i="14"/>
  <c r="AE1532" i="14"/>
  <c r="Z1532" i="14"/>
  <c r="U1532" i="14"/>
  <c r="T1532" i="14"/>
  <c r="O1532" i="14"/>
  <c r="AM1531" i="14"/>
  <c r="AN1531" i="14" s="1"/>
  <c r="AL1531" i="14"/>
  <c r="AK1531" i="14"/>
  <c r="AJ1531" i="14"/>
  <c r="AI1531" i="14"/>
  <c r="AH1531" i="14"/>
  <c r="AE1531" i="14"/>
  <c r="Z1531" i="14"/>
  <c r="AF1531" i="14" s="1"/>
  <c r="U1531" i="14"/>
  <c r="T1531" i="14"/>
  <c r="O1531" i="14"/>
  <c r="AL1530" i="14"/>
  <c r="AK1530" i="14"/>
  <c r="AJ1530" i="14"/>
  <c r="AI1530" i="14" s="1"/>
  <c r="AH1530" i="14"/>
  <c r="AE1530" i="14"/>
  <c r="Z1530" i="14"/>
  <c r="AF1530" i="14" s="1"/>
  <c r="U1530" i="14"/>
  <c r="T1530" i="14"/>
  <c r="O1530" i="14"/>
  <c r="AM1529" i="14"/>
  <c r="AN1529" i="14" s="1"/>
  <c r="AL1529" i="14"/>
  <c r="AK1529" i="14"/>
  <c r="AJ1529" i="14"/>
  <c r="AI1529" i="14"/>
  <c r="AH1529" i="14"/>
  <c r="Z1529" i="14"/>
  <c r="AF1529" i="14" s="1"/>
  <c r="U1529" i="14"/>
  <c r="T1529" i="14"/>
  <c r="O1529" i="14"/>
  <c r="AE1529" i="14" s="1"/>
  <c r="AL1528" i="14"/>
  <c r="AJ1528" i="14"/>
  <c r="AI1528" i="14" s="1"/>
  <c r="AH1528" i="14"/>
  <c r="AF1528" i="14"/>
  <c r="Z1528" i="14"/>
  <c r="U1528" i="14"/>
  <c r="T1528" i="14"/>
  <c r="O1528" i="14"/>
  <c r="AE1528" i="14" s="1"/>
  <c r="AL1527" i="14"/>
  <c r="AK1527" i="14" s="1"/>
  <c r="AJ1527" i="14"/>
  <c r="AI1527" i="14"/>
  <c r="AH1527" i="14"/>
  <c r="AE1527" i="14"/>
  <c r="Z1527" i="14"/>
  <c r="AF1527" i="14" s="1"/>
  <c r="U1527" i="14"/>
  <c r="T1527" i="14"/>
  <c r="O1527" i="14"/>
  <c r="AL1526" i="14"/>
  <c r="AM1526" i="14" s="1"/>
  <c r="AN1526" i="14" s="1"/>
  <c r="AK1526" i="14"/>
  <c r="AJ1526" i="14"/>
  <c r="AI1526" i="14" s="1"/>
  <c r="AH1526" i="14"/>
  <c r="Z1526" i="14"/>
  <c r="AF1526" i="14" s="1"/>
  <c r="U1526" i="14"/>
  <c r="T1526" i="14"/>
  <c r="O1526" i="14"/>
  <c r="AE1526" i="14" s="1"/>
  <c r="AL1525" i="14"/>
  <c r="AM1525" i="14" s="1"/>
  <c r="AN1525" i="14" s="1"/>
  <c r="AK1525" i="14"/>
  <c r="AJ1525" i="14"/>
  <c r="AI1525" i="14" s="1"/>
  <c r="AH1525" i="14"/>
  <c r="AF1525" i="14"/>
  <c r="Z1525" i="14"/>
  <c r="U1525" i="14"/>
  <c r="T1525" i="14"/>
  <c r="O1525" i="14"/>
  <c r="AE1525" i="14" s="1"/>
  <c r="AL1524" i="14"/>
  <c r="AM1524" i="14" s="1"/>
  <c r="AN1524" i="14" s="1"/>
  <c r="AJ1524" i="14"/>
  <c r="AI1524" i="14"/>
  <c r="AH1524" i="14"/>
  <c r="Z1524" i="14"/>
  <c r="AF1524" i="14" s="1"/>
  <c r="U1524" i="14"/>
  <c r="T1524" i="14"/>
  <c r="O1524" i="14"/>
  <c r="AE1524" i="14" s="1"/>
  <c r="AM1523" i="14"/>
  <c r="AN1523" i="14" s="1"/>
  <c r="AL1523" i="14"/>
  <c r="AK1523" i="14"/>
  <c r="AJ1523" i="14"/>
  <c r="AI1523" i="14"/>
  <c r="AH1523" i="14"/>
  <c r="Z1523" i="14"/>
  <c r="AF1523" i="14" s="1"/>
  <c r="U1523" i="14"/>
  <c r="T1523" i="14"/>
  <c r="O1523" i="14"/>
  <c r="AE1523" i="14" s="1"/>
  <c r="AL1522" i="14"/>
  <c r="AM1522" i="14" s="1"/>
  <c r="AN1522" i="14" s="1"/>
  <c r="AK1522" i="14"/>
  <c r="AJ1522" i="14"/>
  <c r="AI1522" i="14"/>
  <c r="AH1522" i="14"/>
  <c r="AF1522" i="14"/>
  <c r="AE1522" i="14"/>
  <c r="Z1522" i="14"/>
  <c r="U1522" i="14"/>
  <c r="T1522" i="14"/>
  <c r="O1522" i="14"/>
  <c r="AL1521" i="14"/>
  <c r="AK1521" i="14" s="1"/>
  <c r="AJ1521" i="14"/>
  <c r="AI1521" i="14" s="1"/>
  <c r="AH1521" i="14"/>
  <c r="AF1521" i="14"/>
  <c r="AE1521" i="14"/>
  <c r="Z1521" i="14"/>
  <c r="U1521" i="14"/>
  <c r="T1521" i="14"/>
  <c r="O1521" i="14"/>
  <c r="AN1520" i="14"/>
  <c r="AL1520" i="14"/>
  <c r="AK1520" i="14"/>
  <c r="AJ1520" i="14"/>
  <c r="AM1520" i="14" s="1"/>
  <c r="AI1520" i="14"/>
  <c r="AH1520" i="14"/>
  <c r="AE1520" i="14"/>
  <c r="Z1520" i="14"/>
  <c r="AF1520" i="14" s="1"/>
  <c r="U1520" i="14"/>
  <c r="T1520" i="14"/>
  <c r="O1520" i="14"/>
  <c r="AL1519" i="14"/>
  <c r="AK1519" i="14" s="1"/>
  <c r="AJ1519" i="14"/>
  <c r="AH1519" i="14"/>
  <c r="AE1519" i="14"/>
  <c r="Z1519" i="14"/>
  <c r="AF1519" i="14" s="1"/>
  <c r="U1519" i="14"/>
  <c r="T1519" i="14"/>
  <c r="O1519" i="14"/>
  <c r="AL1518" i="14"/>
  <c r="AJ1518" i="14"/>
  <c r="AI1518" i="14"/>
  <c r="AH1518" i="14"/>
  <c r="AF1518" i="14"/>
  <c r="Z1518" i="14"/>
  <c r="U1518" i="14"/>
  <c r="T1518" i="14"/>
  <c r="O1518" i="14"/>
  <c r="AE1518" i="14" s="1"/>
  <c r="AL1517" i="14"/>
  <c r="AK1517" i="14" s="1"/>
  <c r="AJ1517" i="14"/>
  <c r="AI1517" i="14" s="1"/>
  <c r="AH1517" i="14"/>
  <c r="AF1517" i="14"/>
  <c r="Z1517" i="14"/>
  <c r="U1517" i="14"/>
  <c r="T1517" i="14"/>
  <c r="O1517" i="14"/>
  <c r="AE1517" i="14" s="1"/>
  <c r="AL1516" i="14"/>
  <c r="AK1516" i="14"/>
  <c r="AJ1516" i="14"/>
  <c r="AI1516" i="14" s="1"/>
  <c r="AH1516" i="14"/>
  <c r="Z1516" i="14"/>
  <c r="AF1516" i="14" s="1"/>
  <c r="U1516" i="14"/>
  <c r="T1516" i="14"/>
  <c r="O1516" i="14"/>
  <c r="AE1516" i="14" s="1"/>
  <c r="AL1515" i="14"/>
  <c r="AK1515" i="14"/>
  <c r="AJ1515" i="14"/>
  <c r="AH1515" i="14"/>
  <c r="AF1515" i="14"/>
  <c r="Z1515" i="14"/>
  <c r="U1515" i="14"/>
  <c r="T1515" i="14"/>
  <c r="O1515" i="14"/>
  <c r="AE1515" i="14" s="1"/>
  <c r="AL1514" i="14"/>
  <c r="AK1514" i="14" s="1"/>
  <c r="AJ1514" i="14"/>
  <c r="AI1514" i="14" s="1"/>
  <c r="AH1514" i="14"/>
  <c r="Z1514" i="14"/>
  <c r="AF1514" i="14" s="1"/>
  <c r="U1514" i="14"/>
  <c r="T1514" i="14"/>
  <c r="O1514" i="14"/>
  <c r="AE1514" i="14" s="1"/>
  <c r="AM1513" i="14"/>
  <c r="AN1513" i="14" s="1"/>
  <c r="AL1513" i="14"/>
  <c r="AK1513" i="14"/>
  <c r="AJ1513" i="14"/>
  <c r="AI1513" i="14"/>
  <c r="AH1513" i="14"/>
  <c r="AF1513" i="14"/>
  <c r="AE1513" i="14"/>
  <c r="Z1513" i="14"/>
  <c r="U1513" i="14"/>
  <c r="T1513" i="14"/>
  <c r="O1513" i="14"/>
  <c r="AL1512" i="14"/>
  <c r="AK1512" i="14" s="1"/>
  <c r="AJ1512" i="14"/>
  <c r="AI1512" i="14" s="1"/>
  <c r="AH1512" i="14"/>
  <c r="AE1512" i="14"/>
  <c r="Z1512" i="14"/>
  <c r="AF1512" i="14" s="1"/>
  <c r="U1512" i="14"/>
  <c r="T1512" i="14"/>
  <c r="O1512" i="14"/>
  <c r="AL1511" i="14"/>
  <c r="AM1511" i="14" s="1"/>
  <c r="AN1511" i="14" s="1"/>
  <c r="AK1511" i="14"/>
  <c r="AJ1511" i="14"/>
  <c r="AI1511" i="14" s="1"/>
  <c r="AH1511" i="14"/>
  <c r="AE1511" i="14"/>
  <c r="Z1511" i="14"/>
  <c r="AF1511" i="14" s="1"/>
  <c r="U1511" i="14"/>
  <c r="T1511" i="14"/>
  <c r="O1511" i="14"/>
  <c r="AN1510" i="14"/>
  <c r="AL1510" i="14"/>
  <c r="AK1510" i="14"/>
  <c r="AJ1510" i="14"/>
  <c r="AM1510" i="14" s="1"/>
  <c r="AI1510" i="14"/>
  <c r="AH1510" i="14"/>
  <c r="Z1510" i="14"/>
  <c r="AF1510" i="14" s="1"/>
  <c r="U1510" i="14"/>
  <c r="T1510" i="14"/>
  <c r="O1510" i="14"/>
  <c r="AE1510" i="14" s="1"/>
  <c r="AL1509" i="14"/>
  <c r="AJ1509" i="14"/>
  <c r="AI1509" i="14"/>
  <c r="AH1509" i="14"/>
  <c r="AF1509" i="14"/>
  <c r="Z1509" i="14"/>
  <c r="U1509" i="14"/>
  <c r="T1509" i="14"/>
  <c r="O1509" i="14"/>
  <c r="AE1509" i="14" s="1"/>
  <c r="AL1508" i="14"/>
  <c r="AK1508" i="14" s="1"/>
  <c r="AJ1508" i="14"/>
  <c r="AI1508" i="14" s="1"/>
  <c r="AH1508" i="14"/>
  <c r="AF1508" i="14"/>
  <c r="AE1508" i="14"/>
  <c r="Z1508" i="14"/>
  <c r="U1508" i="14"/>
  <c r="T1508" i="14"/>
  <c r="O1508" i="14"/>
  <c r="AM1507" i="14"/>
  <c r="AN1507" i="14" s="1"/>
  <c r="AL1507" i="14"/>
  <c r="AK1507" i="14"/>
  <c r="AJ1507" i="14"/>
  <c r="AI1507" i="14"/>
  <c r="AH1507" i="14"/>
  <c r="AE1507" i="14"/>
  <c r="Z1507" i="14"/>
  <c r="AF1507" i="14" s="1"/>
  <c r="U1507" i="14"/>
  <c r="T1507" i="14"/>
  <c r="O1507" i="14"/>
  <c r="AL1506" i="14"/>
  <c r="AJ1506" i="14"/>
  <c r="AI1506" i="14" s="1"/>
  <c r="AH1506" i="14"/>
  <c r="Z1506" i="14"/>
  <c r="AF1506" i="14" s="1"/>
  <c r="U1506" i="14"/>
  <c r="T1506" i="14"/>
  <c r="O1506" i="14"/>
  <c r="AE1506" i="14" s="1"/>
  <c r="AL1505" i="14"/>
  <c r="AM1505" i="14" s="1"/>
  <c r="AN1505" i="14" s="1"/>
  <c r="AJ1505" i="14"/>
  <c r="AI1505" i="14"/>
  <c r="AH1505" i="14"/>
  <c r="AF1505" i="14"/>
  <c r="AE1505" i="14"/>
  <c r="Z1505" i="14"/>
  <c r="U1505" i="14"/>
  <c r="T1505" i="14"/>
  <c r="O1505" i="14"/>
  <c r="AL1504" i="14"/>
  <c r="AM1504" i="14" s="1"/>
  <c r="AN1504" i="14" s="1"/>
  <c r="AK1504" i="14"/>
  <c r="AJ1504" i="14"/>
  <c r="AI1504" i="14" s="1"/>
  <c r="AH1504" i="14"/>
  <c r="AE1504" i="14"/>
  <c r="Z1504" i="14"/>
  <c r="AF1504" i="14" s="1"/>
  <c r="U1504" i="14"/>
  <c r="T1504" i="14"/>
  <c r="O1504" i="14"/>
  <c r="AL1503" i="14"/>
  <c r="AK1503" i="14"/>
  <c r="AJ1503" i="14"/>
  <c r="AM1503" i="14" s="1"/>
  <c r="AN1503" i="14" s="1"/>
  <c r="AI1503" i="14"/>
  <c r="AH1503" i="14"/>
  <c r="AF1503" i="14"/>
  <c r="AE1503" i="14"/>
  <c r="Z1503" i="14"/>
  <c r="U1503" i="14"/>
  <c r="T1503" i="14"/>
  <c r="O1503" i="14"/>
  <c r="AL1502" i="14"/>
  <c r="AM1502" i="14" s="1"/>
  <c r="AN1502" i="14" s="1"/>
  <c r="AK1502" i="14"/>
  <c r="AJ1502" i="14"/>
  <c r="AI1502" i="14"/>
  <c r="AH1502" i="14"/>
  <c r="AE1502" i="14"/>
  <c r="Z1502" i="14"/>
  <c r="AF1502" i="14" s="1"/>
  <c r="U1502" i="14"/>
  <c r="T1502" i="14"/>
  <c r="O1502" i="14"/>
  <c r="AL1501" i="14"/>
  <c r="AK1501" i="14"/>
  <c r="AJ1501" i="14"/>
  <c r="AH1501" i="14"/>
  <c r="AE1501" i="14"/>
  <c r="Z1501" i="14"/>
  <c r="AF1501" i="14" s="1"/>
  <c r="U1501" i="14"/>
  <c r="T1501" i="14"/>
  <c r="O1501" i="14"/>
  <c r="AN1500" i="14"/>
  <c r="AL1500" i="14"/>
  <c r="AK1500" i="14" s="1"/>
  <c r="AJ1500" i="14"/>
  <c r="AM1500" i="14" s="1"/>
  <c r="AI1500" i="14"/>
  <c r="AH1500" i="14"/>
  <c r="AE1500" i="14"/>
  <c r="Z1500" i="14"/>
  <c r="AF1500" i="14" s="1"/>
  <c r="U1500" i="14"/>
  <c r="T1500" i="14"/>
  <c r="O1500" i="14"/>
  <c r="AL1499" i="14"/>
  <c r="AJ1499" i="14"/>
  <c r="AI1499" i="14"/>
  <c r="AH1499" i="14"/>
  <c r="Z1499" i="14"/>
  <c r="AF1499" i="14" s="1"/>
  <c r="U1499" i="14"/>
  <c r="T1499" i="14"/>
  <c r="O1499" i="14"/>
  <c r="AE1499" i="14" s="1"/>
  <c r="AM1498" i="14"/>
  <c r="AN1498" i="14" s="1"/>
  <c r="AL1498" i="14"/>
  <c r="AK1498" i="14"/>
  <c r="AJ1498" i="14"/>
  <c r="AI1498" i="14" s="1"/>
  <c r="AH1498" i="14"/>
  <c r="AE1498" i="14"/>
  <c r="Z1498" i="14"/>
  <c r="AF1498" i="14" s="1"/>
  <c r="U1498" i="14"/>
  <c r="T1498" i="14"/>
  <c r="O1498" i="14"/>
  <c r="AM1497" i="14"/>
  <c r="AN1497" i="14" s="1"/>
  <c r="AL1497" i="14"/>
  <c r="AK1497" i="14"/>
  <c r="AJ1497" i="14"/>
  <c r="AI1497" i="14"/>
  <c r="AH1497" i="14"/>
  <c r="AE1497" i="14"/>
  <c r="Z1497" i="14"/>
  <c r="AF1497" i="14" s="1"/>
  <c r="U1497" i="14"/>
  <c r="T1497" i="14"/>
  <c r="O1497" i="14"/>
  <c r="AL1496" i="14"/>
  <c r="AM1496" i="14" s="1"/>
  <c r="AN1496" i="14" s="1"/>
  <c r="AK1496" i="14"/>
  <c r="AJ1496" i="14"/>
  <c r="AI1496" i="14" s="1"/>
  <c r="AH1496" i="14"/>
  <c r="Z1496" i="14"/>
  <c r="AF1496" i="14" s="1"/>
  <c r="U1496" i="14"/>
  <c r="T1496" i="14"/>
  <c r="O1496" i="14"/>
  <c r="AE1496" i="14" s="1"/>
  <c r="AL1495" i="14"/>
  <c r="AM1495" i="14" s="1"/>
  <c r="AN1495" i="14" s="1"/>
  <c r="AK1495" i="14"/>
  <c r="AJ1495" i="14"/>
  <c r="AI1495" i="14"/>
  <c r="AH1495" i="14"/>
  <c r="Z1495" i="14"/>
  <c r="AF1495" i="14" s="1"/>
  <c r="U1495" i="14"/>
  <c r="T1495" i="14"/>
  <c r="O1495" i="14"/>
  <c r="AE1495" i="14" s="1"/>
  <c r="AL1494" i="14"/>
  <c r="AK1494" i="14"/>
  <c r="AJ1494" i="14"/>
  <c r="AM1494" i="14" s="1"/>
  <c r="AN1494" i="14" s="1"/>
  <c r="AI1494" i="14"/>
  <c r="AH1494" i="14"/>
  <c r="AF1494" i="14"/>
  <c r="AE1494" i="14"/>
  <c r="Z1494" i="14"/>
  <c r="U1494" i="14"/>
  <c r="T1494" i="14"/>
  <c r="O1494" i="14"/>
  <c r="AL1493" i="14"/>
  <c r="AK1493" i="14" s="1"/>
  <c r="AJ1493" i="14"/>
  <c r="AI1493" i="14"/>
  <c r="AH1493" i="14"/>
  <c r="AF1493" i="14"/>
  <c r="Z1493" i="14"/>
  <c r="U1493" i="14"/>
  <c r="T1493" i="14"/>
  <c r="O1493" i="14"/>
  <c r="AE1493" i="14" s="1"/>
  <c r="AM1492" i="14"/>
  <c r="AN1492" i="14" s="1"/>
  <c r="AL1492" i="14"/>
  <c r="AK1492" i="14"/>
  <c r="AJ1492" i="14"/>
  <c r="AI1492" i="14"/>
  <c r="AH1492" i="14"/>
  <c r="AE1492" i="14"/>
  <c r="Z1492" i="14"/>
  <c r="AF1492" i="14" s="1"/>
  <c r="U1492" i="14"/>
  <c r="T1492" i="14"/>
  <c r="O1492" i="14"/>
  <c r="AL1491" i="14"/>
  <c r="AJ1491" i="14"/>
  <c r="AI1491" i="14" s="1"/>
  <c r="AH1491" i="14"/>
  <c r="AE1491" i="14"/>
  <c r="Z1491" i="14"/>
  <c r="AF1491" i="14" s="1"/>
  <c r="U1491" i="14"/>
  <c r="T1491" i="14"/>
  <c r="O1491" i="14"/>
  <c r="AL1490" i="14"/>
  <c r="AK1490" i="14"/>
  <c r="AJ1490" i="14"/>
  <c r="AM1490" i="14" s="1"/>
  <c r="AN1490" i="14" s="1"/>
  <c r="AH1490" i="14"/>
  <c r="Z1490" i="14"/>
  <c r="AF1490" i="14" s="1"/>
  <c r="U1490" i="14"/>
  <c r="T1490" i="14"/>
  <c r="O1490" i="14"/>
  <c r="AE1490" i="14" s="1"/>
  <c r="AL1489" i="14"/>
  <c r="AM1489" i="14" s="1"/>
  <c r="AN1489" i="14" s="1"/>
  <c r="AK1489" i="14"/>
  <c r="AJ1489" i="14"/>
  <c r="AI1489" i="14"/>
  <c r="AH1489" i="14"/>
  <c r="Z1489" i="14"/>
  <c r="AF1489" i="14" s="1"/>
  <c r="U1489" i="14"/>
  <c r="T1489" i="14"/>
  <c r="O1489" i="14"/>
  <c r="AE1489" i="14" s="1"/>
  <c r="AL1488" i="14"/>
  <c r="AJ1488" i="14"/>
  <c r="AI1488" i="14"/>
  <c r="AH1488" i="14"/>
  <c r="AF1488" i="14"/>
  <c r="Z1488" i="14"/>
  <c r="U1488" i="14"/>
  <c r="T1488" i="14"/>
  <c r="O1488" i="14"/>
  <c r="AE1488" i="14" s="1"/>
  <c r="AM1487" i="14"/>
  <c r="AN1487" i="14" s="1"/>
  <c r="AL1487" i="14"/>
  <c r="AK1487" i="14"/>
  <c r="AJ1487" i="14"/>
  <c r="AI1487" i="14"/>
  <c r="AH1487" i="14"/>
  <c r="AE1487" i="14"/>
  <c r="Z1487" i="14"/>
  <c r="AF1487" i="14" s="1"/>
  <c r="U1487" i="14"/>
  <c r="T1487" i="14"/>
  <c r="O1487" i="14"/>
  <c r="AM1486" i="14"/>
  <c r="AN1486" i="14" s="1"/>
  <c r="AL1486" i="14"/>
  <c r="AK1486" i="14" s="1"/>
  <c r="AJ1486" i="14"/>
  <c r="AI1486" i="14"/>
  <c r="AH1486" i="14"/>
  <c r="AF1486" i="14"/>
  <c r="AE1486" i="14"/>
  <c r="Z1486" i="14"/>
  <c r="U1486" i="14"/>
  <c r="T1486" i="14"/>
  <c r="O1486" i="14"/>
  <c r="AL1485" i="14"/>
  <c r="AM1485" i="14" s="1"/>
  <c r="AN1485" i="14" s="1"/>
  <c r="AK1485" i="14"/>
  <c r="AJ1485" i="14"/>
  <c r="AI1485" i="14"/>
  <c r="AH1485" i="14"/>
  <c r="Z1485" i="14"/>
  <c r="AF1485" i="14" s="1"/>
  <c r="U1485" i="14"/>
  <c r="T1485" i="14"/>
  <c r="O1485" i="14"/>
  <c r="AE1485" i="14" s="1"/>
  <c r="AL1484" i="14"/>
  <c r="AJ1484" i="14"/>
  <c r="AI1484" i="14" s="1"/>
  <c r="AH1484" i="14"/>
  <c r="AF1484" i="14"/>
  <c r="AE1484" i="14"/>
  <c r="Z1484" i="14"/>
  <c r="U1484" i="14"/>
  <c r="T1484" i="14"/>
  <c r="O1484" i="14"/>
  <c r="AL1483" i="14"/>
  <c r="AK1483" i="14" s="1"/>
  <c r="AJ1483" i="14"/>
  <c r="AI1483" i="14"/>
  <c r="AH1483" i="14"/>
  <c r="AE1483" i="14"/>
  <c r="Z1483" i="14"/>
  <c r="AF1483" i="14" s="1"/>
  <c r="U1483" i="14"/>
  <c r="T1483" i="14"/>
  <c r="O1483" i="14"/>
  <c r="AL1482" i="14"/>
  <c r="AM1482" i="14" s="1"/>
  <c r="AN1482" i="14" s="1"/>
  <c r="AJ1482" i="14"/>
  <c r="AI1482" i="14"/>
  <c r="AH1482" i="14"/>
  <c r="AE1482" i="14"/>
  <c r="Z1482" i="14"/>
  <c r="AF1482" i="14" s="1"/>
  <c r="U1482" i="14"/>
  <c r="T1482" i="14"/>
  <c r="O1482" i="14"/>
  <c r="AL1481" i="14"/>
  <c r="AK1481" i="14"/>
  <c r="AJ1481" i="14"/>
  <c r="AM1481" i="14" s="1"/>
  <c r="AN1481" i="14" s="1"/>
  <c r="AH1481" i="14"/>
  <c r="Z1481" i="14"/>
  <c r="AF1481" i="14" s="1"/>
  <c r="U1481" i="14"/>
  <c r="T1481" i="14"/>
  <c r="O1481" i="14"/>
  <c r="AE1481" i="14" s="1"/>
  <c r="AL1480" i="14"/>
  <c r="AJ1480" i="14"/>
  <c r="AI1480" i="14"/>
  <c r="AH1480" i="14"/>
  <c r="AF1480" i="14"/>
  <c r="Z1480" i="14"/>
  <c r="U1480" i="14"/>
  <c r="T1480" i="14"/>
  <c r="O1480" i="14"/>
  <c r="AE1480" i="14" s="1"/>
  <c r="AL1479" i="14"/>
  <c r="AK1479" i="14"/>
  <c r="AJ1479" i="14"/>
  <c r="AH1479" i="14"/>
  <c r="AF1479" i="14"/>
  <c r="Z1479" i="14"/>
  <c r="U1479" i="14"/>
  <c r="T1479" i="14"/>
  <c r="O1479" i="14"/>
  <c r="AE1479" i="14" s="1"/>
  <c r="AL1478" i="14"/>
  <c r="AJ1478" i="14"/>
  <c r="AI1478" i="14"/>
  <c r="AH1478" i="14"/>
  <c r="AF1478" i="14"/>
  <c r="AE1478" i="14"/>
  <c r="Z1478" i="14"/>
  <c r="U1478" i="14"/>
  <c r="T1478" i="14"/>
  <c r="O1478" i="14"/>
  <c r="AL1477" i="14"/>
  <c r="AM1477" i="14" s="1"/>
  <c r="AN1477" i="14" s="1"/>
  <c r="AK1477" i="14"/>
  <c r="AJ1477" i="14"/>
  <c r="AI1477" i="14"/>
  <c r="AH1477" i="14"/>
  <c r="AE1477" i="14"/>
  <c r="Z1477" i="14"/>
  <c r="AF1477" i="14" s="1"/>
  <c r="U1477" i="14"/>
  <c r="T1477" i="14"/>
  <c r="O1477" i="14"/>
  <c r="AL1476" i="14"/>
  <c r="AK1476" i="14"/>
  <c r="AJ1476" i="14"/>
  <c r="AI1476" i="14" s="1"/>
  <c r="AH1476" i="14"/>
  <c r="AF1476" i="14"/>
  <c r="AE1476" i="14"/>
  <c r="Z1476" i="14"/>
  <c r="U1476" i="14"/>
  <c r="T1476" i="14"/>
  <c r="O1476" i="14"/>
  <c r="AL1475" i="14"/>
  <c r="AM1475" i="14" s="1"/>
  <c r="AN1475" i="14" s="1"/>
  <c r="AK1475" i="14"/>
  <c r="AJ1475" i="14"/>
  <c r="AI1475" i="14"/>
  <c r="AH1475" i="14"/>
  <c r="AF1475" i="14"/>
  <c r="AE1475" i="14"/>
  <c r="Z1475" i="14"/>
  <c r="U1475" i="14"/>
  <c r="T1475" i="14"/>
  <c r="O1475" i="14"/>
  <c r="AM1474" i="14"/>
  <c r="AN1474" i="14" s="1"/>
  <c r="AL1474" i="14"/>
  <c r="AK1474" i="14"/>
  <c r="AJ1474" i="14"/>
  <c r="AI1474" i="14"/>
  <c r="AH1474" i="14"/>
  <c r="AE1474" i="14"/>
  <c r="Z1474" i="14"/>
  <c r="AF1474" i="14" s="1"/>
  <c r="U1474" i="14"/>
  <c r="T1474" i="14"/>
  <c r="O1474" i="14"/>
  <c r="AL1473" i="14"/>
  <c r="AK1473" i="14"/>
  <c r="AJ1473" i="14"/>
  <c r="AI1473" i="14" s="1"/>
  <c r="AH1473" i="14"/>
  <c r="Z1473" i="14"/>
  <c r="AF1473" i="14" s="1"/>
  <c r="U1473" i="14"/>
  <c r="T1473" i="14"/>
  <c r="O1473" i="14"/>
  <c r="AE1473" i="14" s="1"/>
  <c r="AM1472" i="14"/>
  <c r="AN1472" i="14" s="1"/>
  <c r="AL1472" i="14"/>
  <c r="AK1472" i="14"/>
  <c r="AJ1472" i="14"/>
  <c r="AI1472" i="14"/>
  <c r="AH1472" i="14"/>
  <c r="AF1472" i="14"/>
  <c r="AE1472" i="14"/>
  <c r="Z1472" i="14"/>
  <c r="U1472" i="14"/>
  <c r="T1472" i="14"/>
  <c r="O1472" i="14"/>
  <c r="AL1471" i="14"/>
  <c r="AJ1471" i="14"/>
  <c r="AI1471" i="14"/>
  <c r="AH1471" i="14"/>
  <c r="AF1471" i="14"/>
  <c r="AE1471" i="14"/>
  <c r="Z1471" i="14"/>
  <c r="U1471" i="14"/>
  <c r="T1471" i="14"/>
  <c r="O1471" i="14"/>
  <c r="AL1470" i="14"/>
  <c r="AM1470" i="14" s="1"/>
  <c r="AN1470" i="14" s="1"/>
  <c r="AK1470" i="14"/>
  <c r="AJ1470" i="14"/>
  <c r="AI1470" i="14"/>
  <c r="AH1470" i="14"/>
  <c r="AE1470" i="14"/>
  <c r="Z1470" i="14"/>
  <c r="AF1470" i="14" s="1"/>
  <c r="U1470" i="14"/>
  <c r="T1470" i="14"/>
  <c r="O1470" i="14"/>
  <c r="AL1469" i="14"/>
  <c r="AK1469" i="14" s="1"/>
  <c r="AJ1469" i="14"/>
  <c r="AI1469" i="14" s="1"/>
  <c r="AH1469" i="14"/>
  <c r="AF1469" i="14"/>
  <c r="AE1469" i="14"/>
  <c r="Z1469" i="14"/>
  <c r="U1469" i="14"/>
  <c r="T1469" i="14"/>
  <c r="O1469" i="14"/>
  <c r="AL1468" i="14"/>
  <c r="AK1468" i="14"/>
  <c r="AJ1468" i="14"/>
  <c r="AM1468" i="14" s="1"/>
  <c r="AN1468" i="14" s="1"/>
  <c r="AH1468" i="14"/>
  <c r="AF1468" i="14"/>
  <c r="AE1468" i="14"/>
  <c r="Z1468" i="14"/>
  <c r="U1468" i="14"/>
  <c r="T1468" i="14"/>
  <c r="O1468" i="14"/>
  <c r="AM1467" i="14"/>
  <c r="AN1467" i="14" s="1"/>
  <c r="AL1467" i="14"/>
  <c r="AK1467" i="14" s="1"/>
  <c r="AJ1467" i="14"/>
  <c r="AI1467" i="14"/>
  <c r="AH1467" i="14"/>
  <c r="Z1467" i="14"/>
  <c r="AF1467" i="14" s="1"/>
  <c r="U1467" i="14"/>
  <c r="T1467" i="14"/>
  <c r="O1467" i="14"/>
  <c r="AE1467" i="14" s="1"/>
  <c r="AN1466" i="14"/>
  <c r="AL1466" i="14"/>
  <c r="AM1466" i="14" s="1"/>
  <c r="AK1466" i="14"/>
  <c r="AJ1466" i="14"/>
  <c r="AI1466" i="14"/>
  <c r="AH1466" i="14"/>
  <c r="Z1466" i="14"/>
  <c r="AF1466" i="14" s="1"/>
  <c r="U1466" i="14"/>
  <c r="T1466" i="14"/>
  <c r="O1466" i="14"/>
  <c r="AE1466" i="14" s="1"/>
  <c r="AM1465" i="14"/>
  <c r="AN1465" i="14" s="1"/>
  <c r="AL1465" i="14"/>
  <c r="AK1465" i="14"/>
  <c r="AJ1465" i="14"/>
  <c r="AI1465" i="14" s="1"/>
  <c r="AH1465" i="14"/>
  <c r="AF1465" i="14"/>
  <c r="AE1465" i="14"/>
  <c r="Z1465" i="14"/>
  <c r="U1465" i="14"/>
  <c r="T1465" i="14"/>
  <c r="O1465" i="14"/>
  <c r="AL1464" i="14"/>
  <c r="AK1464" i="14" s="1"/>
  <c r="AJ1464" i="14"/>
  <c r="AI1464" i="14"/>
  <c r="AH1464" i="14"/>
  <c r="AE1464" i="14"/>
  <c r="Z1464" i="14"/>
  <c r="AF1464" i="14" s="1"/>
  <c r="U1464" i="14"/>
  <c r="T1464" i="14"/>
  <c r="O1464" i="14"/>
  <c r="AL1463" i="14"/>
  <c r="AM1463" i="14" s="1"/>
  <c r="AN1463" i="14" s="1"/>
  <c r="AJ1463" i="14"/>
  <c r="AI1463" i="14"/>
  <c r="AH1463" i="14"/>
  <c r="Z1463" i="14"/>
  <c r="AF1463" i="14" s="1"/>
  <c r="U1463" i="14"/>
  <c r="T1463" i="14"/>
  <c r="O1463" i="14"/>
  <c r="AE1463" i="14" s="1"/>
  <c r="AN1462" i="14"/>
  <c r="AL1462" i="14"/>
  <c r="AM1462" i="14" s="1"/>
  <c r="AK1462" i="14"/>
  <c r="AJ1462" i="14"/>
  <c r="AI1462" i="14" s="1"/>
  <c r="AH1462" i="14"/>
  <c r="AE1462" i="14"/>
  <c r="Z1462" i="14"/>
  <c r="AF1462" i="14" s="1"/>
  <c r="U1462" i="14"/>
  <c r="T1462" i="14"/>
  <c r="O1462" i="14"/>
  <c r="AM1461" i="14"/>
  <c r="AN1461" i="14" s="1"/>
  <c r="AL1461" i="14"/>
  <c r="AK1461" i="14" s="1"/>
  <c r="AJ1461" i="14"/>
  <c r="AI1461" i="14"/>
  <c r="AH1461" i="14"/>
  <c r="AF1461" i="14"/>
  <c r="AE1461" i="14"/>
  <c r="Z1461" i="14"/>
  <c r="U1461" i="14"/>
  <c r="T1461" i="14"/>
  <c r="O1461" i="14"/>
  <c r="AL1460" i="14"/>
  <c r="AK1460" i="14"/>
  <c r="AJ1460" i="14"/>
  <c r="AI1460" i="14" s="1"/>
  <c r="AH1460" i="14"/>
  <c r="Z1460" i="14"/>
  <c r="AF1460" i="14" s="1"/>
  <c r="U1460" i="14"/>
  <c r="T1460" i="14"/>
  <c r="O1460" i="14"/>
  <c r="AE1460" i="14" s="1"/>
  <c r="AL1459" i="14"/>
  <c r="AJ1459" i="14"/>
  <c r="AI1459" i="14"/>
  <c r="AH1459" i="14"/>
  <c r="AF1459" i="14"/>
  <c r="Z1459" i="14"/>
  <c r="U1459" i="14"/>
  <c r="T1459" i="14"/>
  <c r="O1459" i="14"/>
  <c r="AE1459" i="14" s="1"/>
  <c r="AM1458" i="14"/>
  <c r="AN1458" i="14" s="1"/>
  <c r="AL1458" i="14"/>
  <c r="AK1458" i="14"/>
  <c r="AJ1458" i="14"/>
  <c r="AI1458" i="14" s="1"/>
  <c r="AH1458" i="14"/>
  <c r="AF1458" i="14"/>
  <c r="AE1458" i="14"/>
  <c r="Z1458" i="14"/>
  <c r="U1458" i="14"/>
  <c r="T1458" i="14"/>
  <c r="O1458" i="14"/>
  <c r="AL1457" i="14"/>
  <c r="AJ1457" i="14"/>
  <c r="AI1457" i="14"/>
  <c r="AH1457" i="14"/>
  <c r="AE1457" i="14"/>
  <c r="Z1457" i="14"/>
  <c r="AF1457" i="14" s="1"/>
  <c r="U1457" i="14"/>
  <c r="T1457" i="14"/>
  <c r="O1457" i="14"/>
  <c r="AL1456" i="14"/>
  <c r="AM1456" i="14" s="1"/>
  <c r="AN1456" i="14" s="1"/>
  <c r="AJ1456" i="14"/>
  <c r="AI1456" i="14"/>
  <c r="AH1456" i="14"/>
  <c r="AF1456" i="14"/>
  <c r="Z1456" i="14"/>
  <c r="U1456" i="14"/>
  <c r="T1456" i="14"/>
  <c r="O1456" i="14"/>
  <c r="AE1456" i="14" s="1"/>
  <c r="AL1455" i="14"/>
  <c r="AK1455" i="14"/>
  <c r="AJ1455" i="14"/>
  <c r="AI1455" i="14" s="1"/>
  <c r="AH1455" i="14"/>
  <c r="AE1455" i="14"/>
  <c r="Z1455" i="14"/>
  <c r="AF1455" i="14" s="1"/>
  <c r="U1455" i="14"/>
  <c r="T1455" i="14"/>
  <c r="O1455" i="14"/>
  <c r="AM1454" i="14"/>
  <c r="AN1454" i="14" s="1"/>
  <c r="AL1454" i="14"/>
  <c r="AK1454" i="14"/>
  <c r="AJ1454" i="14"/>
  <c r="AI1454" i="14"/>
  <c r="AH1454" i="14"/>
  <c r="AE1454" i="14"/>
  <c r="Z1454" i="14"/>
  <c r="AF1454" i="14" s="1"/>
  <c r="U1454" i="14"/>
  <c r="T1454" i="14"/>
  <c r="O1454" i="14"/>
  <c r="AL1453" i="14"/>
  <c r="AJ1453" i="14"/>
  <c r="AI1453" i="14" s="1"/>
  <c r="AH1453" i="14"/>
  <c r="Z1453" i="14"/>
  <c r="AF1453" i="14" s="1"/>
  <c r="U1453" i="14"/>
  <c r="T1453" i="14"/>
  <c r="O1453" i="14"/>
  <c r="AE1453" i="14" s="1"/>
  <c r="AM1452" i="14"/>
  <c r="AN1452" i="14" s="1"/>
  <c r="AL1452" i="14"/>
  <c r="AK1452" i="14" s="1"/>
  <c r="AJ1452" i="14"/>
  <c r="AI1452" i="14"/>
  <c r="AH1452" i="14"/>
  <c r="Z1452" i="14"/>
  <c r="AF1452" i="14" s="1"/>
  <c r="U1452" i="14"/>
  <c r="T1452" i="14"/>
  <c r="O1452" i="14"/>
  <c r="AE1452" i="14" s="1"/>
  <c r="AL1451" i="14"/>
  <c r="AJ1451" i="14"/>
  <c r="AI1451" i="14" s="1"/>
  <c r="AH1451" i="14"/>
  <c r="AF1451" i="14"/>
  <c r="AE1451" i="14"/>
  <c r="Z1451" i="14"/>
  <c r="U1451" i="14"/>
  <c r="T1451" i="14"/>
  <c r="O1451" i="14"/>
  <c r="AL1450" i="14"/>
  <c r="AK1450" i="14"/>
  <c r="AJ1450" i="14"/>
  <c r="AI1450" i="14" s="1"/>
  <c r="AH1450" i="14"/>
  <c r="Z1450" i="14"/>
  <c r="AF1450" i="14" s="1"/>
  <c r="U1450" i="14"/>
  <c r="T1450" i="14"/>
  <c r="O1450" i="14"/>
  <c r="AE1450" i="14" s="1"/>
  <c r="AL1449" i="14"/>
  <c r="AK1449" i="14"/>
  <c r="AJ1449" i="14"/>
  <c r="AM1449" i="14" s="1"/>
  <c r="AN1449" i="14" s="1"/>
  <c r="AI1449" i="14"/>
  <c r="AH1449" i="14"/>
  <c r="Z1449" i="14"/>
  <c r="AF1449" i="14" s="1"/>
  <c r="U1449" i="14"/>
  <c r="T1449" i="14"/>
  <c r="O1449" i="14"/>
  <c r="AE1449" i="14" s="1"/>
  <c r="AL1448" i="14"/>
  <c r="AM1448" i="14" s="1"/>
  <c r="AN1448" i="14" s="1"/>
  <c r="AK1448" i="14"/>
  <c r="AJ1448" i="14"/>
  <c r="AI1448" i="14"/>
  <c r="AH1448" i="14"/>
  <c r="AF1448" i="14"/>
  <c r="AE1448" i="14"/>
  <c r="Z1448" i="14"/>
  <c r="U1448" i="14"/>
  <c r="T1448" i="14"/>
  <c r="O1448" i="14"/>
  <c r="AL1447" i="14"/>
  <c r="AM1447" i="14" s="1"/>
  <c r="AN1447" i="14" s="1"/>
  <c r="AK1447" i="14"/>
  <c r="AJ1447" i="14"/>
  <c r="AI1447" i="14" s="1"/>
  <c r="AH1447" i="14"/>
  <c r="AF1447" i="14"/>
  <c r="AE1447" i="14"/>
  <c r="Z1447" i="14"/>
  <c r="U1447" i="14"/>
  <c r="T1447" i="14"/>
  <c r="O1447" i="14"/>
  <c r="AM1446" i="14"/>
  <c r="AN1446" i="14" s="1"/>
  <c r="AL1446" i="14"/>
  <c r="AK1446" i="14" s="1"/>
  <c r="AJ1446" i="14"/>
  <c r="AI1446" i="14"/>
  <c r="AH1446" i="14"/>
  <c r="AE1446" i="14"/>
  <c r="Z1446" i="14"/>
  <c r="AF1446" i="14" s="1"/>
  <c r="U1446" i="14"/>
  <c r="T1446" i="14"/>
  <c r="O1446" i="14"/>
  <c r="AL1445" i="14"/>
  <c r="AK1445" i="14"/>
  <c r="AJ1445" i="14"/>
  <c r="AI1445" i="14" s="1"/>
  <c r="AH1445" i="14"/>
  <c r="Z1445" i="14"/>
  <c r="AF1445" i="14" s="1"/>
  <c r="U1445" i="14"/>
  <c r="T1445" i="14"/>
  <c r="O1445" i="14"/>
  <c r="AE1445" i="14" s="1"/>
  <c r="AL1444" i="14"/>
  <c r="AK1444" i="14"/>
  <c r="AJ1444" i="14"/>
  <c r="AM1444" i="14" s="1"/>
  <c r="AN1444" i="14" s="1"/>
  <c r="AI1444" i="14"/>
  <c r="AH1444" i="14"/>
  <c r="AE1444" i="14"/>
  <c r="Z1444" i="14"/>
  <c r="AF1444" i="14" s="1"/>
  <c r="U1444" i="14"/>
  <c r="T1444" i="14"/>
  <c r="O1444" i="14"/>
  <c r="AM1443" i="14"/>
  <c r="AN1443" i="14" s="1"/>
  <c r="AL1443" i="14"/>
  <c r="AK1443" i="14" s="1"/>
  <c r="AJ1443" i="14"/>
  <c r="AI1443" i="14"/>
  <c r="AH1443" i="14"/>
  <c r="AF1443" i="14"/>
  <c r="Z1443" i="14"/>
  <c r="U1443" i="14"/>
  <c r="T1443" i="14"/>
  <c r="O1443" i="14"/>
  <c r="AE1443" i="14" s="1"/>
  <c r="AL1442" i="14"/>
  <c r="AM1442" i="14" s="1"/>
  <c r="AN1442" i="14" s="1"/>
  <c r="AJ1442" i="14"/>
  <c r="AI1442" i="14"/>
  <c r="AH1442" i="14"/>
  <c r="AE1442" i="14"/>
  <c r="Z1442" i="14"/>
  <c r="AF1442" i="14" s="1"/>
  <c r="U1442" i="14"/>
  <c r="T1442" i="14"/>
  <c r="O1442" i="14"/>
  <c r="AL1441" i="14"/>
  <c r="AK1441" i="14"/>
  <c r="AJ1441" i="14"/>
  <c r="AI1441" i="14" s="1"/>
  <c r="AH1441" i="14"/>
  <c r="AF1441" i="14"/>
  <c r="Z1441" i="14"/>
  <c r="U1441" i="14"/>
  <c r="T1441" i="14"/>
  <c r="O1441" i="14"/>
  <c r="AE1441" i="14" s="1"/>
  <c r="AL1440" i="14"/>
  <c r="AK1440" i="14"/>
  <c r="AJ1440" i="14"/>
  <c r="AM1440" i="14" s="1"/>
  <c r="AN1440" i="14" s="1"/>
  <c r="AI1440" i="14"/>
  <c r="AH1440" i="14"/>
  <c r="AF1440" i="14"/>
  <c r="AE1440" i="14"/>
  <c r="Z1440" i="14"/>
  <c r="U1440" i="14"/>
  <c r="T1440" i="14"/>
  <c r="O1440" i="14"/>
  <c r="AL1439" i="14"/>
  <c r="AK1439" i="14" s="1"/>
  <c r="AJ1439" i="14"/>
  <c r="AI1439" i="14"/>
  <c r="AH1439" i="14"/>
  <c r="AE1439" i="14"/>
  <c r="Z1439" i="14"/>
  <c r="AF1439" i="14" s="1"/>
  <c r="U1439" i="14"/>
  <c r="T1439" i="14"/>
  <c r="O1439" i="14"/>
  <c r="AL1438" i="14"/>
  <c r="AM1438" i="14" s="1"/>
  <c r="AN1438" i="14" s="1"/>
  <c r="AJ1438" i="14"/>
  <c r="AI1438" i="14"/>
  <c r="AH1438" i="14"/>
  <c r="AF1438" i="14"/>
  <c r="Z1438" i="14"/>
  <c r="U1438" i="14"/>
  <c r="T1438" i="14"/>
  <c r="O1438" i="14"/>
  <c r="AE1438" i="14" s="1"/>
  <c r="AL1437" i="14"/>
  <c r="AK1437" i="14"/>
  <c r="AJ1437" i="14"/>
  <c r="AH1437" i="14"/>
  <c r="AF1437" i="14"/>
  <c r="Z1437" i="14"/>
  <c r="U1437" i="14"/>
  <c r="T1437" i="14"/>
  <c r="O1437" i="14"/>
  <c r="AE1437" i="14" s="1"/>
  <c r="AL1436" i="14"/>
  <c r="AK1436" i="14" s="1"/>
  <c r="AJ1436" i="14"/>
  <c r="AI1436" i="14"/>
  <c r="AH1436" i="14"/>
  <c r="AF1436" i="14"/>
  <c r="Z1436" i="14"/>
  <c r="U1436" i="14"/>
  <c r="T1436" i="14"/>
  <c r="O1436" i="14"/>
  <c r="AE1436" i="14" s="1"/>
  <c r="AM1435" i="14"/>
  <c r="AN1435" i="14" s="1"/>
  <c r="AL1435" i="14"/>
  <c r="AK1435" i="14"/>
  <c r="AJ1435" i="14"/>
  <c r="AI1435" i="14" s="1"/>
  <c r="AH1435" i="14"/>
  <c r="AE1435" i="14"/>
  <c r="Z1435" i="14"/>
  <c r="AF1435" i="14" s="1"/>
  <c r="U1435" i="14"/>
  <c r="T1435" i="14"/>
  <c r="O1435" i="14"/>
  <c r="AL1434" i="14"/>
  <c r="AM1434" i="14" s="1"/>
  <c r="AN1434" i="14" s="1"/>
  <c r="AJ1434" i="14"/>
  <c r="AI1434" i="14" s="1"/>
  <c r="AH1434" i="14"/>
  <c r="Z1434" i="14"/>
  <c r="AF1434" i="14" s="1"/>
  <c r="U1434" i="14"/>
  <c r="T1434" i="14"/>
  <c r="O1434" i="14"/>
  <c r="AE1434" i="14" s="1"/>
  <c r="AL1433" i="14"/>
  <c r="AJ1433" i="14"/>
  <c r="AI1433" i="14"/>
  <c r="AH1433" i="14"/>
  <c r="AF1433" i="14"/>
  <c r="Z1433" i="14"/>
  <c r="U1433" i="14"/>
  <c r="T1433" i="14"/>
  <c r="O1433" i="14"/>
  <c r="AE1433" i="14" s="1"/>
  <c r="AL1432" i="14"/>
  <c r="AM1432" i="14" s="1"/>
  <c r="AN1432" i="14" s="1"/>
  <c r="AK1432" i="14"/>
  <c r="AJ1432" i="14"/>
  <c r="AI1432" i="14" s="1"/>
  <c r="AH1432" i="14"/>
  <c r="AE1432" i="14"/>
  <c r="Z1432" i="14"/>
  <c r="AF1432" i="14" s="1"/>
  <c r="U1432" i="14"/>
  <c r="T1432" i="14"/>
  <c r="O1432" i="14"/>
  <c r="AL1431" i="14"/>
  <c r="AJ1431" i="14"/>
  <c r="AI1431" i="14"/>
  <c r="AH1431" i="14"/>
  <c r="AE1431" i="14"/>
  <c r="Z1431" i="14"/>
  <c r="AF1431" i="14" s="1"/>
  <c r="U1431" i="14"/>
  <c r="T1431" i="14"/>
  <c r="O1431" i="14"/>
  <c r="AM1430" i="14"/>
  <c r="AN1430" i="14" s="1"/>
  <c r="AL1430" i="14"/>
  <c r="AK1430" i="14"/>
  <c r="AJ1430" i="14"/>
  <c r="AI1430" i="14"/>
  <c r="AH1430" i="14"/>
  <c r="Z1430" i="14"/>
  <c r="AF1430" i="14" s="1"/>
  <c r="U1430" i="14"/>
  <c r="T1430" i="14"/>
  <c r="O1430" i="14"/>
  <c r="AE1430" i="14" s="1"/>
  <c r="AL1429" i="14"/>
  <c r="AK1429" i="14" s="1"/>
  <c r="AJ1429" i="14"/>
  <c r="AI1429" i="14" s="1"/>
  <c r="AH1429" i="14"/>
  <c r="Z1429" i="14"/>
  <c r="AF1429" i="14" s="1"/>
  <c r="U1429" i="14"/>
  <c r="T1429" i="14"/>
  <c r="O1429" i="14"/>
  <c r="AE1429" i="14" s="1"/>
  <c r="AN1428" i="14"/>
  <c r="AM1428" i="14"/>
  <c r="AL1428" i="14"/>
  <c r="AK1428" i="14" s="1"/>
  <c r="AJ1428" i="14"/>
  <c r="AI1428" i="14"/>
  <c r="AH1428" i="14"/>
  <c r="Z1428" i="14"/>
  <c r="AF1428" i="14" s="1"/>
  <c r="U1428" i="14"/>
  <c r="T1428" i="14"/>
  <c r="O1428" i="14"/>
  <c r="AE1428" i="14" s="1"/>
  <c r="AL1427" i="14"/>
  <c r="AK1427" i="14" s="1"/>
  <c r="AJ1427" i="14"/>
  <c r="AI1427" i="14" s="1"/>
  <c r="AH1427" i="14"/>
  <c r="AF1427" i="14"/>
  <c r="AE1427" i="14"/>
  <c r="Z1427" i="14"/>
  <c r="U1427" i="14"/>
  <c r="T1427" i="14"/>
  <c r="O1427" i="14"/>
  <c r="AL1426" i="14"/>
  <c r="AK1426" i="14" s="1"/>
  <c r="AJ1426" i="14"/>
  <c r="AH1426" i="14"/>
  <c r="AE1426" i="14"/>
  <c r="Z1426" i="14"/>
  <c r="AF1426" i="14" s="1"/>
  <c r="U1426" i="14"/>
  <c r="T1426" i="14"/>
  <c r="O1426" i="14"/>
  <c r="AL1425" i="14"/>
  <c r="AK1425" i="14"/>
  <c r="AJ1425" i="14"/>
  <c r="AI1425" i="14"/>
  <c r="AH1425" i="14"/>
  <c r="Z1425" i="14"/>
  <c r="AF1425" i="14" s="1"/>
  <c r="U1425" i="14"/>
  <c r="T1425" i="14"/>
  <c r="O1425" i="14"/>
  <c r="AE1425" i="14" s="1"/>
  <c r="AL1424" i="14"/>
  <c r="AK1424" i="14"/>
  <c r="AJ1424" i="14"/>
  <c r="AM1424" i="14" s="1"/>
  <c r="AN1424" i="14" s="1"/>
  <c r="AI1424" i="14"/>
  <c r="AH1424" i="14"/>
  <c r="AE1424" i="14"/>
  <c r="Z1424" i="14"/>
  <c r="AF1424" i="14" s="1"/>
  <c r="U1424" i="14"/>
  <c r="T1424" i="14"/>
  <c r="O1424" i="14"/>
  <c r="AL1423" i="14"/>
  <c r="AM1423" i="14" s="1"/>
  <c r="AN1423" i="14" s="1"/>
  <c r="AJ1423" i="14"/>
  <c r="AI1423" i="14"/>
  <c r="AH1423" i="14"/>
  <c r="AF1423" i="14"/>
  <c r="Z1423" i="14"/>
  <c r="U1423" i="14"/>
  <c r="T1423" i="14"/>
  <c r="O1423" i="14"/>
  <c r="AE1423" i="14" s="1"/>
  <c r="AL1422" i="14"/>
  <c r="AM1422" i="14" s="1"/>
  <c r="AN1422" i="14" s="1"/>
  <c r="AK1422" i="14"/>
  <c r="AJ1422" i="14"/>
  <c r="AI1422" i="14"/>
  <c r="AH1422" i="14"/>
  <c r="AF1422" i="14"/>
  <c r="AE1422" i="14"/>
  <c r="Z1422" i="14"/>
  <c r="U1422" i="14"/>
  <c r="T1422" i="14"/>
  <c r="O1422" i="14"/>
  <c r="AL1421" i="14"/>
  <c r="AM1421" i="14" s="1"/>
  <c r="AN1421" i="14" s="1"/>
  <c r="AK1421" i="14"/>
  <c r="AJ1421" i="14"/>
  <c r="AI1421" i="14" s="1"/>
  <c r="AH1421" i="14"/>
  <c r="AE1421" i="14"/>
  <c r="Z1421" i="14"/>
  <c r="AF1421" i="14" s="1"/>
  <c r="U1421" i="14"/>
  <c r="T1421" i="14"/>
  <c r="O1421" i="14"/>
  <c r="AM1420" i="14"/>
  <c r="AN1420" i="14" s="1"/>
  <c r="AL1420" i="14"/>
  <c r="AK1420" i="14"/>
  <c r="AJ1420" i="14"/>
  <c r="AI1420" i="14"/>
  <c r="AH1420" i="14"/>
  <c r="AF1420" i="14"/>
  <c r="AE1420" i="14"/>
  <c r="Z1420" i="14"/>
  <c r="U1420" i="14"/>
  <c r="T1420" i="14"/>
  <c r="O1420" i="14"/>
  <c r="AM1419" i="14"/>
  <c r="AN1419" i="14" s="1"/>
  <c r="AL1419" i="14"/>
  <c r="AK1419" i="14" s="1"/>
  <c r="AJ1419" i="14"/>
  <c r="AI1419" i="14"/>
  <c r="AH1419" i="14"/>
  <c r="AE1419" i="14"/>
  <c r="Z1419" i="14"/>
  <c r="AF1419" i="14" s="1"/>
  <c r="U1419" i="14"/>
  <c r="T1419" i="14"/>
  <c r="O1419" i="14"/>
  <c r="AL1418" i="14"/>
  <c r="AM1418" i="14" s="1"/>
  <c r="AN1418" i="14" s="1"/>
  <c r="AK1418" i="14"/>
  <c r="AJ1418" i="14"/>
  <c r="AI1418" i="14"/>
  <c r="AH1418" i="14"/>
  <c r="Z1418" i="14"/>
  <c r="AF1418" i="14" s="1"/>
  <c r="U1418" i="14"/>
  <c r="T1418" i="14"/>
  <c r="O1418" i="14"/>
  <c r="AE1418" i="14" s="1"/>
  <c r="AL1417" i="14"/>
  <c r="AM1417" i="14" s="1"/>
  <c r="AN1417" i="14" s="1"/>
  <c r="AK1417" i="14"/>
  <c r="AJ1417" i="14"/>
  <c r="AI1417" i="14" s="1"/>
  <c r="AH1417" i="14"/>
  <c r="Z1417" i="14"/>
  <c r="AF1417" i="14" s="1"/>
  <c r="U1417" i="14"/>
  <c r="T1417" i="14"/>
  <c r="O1417" i="14"/>
  <c r="AE1417" i="14" s="1"/>
  <c r="AL1416" i="14"/>
  <c r="AK1416" i="14"/>
  <c r="AJ1416" i="14"/>
  <c r="AH1416" i="14"/>
  <c r="Z1416" i="14"/>
  <c r="AF1416" i="14" s="1"/>
  <c r="U1416" i="14"/>
  <c r="T1416" i="14"/>
  <c r="O1416" i="14"/>
  <c r="AE1416" i="14" s="1"/>
  <c r="AM1415" i="14"/>
  <c r="AN1415" i="14" s="1"/>
  <c r="AL1415" i="14"/>
  <c r="AK1415" i="14" s="1"/>
  <c r="AJ1415" i="14"/>
  <c r="AI1415" i="14"/>
  <c r="AH1415" i="14"/>
  <c r="Z1415" i="14"/>
  <c r="AF1415" i="14" s="1"/>
  <c r="U1415" i="14"/>
  <c r="T1415" i="14"/>
  <c r="O1415" i="14"/>
  <c r="AE1415" i="14" s="1"/>
  <c r="AN1414" i="14"/>
  <c r="AM1414" i="14"/>
  <c r="AL1414" i="14"/>
  <c r="AK1414" i="14" s="1"/>
  <c r="AJ1414" i="14"/>
  <c r="AI1414" i="14"/>
  <c r="AH1414" i="14"/>
  <c r="AF1414" i="14"/>
  <c r="Z1414" i="14"/>
  <c r="U1414" i="14"/>
  <c r="T1414" i="14"/>
  <c r="O1414" i="14"/>
  <c r="AE1414" i="14" s="1"/>
  <c r="AN1413" i="14"/>
  <c r="AL1413" i="14"/>
  <c r="AM1413" i="14" s="1"/>
  <c r="AK1413" i="14"/>
  <c r="AJ1413" i="14"/>
  <c r="AI1413" i="14" s="1"/>
  <c r="AH1413" i="14"/>
  <c r="AF1413" i="14"/>
  <c r="AE1413" i="14"/>
  <c r="Z1413" i="14"/>
  <c r="U1413" i="14"/>
  <c r="T1413" i="14"/>
  <c r="O1413" i="14"/>
  <c r="AM1412" i="14"/>
  <c r="AN1412" i="14" s="1"/>
  <c r="AL1412" i="14"/>
  <c r="AK1412" i="14" s="1"/>
  <c r="AJ1412" i="14"/>
  <c r="AI1412" i="14" s="1"/>
  <c r="AH1412" i="14"/>
  <c r="AE1412" i="14"/>
  <c r="Z1412" i="14"/>
  <c r="AF1412" i="14" s="1"/>
  <c r="U1412" i="14"/>
  <c r="T1412" i="14"/>
  <c r="O1412" i="14"/>
  <c r="AL1411" i="14"/>
  <c r="AK1411" i="14"/>
  <c r="AJ1411" i="14"/>
  <c r="AI1411" i="14" s="1"/>
  <c r="AH1411" i="14"/>
  <c r="Z1411" i="14"/>
  <c r="AF1411" i="14" s="1"/>
  <c r="U1411" i="14"/>
  <c r="T1411" i="14"/>
  <c r="O1411" i="14"/>
  <c r="AE1411" i="14" s="1"/>
  <c r="AL1410" i="14"/>
  <c r="AK1410" i="14"/>
  <c r="AJ1410" i="14"/>
  <c r="AM1410" i="14" s="1"/>
  <c r="AN1410" i="14" s="1"/>
  <c r="AI1410" i="14"/>
  <c r="AH1410" i="14"/>
  <c r="AE1410" i="14"/>
  <c r="Z1410" i="14"/>
  <c r="AF1410" i="14" s="1"/>
  <c r="U1410" i="14"/>
  <c r="T1410" i="14"/>
  <c r="O1410" i="14"/>
  <c r="AL1409" i="14"/>
  <c r="AM1409" i="14" s="1"/>
  <c r="AN1409" i="14" s="1"/>
  <c r="AJ1409" i="14"/>
  <c r="AI1409" i="14" s="1"/>
  <c r="AH1409" i="14"/>
  <c r="AF1409" i="14"/>
  <c r="Z1409" i="14"/>
  <c r="U1409" i="14"/>
  <c r="T1409" i="14"/>
  <c r="O1409" i="14"/>
  <c r="AE1409" i="14" s="1"/>
  <c r="AL1408" i="14"/>
  <c r="AM1408" i="14" s="1"/>
  <c r="AN1408" i="14" s="1"/>
  <c r="AK1408" i="14"/>
  <c r="AJ1408" i="14"/>
  <c r="AI1408" i="14"/>
  <c r="AH1408" i="14"/>
  <c r="AF1408" i="14"/>
  <c r="AE1408" i="14"/>
  <c r="Z1408" i="14"/>
  <c r="U1408" i="14"/>
  <c r="T1408" i="14"/>
  <c r="O1408" i="14"/>
  <c r="AL1407" i="14"/>
  <c r="AM1407" i="14" s="1"/>
  <c r="AN1407" i="14" s="1"/>
  <c r="AK1407" i="14"/>
  <c r="AJ1407" i="14"/>
  <c r="AI1407" i="14" s="1"/>
  <c r="AH1407" i="14"/>
  <c r="AE1407" i="14"/>
  <c r="Z1407" i="14"/>
  <c r="AF1407" i="14" s="1"/>
  <c r="U1407" i="14"/>
  <c r="T1407" i="14"/>
  <c r="O1407" i="14"/>
  <c r="AN1406" i="14"/>
  <c r="AM1406" i="14"/>
  <c r="AL1406" i="14"/>
  <c r="AK1406" i="14"/>
  <c r="AJ1406" i="14"/>
  <c r="AI1406" i="14"/>
  <c r="AH1406" i="14"/>
  <c r="AF1406" i="14"/>
  <c r="AE1406" i="14"/>
  <c r="Z1406" i="14"/>
  <c r="U1406" i="14"/>
  <c r="T1406" i="14"/>
  <c r="O1406" i="14"/>
  <c r="AL1405" i="14"/>
  <c r="AJ1405" i="14"/>
  <c r="AI1405" i="14"/>
  <c r="AH1405" i="14"/>
  <c r="AE1405" i="14"/>
  <c r="Z1405" i="14"/>
  <c r="AF1405" i="14" s="1"/>
  <c r="U1405" i="14"/>
  <c r="T1405" i="14"/>
  <c r="O1405" i="14"/>
  <c r="AL1404" i="14"/>
  <c r="AM1404" i="14" s="1"/>
  <c r="AN1404" i="14" s="1"/>
  <c r="AK1404" i="14"/>
  <c r="AJ1404" i="14"/>
  <c r="AI1404" i="14"/>
  <c r="AH1404" i="14"/>
  <c r="Z1404" i="14"/>
  <c r="AF1404" i="14" s="1"/>
  <c r="U1404" i="14"/>
  <c r="T1404" i="14"/>
  <c r="O1404" i="14"/>
  <c r="AE1404" i="14" s="1"/>
  <c r="AL1403" i="14"/>
  <c r="AM1403" i="14" s="1"/>
  <c r="AN1403" i="14" s="1"/>
  <c r="AK1403" i="14"/>
  <c r="AJ1403" i="14"/>
  <c r="AI1403" i="14" s="1"/>
  <c r="AH1403" i="14"/>
  <c r="Z1403" i="14"/>
  <c r="AF1403" i="14" s="1"/>
  <c r="U1403" i="14"/>
  <c r="T1403" i="14"/>
  <c r="O1403" i="14"/>
  <c r="AE1403" i="14" s="1"/>
  <c r="AL1402" i="14"/>
  <c r="AK1402" i="14"/>
  <c r="AJ1402" i="14"/>
  <c r="AH1402" i="14"/>
  <c r="Z1402" i="14"/>
  <c r="AF1402" i="14" s="1"/>
  <c r="U1402" i="14"/>
  <c r="T1402" i="14"/>
  <c r="O1402" i="14"/>
  <c r="AE1402" i="14" s="1"/>
  <c r="AN1401" i="14"/>
  <c r="AM1401" i="14"/>
  <c r="AL1401" i="14"/>
  <c r="AK1401" i="14" s="1"/>
  <c r="AJ1401" i="14"/>
  <c r="AI1401" i="14"/>
  <c r="AH1401" i="14"/>
  <c r="Z1401" i="14"/>
  <c r="AF1401" i="14" s="1"/>
  <c r="U1401" i="14"/>
  <c r="T1401" i="14"/>
  <c r="O1401" i="14"/>
  <c r="AE1401" i="14" s="1"/>
  <c r="AL1400" i="14"/>
  <c r="AK1400" i="14" s="1"/>
  <c r="AJ1400" i="14"/>
  <c r="AI1400" i="14"/>
  <c r="AH1400" i="14"/>
  <c r="AF1400" i="14"/>
  <c r="Z1400" i="14"/>
  <c r="U1400" i="14"/>
  <c r="T1400" i="14"/>
  <c r="O1400" i="14"/>
  <c r="AE1400" i="14" s="1"/>
  <c r="AN1399" i="14"/>
  <c r="AM1399" i="14"/>
  <c r="AL1399" i="14"/>
  <c r="AK1399" i="14"/>
  <c r="AJ1399" i="14"/>
  <c r="AI1399" i="14" s="1"/>
  <c r="AH1399" i="14"/>
  <c r="AF1399" i="14"/>
  <c r="Z1399" i="14"/>
  <c r="U1399" i="14"/>
  <c r="T1399" i="14"/>
  <c r="O1399" i="14"/>
  <c r="AE1399" i="14" s="1"/>
  <c r="AL1398" i="14"/>
  <c r="AM1398" i="14" s="1"/>
  <c r="AN1398" i="14" s="1"/>
  <c r="AK1398" i="14"/>
  <c r="AJ1398" i="14"/>
  <c r="AI1398" i="14" s="1"/>
  <c r="AH1398" i="14"/>
  <c r="AE1398" i="14"/>
  <c r="Z1398" i="14"/>
  <c r="AF1398" i="14" s="1"/>
  <c r="U1398" i="14"/>
  <c r="T1398" i="14"/>
  <c r="O1398" i="14"/>
  <c r="AL1397" i="14"/>
  <c r="AK1397" i="14"/>
  <c r="AJ1397" i="14"/>
  <c r="AI1397" i="14" s="1"/>
  <c r="AH1397" i="14"/>
  <c r="Z1397" i="14"/>
  <c r="AF1397" i="14" s="1"/>
  <c r="U1397" i="14"/>
  <c r="T1397" i="14"/>
  <c r="O1397" i="14"/>
  <c r="AE1397" i="14" s="1"/>
  <c r="AL1396" i="14"/>
  <c r="AK1396" i="14"/>
  <c r="AJ1396" i="14"/>
  <c r="AM1396" i="14" s="1"/>
  <c r="AN1396" i="14" s="1"/>
  <c r="AH1396" i="14"/>
  <c r="AE1396" i="14"/>
  <c r="Z1396" i="14"/>
  <c r="AF1396" i="14" s="1"/>
  <c r="U1396" i="14"/>
  <c r="T1396" i="14"/>
  <c r="O1396" i="14"/>
  <c r="AL1395" i="14"/>
  <c r="AJ1395" i="14"/>
  <c r="AI1395" i="14"/>
  <c r="AH1395" i="14"/>
  <c r="AF1395" i="14"/>
  <c r="Z1395" i="14"/>
  <c r="U1395" i="14"/>
  <c r="T1395" i="14"/>
  <c r="O1395" i="14"/>
  <c r="AE1395" i="14" s="1"/>
  <c r="AL1394" i="14"/>
  <c r="AM1394" i="14" s="1"/>
  <c r="AN1394" i="14" s="1"/>
  <c r="AK1394" i="14"/>
  <c r="AJ1394" i="14"/>
  <c r="AI1394" i="14"/>
  <c r="AH1394" i="14"/>
  <c r="AF1394" i="14"/>
  <c r="Z1394" i="14"/>
  <c r="U1394" i="14"/>
  <c r="T1394" i="14"/>
  <c r="O1394" i="14"/>
  <c r="AE1394" i="14" s="1"/>
  <c r="AL1393" i="14"/>
  <c r="AK1393" i="14"/>
  <c r="AJ1393" i="14"/>
  <c r="AI1393" i="14" s="1"/>
  <c r="AH1393" i="14"/>
  <c r="AE1393" i="14"/>
  <c r="Z1393" i="14"/>
  <c r="AF1393" i="14" s="1"/>
  <c r="U1393" i="14"/>
  <c r="T1393" i="14"/>
  <c r="O1393" i="14"/>
  <c r="AM1392" i="14"/>
  <c r="AN1392" i="14" s="1"/>
  <c r="AL1392" i="14"/>
  <c r="AK1392" i="14"/>
  <c r="AJ1392" i="14"/>
  <c r="AI1392" i="14"/>
  <c r="AH1392" i="14"/>
  <c r="AE1392" i="14"/>
  <c r="Z1392" i="14"/>
  <c r="AF1392" i="14" s="1"/>
  <c r="U1392" i="14"/>
  <c r="T1392" i="14"/>
  <c r="O1392" i="14"/>
  <c r="AM1391" i="14"/>
  <c r="AN1391" i="14" s="1"/>
  <c r="AL1391" i="14"/>
  <c r="AK1391" i="14" s="1"/>
  <c r="AJ1391" i="14"/>
  <c r="AI1391" i="14"/>
  <c r="AH1391" i="14"/>
  <c r="AE1391" i="14"/>
  <c r="Z1391" i="14"/>
  <c r="AF1391" i="14" s="1"/>
  <c r="U1391" i="14"/>
  <c r="T1391" i="14"/>
  <c r="O1391" i="14"/>
  <c r="AL1390" i="14"/>
  <c r="AM1390" i="14" s="1"/>
  <c r="AN1390" i="14" s="1"/>
  <c r="AJ1390" i="14"/>
  <c r="AI1390" i="14"/>
  <c r="AH1390" i="14"/>
  <c r="Z1390" i="14"/>
  <c r="AF1390" i="14" s="1"/>
  <c r="U1390" i="14"/>
  <c r="T1390" i="14"/>
  <c r="O1390" i="14"/>
  <c r="AE1390" i="14" s="1"/>
  <c r="AL1389" i="14"/>
  <c r="AM1389" i="14" s="1"/>
  <c r="AN1389" i="14" s="1"/>
  <c r="AK1389" i="14"/>
  <c r="AJ1389" i="14"/>
  <c r="AI1389" i="14" s="1"/>
  <c r="AH1389" i="14"/>
  <c r="AE1389" i="14"/>
  <c r="Z1389" i="14"/>
  <c r="AF1389" i="14" s="1"/>
  <c r="U1389" i="14"/>
  <c r="T1389" i="14"/>
  <c r="O1389" i="14"/>
  <c r="AL1388" i="14"/>
  <c r="AK1388" i="14"/>
  <c r="AJ1388" i="14"/>
  <c r="AM1388" i="14" s="1"/>
  <c r="AN1388" i="14" s="1"/>
  <c r="AH1388" i="14"/>
  <c r="Z1388" i="14"/>
  <c r="AF1388" i="14" s="1"/>
  <c r="U1388" i="14"/>
  <c r="T1388" i="14"/>
  <c r="O1388" i="14"/>
  <c r="AE1388" i="14" s="1"/>
  <c r="AN1387" i="14"/>
  <c r="AM1387" i="14"/>
  <c r="AL1387" i="14"/>
  <c r="AK1387" i="14" s="1"/>
  <c r="AJ1387" i="14"/>
  <c r="AI1387" i="14"/>
  <c r="AH1387" i="14"/>
  <c r="Z1387" i="14"/>
  <c r="AF1387" i="14" s="1"/>
  <c r="U1387" i="14"/>
  <c r="T1387" i="14"/>
  <c r="O1387" i="14"/>
  <c r="AE1387" i="14" s="1"/>
  <c r="AM1386" i="14"/>
  <c r="AN1386" i="14" s="1"/>
  <c r="AL1386" i="14"/>
  <c r="AK1386" i="14" s="1"/>
  <c r="AJ1386" i="14"/>
  <c r="AI1386" i="14"/>
  <c r="AH1386" i="14"/>
  <c r="AF1386" i="14"/>
  <c r="Z1386" i="14"/>
  <c r="U1386" i="14"/>
  <c r="T1386" i="14"/>
  <c r="O1386" i="14"/>
  <c r="AE1386" i="14" s="1"/>
  <c r="AL1385" i="14"/>
  <c r="AM1385" i="14" s="1"/>
  <c r="AN1385" i="14" s="1"/>
  <c r="AK1385" i="14"/>
  <c r="AJ1385" i="14"/>
  <c r="AI1385" i="14" s="1"/>
  <c r="AH1385" i="14"/>
  <c r="AF1385" i="14"/>
  <c r="AE1385" i="14"/>
  <c r="Z1385" i="14"/>
  <c r="U1385" i="14"/>
  <c r="T1385" i="14"/>
  <c r="O1385" i="14"/>
  <c r="AL1384" i="14"/>
  <c r="AK1384" i="14" s="1"/>
  <c r="AJ1384" i="14"/>
  <c r="AH1384" i="14"/>
  <c r="AE1384" i="14"/>
  <c r="Z1384" i="14"/>
  <c r="AF1384" i="14" s="1"/>
  <c r="U1384" i="14"/>
  <c r="T1384" i="14"/>
  <c r="O1384" i="14"/>
  <c r="AM1383" i="14"/>
  <c r="AN1383" i="14" s="1"/>
  <c r="AL1383" i="14"/>
  <c r="AK1383" i="14"/>
  <c r="AJ1383" i="14"/>
  <c r="AI1383" i="14" s="1"/>
  <c r="AH1383" i="14"/>
  <c r="Z1383" i="14"/>
  <c r="AF1383" i="14" s="1"/>
  <c r="U1383" i="14"/>
  <c r="T1383" i="14"/>
  <c r="O1383" i="14"/>
  <c r="AE1383" i="14" s="1"/>
  <c r="AM1382" i="14"/>
  <c r="AN1382" i="14" s="1"/>
  <c r="AL1382" i="14"/>
  <c r="AK1382" i="14" s="1"/>
  <c r="AJ1382" i="14"/>
  <c r="AI1382" i="14" s="1"/>
  <c r="AH1382" i="14"/>
  <c r="AE1382" i="14"/>
  <c r="Z1382" i="14"/>
  <c r="AF1382" i="14" s="1"/>
  <c r="U1382" i="14"/>
  <c r="T1382" i="14"/>
  <c r="O1382" i="14"/>
  <c r="AM1381" i="14"/>
  <c r="AN1381" i="14" s="1"/>
  <c r="AL1381" i="14"/>
  <c r="AK1381" i="14"/>
  <c r="AJ1381" i="14"/>
  <c r="AI1381" i="14" s="1"/>
  <c r="AH1381" i="14"/>
  <c r="AF1381" i="14"/>
  <c r="Z1381" i="14"/>
  <c r="U1381" i="14"/>
  <c r="T1381" i="14"/>
  <c r="O1381" i="14"/>
  <c r="AE1381" i="14" s="1"/>
  <c r="AL1380" i="14"/>
  <c r="AK1380" i="14"/>
  <c r="AJ1380" i="14"/>
  <c r="AI1380" i="14"/>
  <c r="AH1380" i="14"/>
  <c r="AF1380" i="14"/>
  <c r="AE1380" i="14"/>
  <c r="Z1380" i="14"/>
  <c r="U1380" i="14"/>
  <c r="T1380" i="14"/>
  <c r="O1380" i="14"/>
  <c r="AL1379" i="14"/>
  <c r="AM1379" i="14" s="1"/>
  <c r="AN1379" i="14" s="1"/>
  <c r="AK1379" i="14"/>
  <c r="AJ1379" i="14"/>
  <c r="AI1379" i="14"/>
  <c r="AH1379" i="14"/>
  <c r="AE1379" i="14"/>
  <c r="Z1379" i="14"/>
  <c r="AF1379" i="14" s="1"/>
  <c r="U1379" i="14"/>
  <c r="T1379" i="14"/>
  <c r="O1379" i="14"/>
  <c r="AN1378" i="14"/>
  <c r="AL1378" i="14"/>
  <c r="AK1378" i="14"/>
  <c r="AJ1378" i="14"/>
  <c r="AM1378" i="14" s="1"/>
  <c r="AH1378" i="14"/>
  <c r="AF1378" i="14"/>
  <c r="AE1378" i="14"/>
  <c r="Z1378" i="14"/>
  <c r="U1378" i="14"/>
  <c r="T1378" i="14"/>
  <c r="O1378" i="14"/>
  <c r="AL1377" i="14"/>
  <c r="AJ1377" i="14"/>
  <c r="AI1377" i="14"/>
  <c r="AH1377" i="14"/>
  <c r="AE1377" i="14"/>
  <c r="Z1377" i="14"/>
  <c r="AF1377" i="14" s="1"/>
  <c r="U1377" i="14"/>
  <c r="T1377" i="14"/>
  <c r="O1377" i="14"/>
  <c r="AL1376" i="14"/>
  <c r="AM1376" i="14" s="1"/>
  <c r="AN1376" i="14" s="1"/>
  <c r="AJ1376" i="14"/>
  <c r="AI1376" i="14"/>
  <c r="AH1376" i="14"/>
  <c r="Z1376" i="14"/>
  <c r="AF1376" i="14" s="1"/>
  <c r="U1376" i="14"/>
  <c r="T1376" i="14"/>
  <c r="O1376" i="14"/>
  <c r="AE1376" i="14" s="1"/>
  <c r="AL1375" i="14"/>
  <c r="AM1375" i="14" s="1"/>
  <c r="AN1375" i="14" s="1"/>
  <c r="AK1375" i="14"/>
  <c r="AJ1375" i="14"/>
  <c r="AI1375" i="14" s="1"/>
  <c r="AH1375" i="14"/>
  <c r="AF1375" i="14"/>
  <c r="Z1375" i="14"/>
  <c r="U1375" i="14"/>
  <c r="T1375" i="14"/>
  <c r="O1375" i="14"/>
  <c r="AE1375" i="14" s="1"/>
  <c r="AL1374" i="14"/>
  <c r="AK1374" i="14"/>
  <c r="AJ1374" i="14"/>
  <c r="AM1374" i="14" s="1"/>
  <c r="AN1374" i="14" s="1"/>
  <c r="AH1374" i="14"/>
  <c r="AE1374" i="14"/>
  <c r="Z1374" i="14"/>
  <c r="AF1374" i="14" s="1"/>
  <c r="U1374" i="14"/>
  <c r="T1374" i="14"/>
  <c r="O1374" i="14"/>
  <c r="AN1373" i="14"/>
  <c r="AM1373" i="14"/>
  <c r="AL1373" i="14"/>
  <c r="AK1373" i="14" s="1"/>
  <c r="AJ1373" i="14"/>
  <c r="AI1373" i="14"/>
  <c r="AH1373" i="14"/>
  <c r="Z1373" i="14"/>
  <c r="AF1373" i="14" s="1"/>
  <c r="U1373" i="14"/>
  <c r="T1373" i="14"/>
  <c r="O1373" i="14"/>
  <c r="AE1373" i="14" s="1"/>
  <c r="AN1372" i="14"/>
  <c r="AM1372" i="14"/>
  <c r="AL1372" i="14"/>
  <c r="AK1372" i="14" s="1"/>
  <c r="AJ1372" i="14"/>
  <c r="AI1372" i="14"/>
  <c r="AH1372" i="14"/>
  <c r="AF1372" i="14"/>
  <c r="Z1372" i="14"/>
  <c r="U1372" i="14"/>
  <c r="T1372" i="14"/>
  <c r="O1372" i="14"/>
  <c r="AE1372" i="14" s="1"/>
  <c r="AM1371" i="14"/>
  <c r="AN1371" i="14" s="1"/>
  <c r="AL1371" i="14"/>
  <c r="AK1371" i="14"/>
  <c r="AJ1371" i="14"/>
  <c r="AI1371" i="14" s="1"/>
  <c r="AH1371" i="14"/>
  <c r="AF1371" i="14"/>
  <c r="AE1371" i="14"/>
  <c r="Z1371" i="14"/>
  <c r="U1371" i="14"/>
  <c r="T1371" i="14"/>
  <c r="O1371" i="14"/>
  <c r="AL1370" i="14"/>
  <c r="AM1370" i="14" s="1"/>
  <c r="AN1370" i="14" s="1"/>
  <c r="AJ1370" i="14"/>
  <c r="AI1370" i="14" s="1"/>
  <c r="AH1370" i="14"/>
  <c r="AE1370" i="14"/>
  <c r="Z1370" i="14"/>
  <c r="AF1370" i="14" s="1"/>
  <c r="U1370" i="14"/>
  <c r="T1370" i="14"/>
  <c r="O1370" i="14"/>
  <c r="AL1369" i="14"/>
  <c r="AK1369" i="14" s="1"/>
  <c r="AJ1369" i="14"/>
  <c r="AM1369" i="14" s="1"/>
  <c r="AN1369" i="14" s="1"/>
  <c r="AI1369" i="14"/>
  <c r="AH1369" i="14"/>
  <c r="Z1369" i="14"/>
  <c r="AF1369" i="14" s="1"/>
  <c r="U1369" i="14"/>
  <c r="T1369" i="14"/>
  <c r="O1369" i="14"/>
  <c r="AE1369" i="14" s="1"/>
  <c r="AM1368" i="14"/>
  <c r="AN1368" i="14" s="1"/>
  <c r="AL1368" i="14"/>
  <c r="AK1368" i="14"/>
  <c r="AJ1368" i="14"/>
  <c r="AI1368" i="14" s="1"/>
  <c r="AH1368" i="14"/>
  <c r="AE1368" i="14"/>
  <c r="Z1368" i="14"/>
  <c r="AF1368" i="14" s="1"/>
  <c r="U1368" i="14"/>
  <c r="T1368" i="14"/>
  <c r="O1368" i="14"/>
  <c r="AL1367" i="14"/>
  <c r="AK1367" i="14" s="1"/>
  <c r="AJ1367" i="14"/>
  <c r="AI1367" i="14" s="1"/>
  <c r="AH1367" i="14"/>
  <c r="AF1367" i="14"/>
  <c r="Z1367" i="14"/>
  <c r="U1367" i="14"/>
  <c r="T1367" i="14"/>
  <c r="O1367" i="14"/>
  <c r="AE1367" i="14" s="1"/>
  <c r="AL1366" i="14"/>
  <c r="AJ1366" i="14"/>
  <c r="AI1366" i="14" s="1"/>
  <c r="AH1366" i="14"/>
  <c r="AF1366" i="14"/>
  <c r="AE1366" i="14"/>
  <c r="Z1366" i="14"/>
  <c r="U1366" i="14"/>
  <c r="T1366" i="14"/>
  <c r="O1366" i="14"/>
  <c r="AL1365" i="14"/>
  <c r="AM1365" i="14" s="1"/>
  <c r="AN1365" i="14" s="1"/>
  <c r="AK1365" i="14"/>
  <c r="AJ1365" i="14"/>
  <c r="AI1365" i="14" s="1"/>
  <c r="AH1365" i="14"/>
  <c r="AF1365" i="14"/>
  <c r="AE1365" i="14"/>
  <c r="Z1365" i="14"/>
  <c r="U1365" i="14"/>
  <c r="T1365" i="14"/>
  <c r="O1365" i="14"/>
  <c r="AL1364" i="14"/>
  <c r="AK1364" i="14"/>
  <c r="AJ1364" i="14"/>
  <c r="AM1364" i="14" s="1"/>
  <c r="AN1364" i="14" s="1"/>
  <c r="AI1364" i="14"/>
  <c r="AH1364" i="14"/>
  <c r="AF1364" i="14"/>
  <c r="AE1364" i="14"/>
  <c r="Z1364" i="14"/>
  <c r="U1364" i="14"/>
  <c r="T1364" i="14"/>
  <c r="O1364" i="14"/>
  <c r="AL1363" i="14"/>
  <c r="AK1363" i="14" s="1"/>
  <c r="AJ1363" i="14"/>
  <c r="AI1363" i="14"/>
  <c r="AH1363" i="14"/>
  <c r="AF1363" i="14"/>
  <c r="AE1363" i="14"/>
  <c r="Z1363" i="14"/>
  <c r="U1363" i="14"/>
  <c r="T1363" i="14"/>
  <c r="O1363" i="14"/>
  <c r="AL1362" i="14"/>
  <c r="AM1362" i="14" s="1"/>
  <c r="AN1362" i="14" s="1"/>
  <c r="AK1362" i="14"/>
  <c r="AJ1362" i="14"/>
  <c r="AI1362" i="14"/>
  <c r="AH1362" i="14"/>
  <c r="Z1362" i="14"/>
  <c r="AF1362" i="14" s="1"/>
  <c r="U1362" i="14"/>
  <c r="T1362" i="14"/>
  <c r="O1362" i="14"/>
  <c r="AE1362" i="14" s="1"/>
  <c r="AL1361" i="14"/>
  <c r="AM1361" i="14" s="1"/>
  <c r="AN1361" i="14" s="1"/>
  <c r="AK1361" i="14"/>
  <c r="AJ1361" i="14"/>
  <c r="AI1361" i="14" s="1"/>
  <c r="AH1361" i="14"/>
  <c r="AF1361" i="14"/>
  <c r="AE1361" i="14"/>
  <c r="Z1361" i="14"/>
  <c r="U1361" i="14"/>
  <c r="T1361" i="14"/>
  <c r="O1361" i="14"/>
  <c r="AN1360" i="14"/>
  <c r="AL1360" i="14"/>
  <c r="AK1360" i="14"/>
  <c r="AJ1360" i="14"/>
  <c r="AM1360" i="14" s="1"/>
  <c r="AI1360" i="14"/>
  <c r="AH1360" i="14"/>
  <c r="Z1360" i="14"/>
  <c r="AF1360" i="14" s="1"/>
  <c r="U1360" i="14"/>
  <c r="T1360" i="14"/>
  <c r="O1360" i="14"/>
  <c r="AE1360" i="14" s="1"/>
  <c r="AN1359" i="14"/>
  <c r="AM1359" i="14"/>
  <c r="AL1359" i="14"/>
  <c r="AK1359" i="14" s="1"/>
  <c r="AJ1359" i="14"/>
  <c r="AI1359" i="14"/>
  <c r="AH1359" i="14"/>
  <c r="Z1359" i="14"/>
  <c r="AF1359" i="14" s="1"/>
  <c r="U1359" i="14"/>
  <c r="T1359" i="14"/>
  <c r="O1359" i="14"/>
  <c r="AE1359" i="14" s="1"/>
  <c r="AM1358" i="14"/>
  <c r="AN1358" i="14" s="1"/>
  <c r="AL1358" i="14"/>
  <c r="AK1358" i="14" s="1"/>
  <c r="AJ1358" i="14"/>
  <c r="AI1358" i="14"/>
  <c r="AH1358" i="14"/>
  <c r="AF1358" i="14"/>
  <c r="Z1358" i="14"/>
  <c r="U1358" i="14"/>
  <c r="T1358" i="14"/>
  <c r="O1358" i="14"/>
  <c r="AE1358" i="14" s="1"/>
  <c r="AN1357" i="14"/>
  <c r="AM1357" i="14"/>
  <c r="AL1357" i="14"/>
  <c r="AK1357" i="14" s="1"/>
  <c r="AJ1357" i="14"/>
  <c r="AI1357" i="14" s="1"/>
  <c r="AH1357" i="14"/>
  <c r="AF1357" i="14"/>
  <c r="Z1357" i="14"/>
  <c r="U1357" i="14"/>
  <c r="T1357" i="14"/>
  <c r="O1357" i="14"/>
  <c r="AE1357" i="14" s="1"/>
  <c r="AL1356" i="14"/>
  <c r="AM1356" i="14" s="1"/>
  <c r="AN1356" i="14" s="1"/>
  <c r="AJ1356" i="14"/>
  <c r="AI1356" i="14" s="1"/>
  <c r="AH1356" i="14"/>
  <c r="AE1356" i="14"/>
  <c r="Z1356" i="14"/>
  <c r="AF1356" i="14" s="1"/>
  <c r="U1356" i="14"/>
  <c r="T1356" i="14"/>
  <c r="O1356" i="14"/>
  <c r="AM1355" i="14"/>
  <c r="AN1355" i="14" s="1"/>
  <c r="AL1355" i="14"/>
  <c r="AK1355" i="14" s="1"/>
  <c r="AJ1355" i="14"/>
  <c r="AI1355" i="14"/>
  <c r="AH1355" i="14"/>
  <c r="Z1355" i="14"/>
  <c r="AF1355" i="14" s="1"/>
  <c r="U1355" i="14"/>
  <c r="T1355" i="14"/>
  <c r="O1355" i="14"/>
  <c r="AE1355" i="14" s="1"/>
  <c r="AM1354" i="14"/>
  <c r="AN1354" i="14" s="1"/>
  <c r="AL1354" i="14"/>
  <c r="AK1354" i="14" s="1"/>
  <c r="AJ1354" i="14"/>
  <c r="AI1354" i="14"/>
  <c r="AH1354" i="14"/>
  <c r="AE1354" i="14"/>
  <c r="Z1354" i="14"/>
  <c r="AF1354" i="14" s="1"/>
  <c r="U1354" i="14"/>
  <c r="T1354" i="14"/>
  <c r="O1354" i="14"/>
  <c r="AL1353" i="14"/>
  <c r="AK1353" i="14"/>
  <c r="AJ1353" i="14"/>
  <c r="AI1353" i="14" s="1"/>
  <c r="AH1353" i="14"/>
  <c r="AF1353" i="14"/>
  <c r="Z1353" i="14"/>
  <c r="U1353" i="14"/>
  <c r="T1353" i="14"/>
  <c r="O1353" i="14"/>
  <c r="AE1353" i="14" s="1"/>
  <c r="AL1352" i="14"/>
  <c r="AJ1352" i="14"/>
  <c r="AI1352" i="14"/>
  <c r="AH1352" i="14"/>
  <c r="AF1352" i="14"/>
  <c r="Z1352" i="14"/>
  <c r="U1352" i="14"/>
  <c r="T1352" i="14"/>
  <c r="O1352" i="14"/>
  <c r="AE1352" i="14" s="1"/>
  <c r="AL1351" i="14"/>
  <c r="AK1351" i="14"/>
  <c r="AJ1351" i="14"/>
  <c r="AI1351" i="14" s="1"/>
  <c r="AH1351" i="14"/>
  <c r="AF1351" i="14"/>
  <c r="AE1351" i="14"/>
  <c r="Z1351" i="14"/>
  <c r="U1351" i="14"/>
  <c r="T1351" i="14"/>
  <c r="O1351" i="14"/>
  <c r="AM1350" i="14"/>
  <c r="AN1350" i="14" s="1"/>
  <c r="AL1350" i="14"/>
  <c r="AK1350" i="14"/>
  <c r="AJ1350" i="14"/>
  <c r="AI1350" i="14"/>
  <c r="AH1350" i="14"/>
  <c r="AE1350" i="14"/>
  <c r="Z1350" i="14"/>
  <c r="AF1350" i="14" s="1"/>
  <c r="U1350" i="14"/>
  <c r="T1350" i="14"/>
  <c r="O1350" i="14"/>
  <c r="AL1349" i="14"/>
  <c r="AJ1349" i="14"/>
  <c r="AI1349" i="14"/>
  <c r="AH1349" i="14"/>
  <c r="AF1349" i="14"/>
  <c r="AE1349" i="14"/>
  <c r="Z1349" i="14"/>
  <c r="U1349" i="14"/>
  <c r="T1349" i="14"/>
  <c r="O1349" i="14"/>
  <c r="AL1348" i="14"/>
  <c r="AM1348" i="14" s="1"/>
  <c r="AN1348" i="14" s="1"/>
  <c r="AK1348" i="14"/>
  <c r="AJ1348" i="14"/>
  <c r="AI1348" i="14"/>
  <c r="AH1348" i="14"/>
  <c r="AF1348" i="14"/>
  <c r="AE1348" i="14"/>
  <c r="Z1348" i="14"/>
  <c r="U1348" i="14"/>
  <c r="T1348" i="14"/>
  <c r="O1348" i="14"/>
  <c r="AL1347" i="14"/>
  <c r="AK1347" i="14"/>
  <c r="AJ1347" i="14"/>
  <c r="AI1347" i="14" s="1"/>
  <c r="AH1347" i="14"/>
  <c r="AF1347" i="14"/>
  <c r="AE1347" i="14"/>
  <c r="Z1347" i="14"/>
  <c r="U1347" i="14"/>
  <c r="T1347" i="14"/>
  <c r="O1347" i="14"/>
  <c r="AL1346" i="14"/>
  <c r="AK1346" i="14"/>
  <c r="AJ1346" i="14"/>
  <c r="AM1346" i="14" s="1"/>
  <c r="AN1346" i="14" s="1"/>
  <c r="AH1346" i="14"/>
  <c r="AE1346" i="14"/>
  <c r="Z1346" i="14"/>
  <c r="AF1346" i="14" s="1"/>
  <c r="U1346" i="14"/>
  <c r="T1346" i="14"/>
  <c r="O1346" i="14"/>
  <c r="AN1345" i="14"/>
  <c r="AM1345" i="14"/>
  <c r="AL1345" i="14"/>
  <c r="AK1345" i="14" s="1"/>
  <c r="AJ1345" i="14"/>
  <c r="AI1345" i="14"/>
  <c r="AH1345" i="14"/>
  <c r="Z1345" i="14"/>
  <c r="AF1345" i="14" s="1"/>
  <c r="U1345" i="14"/>
  <c r="T1345" i="14"/>
  <c r="O1345" i="14"/>
  <c r="AE1345" i="14" s="1"/>
  <c r="AM1344" i="14"/>
  <c r="AN1344" i="14" s="1"/>
  <c r="AL1344" i="14"/>
  <c r="AK1344" i="14" s="1"/>
  <c r="AJ1344" i="14"/>
  <c r="AI1344" i="14"/>
  <c r="AH1344" i="14"/>
  <c r="AF1344" i="14"/>
  <c r="Z1344" i="14"/>
  <c r="U1344" i="14"/>
  <c r="T1344" i="14"/>
  <c r="O1344" i="14"/>
  <c r="AE1344" i="14" s="1"/>
  <c r="AM1343" i="14"/>
  <c r="AN1343" i="14" s="1"/>
  <c r="AL1343" i="14"/>
  <c r="AK1343" i="14"/>
  <c r="AJ1343" i="14"/>
  <c r="AI1343" i="14" s="1"/>
  <c r="AH1343" i="14"/>
  <c r="AF1343" i="14"/>
  <c r="Z1343" i="14"/>
  <c r="U1343" i="14"/>
  <c r="T1343" i="14"/>
  <c r="O1343" i="14"/>
  <c r="AE1343" i="14" s="1"/>
  <c r="AL1342" i="14"/>
  <c r="AK1342" i="14"/>
  <c r="AJ1342" i="14"/>
  <c r="AI1342" i="14" s="1"/>
  <c r="AH1342" i="14"/>
  <c r="Z1342" i="14"/>
  <c r="AF1342" i="14" s="1"/>
  <c r="U1342" i="14"/>
  <c r="T1342" i="14"/>
  <c r="O1342" i="14"/>
  <c r="AE1342" i="14" s="1"/>
  <c r="AL1341" i="14"/>
  <c r="AM1341" i="14" s="1"/>
  <c r="AN1341" i="14" s="1"/>
  <c r="AJ1341" i="14"/>
  <c r="AI1341" i="14" s="1"/>
  <c r="AH1341" i="14"/>
  <c r="Z1341" i="14"/>
  <c r="AF1341" i="14" s="1"/>
  <c r="U1341" i="14"/>
  <c r="T1341" i="14"/>
  <c r="O1341" i="14"/>
  <c r="AE1341" i="14" s="1"/>
  <c r="AL1340" i="14"/>
  <c r="AM1340" i="14" s="1"/>
  <c r="AN1340" i="14" s="1"/>
  <c r="AJ1340" i="14"/>
  <c r="AI1340" i="14"/>
  <c r="AH1340" i="14"/>
  <c r="AE1340" i="14"/>
  <c r="Z1340" i="14"/>
  <c r="AF1340" i="14" s="1"/>
  <c r="U1340" i="14"/>
  <c r="T1340" i="14"/>
  <c r="O1340" i="14"/>
  <c r="AL1339" i="14"/>
  <c r="AK1339" i="14" s="1"/>
  <c r="AJ1339" i="14"/>
  <c r="AI1339" i="14"/>
  <c r="AH1339" i="14"/>
  <c r="AF1339" i="14"/>
  <c r="Z1339" i="14"/>
  <c r="U1339" i="14"/>
  <c r="T1339" i="14"/>
  <c r="O1339" i="14"/>
  <c r="AE1339" i="14" s="1"/>
  <c r="AL1338" i="14"/>
  <c r="AJ1338" i="14"/>
  <c r="AI1338" i="14"/>
  <c r="AH1338" i="14"/>
  <c r="AF1338" i="14"/>
  <c r="AE1338" i="14"/>
  <c r="Z1338" i="14"/>
  <c r="U1338" i="14"/>
  <c r="T1338" i="14"/>
  <c r="O1338" i="14"/>
  <c r="AL1337" i="14"/>
  <c r="AK1337" i="14"/>
  <c r="AJ1337" i="14"/>
  <c r="AI1337" i="14" s="1"/>
  <c r="AH1337" i="14"/>
  <c r="AF1337" i="14"/>
  <c r="AE1337" i="14"/>
  <c r="Z1337" i="14"/>
  <c r="U1337" i="14"/>
  <c r="T1337" i="14"/>
  <c r="O1337" i="14"/>
  <c r="AM1336" i="14"/>
  <c r="AN1336" i="14" s="1"/>
  <c r="AL1336" i="14"/>
  <c r="AK1336" i="14"/>
  <c r="AJ1336" i="14"/>
  <c r="AI1336" i="14"/>
  <c r="AH1336" i="14"/>
  <c r="AE1336" i="14"/>
  <c r="Z1336" i="14"/>
  <c r="AF1336" i="14" s="1"/>
  <c r="U1336" i="14"/>
  <c r="T1336" i="14"/>
  <c r="O1336" i="14"/>
  <c r="AM1335" i="14"/>
  <c r="AN1335" i="14" s="1"/>
  <c r="AL1335" i="14"/>
  <c r="AK1335" i="14" s="1"/>
  <c r="AJ1335" i="14"/>
  <c r="AI1335" i="14"/>
  <c r="AH1335" i="14"/>
  <c r="AE1335" i="14"/>
  <c r="Z1335" i="14"/>
  <c r="AF1335" i="14" s="1"/>
  <c r="U1335" i="14"/>
  <c r="T1335" i="14"/>
  <c r="O1335" i="14"/>
  <c r="AL1334" i="14"/>
  <c r="AM1334" i="14" s="1"/>
  <c r="AN1334" i="14" s="1"/>
  <c r="AK1334" i="14"/>
  <c r="AJ1334" i="14"/>
  <c r="AI1334" i="14"/>
  <c r="AH1334" i="14"/>
  <c r="AF1334" i="14"/>
  <c r="AE1334" i="14"/>
  <c r="Z1334" i="14"/>
  <c r="U1334" i="14"/>
  <c r="T1334" i="14"/>
  <c r="O1334" i="14"/>
  <c r="AL1333" i="14"/>
  <c r="AK1333" i="14"/>
  <c r="AJ1333" i="14"/>
  <c r="AI1333" i="14" s="1"/>
  <c r="AH1333" i="14"/>
  <c r="AF1333" i="14"/>
  <c r="Z1333" i="14"/>
  <c r="U1333" i="14"/>
  <c r="T1333" i="14"/>
  <c r="O1333" i="14"/>
  <c r="AE1333" i="14" s="1"/>
  <c r="AL1332" i="14"/>
  <c r="AK1332" i="14"/>
  <c r="AJ1332" i="14"/>
  <c r="AM1332" i="14" s="1"/>
  <c r="AN1332" i="14" s="1"/>
  <c r="AI1332" i="14"/>
  <c r="AH1332" i="14"/>
  <c r="AE1332" i="14"/>
  <c r="Z1332" i="14"/>
  <c r="AF1332" i="14" s="1"/>
  <c r="U1332" i="14"/>
  <c r="T1332" i="14"/>
  <c r="O1332" i="14"/>
  <c r="AM1331" i="14"/>
  <c r="AN1331" i="14" s="1"/>
  <c r="AL1331" i="14"/>
  <c r="AK1331" i="14" s="1"/>
  <c r="AJ1331" i="14"/>
  <c r="AI1331" i="14"/>
  <c r="AH1331" i="14"/>
  <c r="Z1331" i="14"/>
  <c r="AF1331" i="14" s="1"/>
  <c r="U1331" i="14"/>
  <c r="T1331" i="14"/>
  <c r="O1331" i="14"/>
  <c r="AE1331" i="14" s="1"/>
  <c r="AL1330" i="14"/>
  <c r="AK1330" i="14" s="1"/>
  <c r="AJ1330" i="14"/>
  <c r="AI1330" i="14"/>
  <c r="AH1330" i="14"/>
  <c r="AF1330" i="14"/>
  <c r="Z1330" i="14"/>
  <c r="U1330" i="14"/>
  <c r="T1330" i="14"/>
  <c r="O1330" i="14"/>
  <c r="AE1330" i="14" s="1"/>
  <c r="AM1329" i="14"/>
  <c r="AN1329" i="14" s="1"/>
  <c r="AL1329" i="14"/>
  <c r="AK1329" i="14" s="1"/>
  <c r="AJ1329" i="14"/>
  <c r="AI1329" i="14" s="1"/>
  <c r="AH1329" i="14"/>
  <c r="AF1329" i="14"/>
  <c r="AE1329" i="14"/>
  <c r="Z1329" i="14"/>
  <c r="U1329" i="14"/>
  <c r="T1329" i="14"/>
  <c r="O1329" i="14"/>
  <c r="AN1328" i="14"/>
  <c r="AL1328" i="14"/>
  <c r="AM1328" i="14" s="1"/>
  <c r="AK1328" i="14"/>
  <c r="AJ1328" i="14"/>
  <c r="AI1328" i="14" s="1"/>
  <c r="AH1328" i="14"/>
  <c r="Z1328" i="14"/>
  <c r="AF1328" i="14" s="1"/>
  <c r="U1328" i="14"/>
  <c r="T1328" i="14"/>
  <c r="O1328" i="14"/>
  <c r="AE1328" i="14" s="1"/>
  <c r="AL1327" i="14"/>
  <c r="AK1327" i="14"/>
  <c r="AJ1327" i="14"/>
  <c r="AM1327" i="14" s="1"/>
  <c r="AN1327" i="14" s="1"/>
  <c r="AI1327" i="14"/>
  <c r="AH1327" i="14"/>
  <c r="Z1327" i="14"/>
  <c r="AF1327" i="14" s="1"/>
  <c r="U1327" i="14"/>
  <c r="T1327" i="14"/>
  <c r="O1327" i="14"/>
  <c r="AE1327" i="14" s="1"/>
  <c r="AN1326" i="14"/>
  <c r="AL1326" i="14"/>
  <c r="AM1326" i="14" s="1"/>
  <c r="AK1326" i="14"/>
  <c r="AJ1326" i="14"/>
  <c r="AI1326" i="14" s="1"/>
  <c r="AH1326" i="14"/>
  <c r="AE1326" i="14"/>
  <c r="Z1326" i="14"/>
  <c r="AF1326" i="14" s="1"/>
  <c r="U1326" i="14"/>
  <c r="T1326" i="14"/>
  <c r="O1326" i="14"/>
  <c r="AL1325" i="14"/>
  <c r="AM1325" i="14" s="1"/>
  <c r="AN1325" i="14" s="1"/>
  <c r="AK1325" i="14"/>
  <c r="AJ1325" i="14"/>
  <c r="AI1325" i="14"/>
  <c r="AH1325" i="14"/>
  <c r="AF1325" i="14"/>
  <c r="Z1325" i="14"/>
  <c r="U1325" i="14"/>
  <c r="T1325" i="14"/>
  <c r="O1325" i="14"/>
  <c r="AE1325" i="14" s="1"/>
  <c r="AL1324" i="14"/>
  <c r="AM1324" i="14" s="1"/>
  <c r="AN1324" i="14" s="1"/>
  <c r="AK1324" i="14"/>
  <c r="AJ1324" i="14"/>
  <c r="AI1324" i="14"/>
  <c r="AH1324" i="14"/>
  <c r="AF1324" i="14"/>
  <c r="AE1324" i="14"/>
  <c r="Z1324" i="14"/>
  <c r="U1324" i="14"/>
  <c r="T1324" i="14"/>
  <c r="O1324" i="14"/>
  <c r="AL1323" i="14"/>
  <c r="AK1323" i="14"/>
  <c r="AJ1323" i="14"/>
  <c r="AI1323" i="14"/>
  <c r="AH1323" i="14"/>
  <c r="AE1323" i="14"/>
  <c r="Z1323" i="14"/>
  <c r="AF1323" i="14" s="1"/>
  <c r="U1323" i="14"/>
  <c r="T1323" i="14"/>
  <c r="O1323" i="14"/>
  <c r="AL1322" i="14"/>
  <c r="AK1322" i="14"/>
  <c r="AJ1322" i="14"/>
  <c r="AM1322" i="14" s="1"/>
  <c r="AN1322" i="14" s="1"/>
  <c r="AI1322" i="14"/>
  <c r="AH1322" i="14"/>
  <c r="AE1322" i="14"/>
  <c r="Z1322" i="14"/>
  <c r="AF1322" i="14" s="1"/>
  <c r="U1322" i="14"/>
  <c r="T1322" i="14"/>
  <c r="O1322" i="14"/>
  <c r="AM1321" i="14"/>
  <c r="AN1321" i="14" s="1"/>
  <c r="AL1321" i="14"/>
  <c r="AK1321" i="14" s="1"/>
  <c r="AJ1321" i="14"/>
  <c r="AI1321" i="14"/>
  <c r="AH1321" i="14"/>
  <c r="AF1321" i="14"/>
  <c r="AE1321" i="14"/>
  <c r="Z1321" i="14"/>
  <c r="U1321" i="14"/>
  <c r="T1321" i="14"/>
  <c r="O1321" i="14"/>
  <c r="AL1320" i="14"/>
  <c r="AJ1320" i="14"/>
  <c r="AI1320" i="14"/>
  <c r="AH1320" i="14"/>
  <c r="Z1320" i="14"/>
  <c r="AF1320" i="14" s="1"/>
  <c r="U1320" i="14"/>
  <c r="T1320" i="14"/>
  <c r="O1320" i="14"/>
  <c r="AE1320" i="14" s="1"/>
  <c r="AL1319" i="14"/>
  <c r="AK1319" i="14"/>
  <c r="AJ1319" i="14"/>
  <c r="AI1319" i="14" s="1"/>
  <c r="AH1319" i="14"/>
  <c r="AE1319" i="14"/>
  <c r="Z1319" i="14"/>
  <c r="AF1319" i="14" s="1"/>
  <c r="U1319" i="14"/>
  <c r="T1319" i="14"/>
  <c r="O1319" i="14"/>
  <c r="AL1318" i="14"/>
  <c r="AK1318" i="14"/>
  <c r="AJ1318" i="14"/>
  <c r="AH1318" i="14"/>
  <c r="AE1318" i="14"/>
  <c r="Z1318" i="14"/>
  <c r="AF1318" i="14" s="1"/>
  <c r="U1318" i="14"/>
  <c r="T1318" i="14"/>
  <c r="O1318" i="14"/>
  <c r="AN1317" i="14"/>
  <c r="AM1317" i="14"/>
  <c r="AL1317" i="14"/>
  <c r="AK1317" i="14" s="1"/>
  <c r="AJ1317" i="14"/>
  <c r="AI1317" i="14"/>
  <c r="AH1317" i="14"/>
  <c r="Z1317" i="14"/>
  <c r="AF1317" i="14" s="1"/>
  <c r="U1317" i="14"/>
  <c r="T1317" i="14"/>
  <c r="O1317" i="14"/>
  <c r="AE1317" i="14" s="1"/>
  <c r="AL1316" i="14"/>
  <c r="AJ1316" i="14"/>
  <c r="AI1316" i="14"/>
  <c r="AH1316" i="14"/>
  <c r="AF1316" i="14"/>
  <c r="Z1316" i="14"/>
  <c r="U1316" i="14"/>
  <c r="T1316" i="14"/>
  <c r="O1316" i="14"/>
  <c r="AE1316" i="14" s="1"/>
  <c r="AM1315" i="14"/>
  <c r="AN1315" i="14" s="1"/>
  <c r="AL1315" i="14"/>
  <c r="AK1315" i="14"/>
  <c r="AJ1315" i="14"/>
  <c r="AI1315" i="14" s="1"/>
  <c r="AH1315" i="14"/>
  <c r="AF1315" i="14"/>
  <c r="Z1315" i="14"/>
  <c r="U1315" i="14"/>
  <c r="T1315" i="14"/>
  <c r="O1315" i="14"/>
  <c r="AE1315" i="14" s="1"/>
  <c r="AL1314" i="14"/>
  <c r="AK1314" i="14"/>
  <c r="AJ1314" i="14"/>
  <c r="AI1314" i="14" s="1"/>
  <c r="AH1314" i="14"/>
  <c r="AE1314" i="14"/>
  <c r="Z1314" i="14"/>
  <c r="AF1314" i="14" s="1"/>
  <c r="U1314" i="14"/>
  <c r="T1314" i="14"/>
  <c r="O1314" i="14"/>
  <c r="AL1313" i="14"/>
  <c r="AM1313" i="14" s="1"/>
  <c r="AN1313" i="14" s="1"/>
  <c r="AK1313" i="14"/>
  <c r="AJ1313" i="14"/>
  <c r="AI1313" i="14" s="1"/>
  <c r="AH1313" i="14"/>
  <c r="Z1313" i="14"/>
  <c r="AF1313" i="14" s="1"/>
  <c r="U1313" i="14"/>
  <c r="T1313" i="14"/>
  <c r="O1313" i="14"/>
  <c r="AE1313" i="14" s="1"/>
  <c r="AL1312" i="14"/>
  <c r="AK1312" i="14"/>
  <c r="AJ1312" i="14"/>
  <c r="AM1312" i="14" s="1"/>
  <c r="AN1312" i="14" s="1"/>
  <c r="AI1312" i="14"/>
  <c r="AH1312" i="14"/>
  <c r="AE1312" i="14"/>
  <c r="Z1312" i="14"/>
  <c r="AF1312" i="14" s="1"/>
  <c r="U1312" i="14"/>
  <c r="T1312" i="14"/>
  <c r="O1312" i="14"/>
  <c r="AM1311" i="14"/>
  <c r="AN1311" i="14" s="1"/>
  <c r="AL1311" i="14"/>
  <c r="AK1311" i="14" s="1"/>
  <c r="AJ1311" i="14"/>
  <c r="AI1311" i="14"/>
  <c r="AH1311" i="14"/>
  <c r="AF1311" i="14"/>
  <c r="Z1311" i="14"/>
  <c r="U1311" i="14"/>
  <c r="T1311" i="14"/>
  <c r="O1311" i="14"/>
  <c r="AE1311" i="14" s="1"/>
  <c r="AM1310" i="14"/>
  <c r="AN1310" i="14" s="1"/>
  <c r="AL1310" i="14"/>
  <c r="AK1310" i="14" s="1"/>
  <c r="AJ1310" i="14"/>
  <c r="AI1310" i="14"/>
  <c r="AH1310" i="14"/>
  <c r="AF1310" i="14"/>
  <c r="Z1310" i="14"/>
  <c r="U1310" i="14"/>
  <c r="T1310" i="14"/>
  <c r="O1310" i="14"/>
  <c r="AE1310" i="14" s="1"/>
  <c r="AL1309" i="14"/>
  <c r="AK1309" i="14"/>
  <c r="AJ1309" i="14"/>
  <c r="AI1309" i="14" s="1"/>
  <c r="AH1309" i="14"/>
  <c r="AF1309" i="14"/>
  <c r="AE1309" i="14"/>
  <c r="Z1309" i="14"/>
  <c r="U1309" i="14"/>
  <c r="T1309" i="14"/>
  <c r="O1309" i="14"/>
  <c r="AM1308" i="14"/>
  <c r="AN1308" i="14" s="1"/>
  <c r="AL1308" i="14"/>
  <c r="AK1308" i="14"/>
  <c r="AJ1308" i="14"/>
  <c r="AI1308" i="14"/>
  <c r="AH1308" i="14"/>
  <c r="AF1308" i="14"/>
  <c r="AE1308" i="14"/>
  <c r="Z1308" i="14"/>
  <c r="U1308" i="14"/>
  <c r="T1308" i="14"/>
  <c r="O1308" i="14"/>
  <c r="AL1307" i="14"/>
  <c r="AK1307" i="14" s="1"/>
  <c r="AJ1307" i="14"/>
  <c r="AI1307" i="14" s="1"/>
  <c r="AH1307" i="14"/>
  <c r="AF1307" i="14"/>
  <c r="AE1307" i="14"/>
  <c r="Z1307" i="14"/>
  <c r="U1307" i="14"/>
  <c r="T1307" i="14"/>
  <c r="O1307" i="14"/>
  <c r="AL1306" i="14"/>
  <c r="AM1306" i="14" s="1"/>
  <c r="AN1306" i="14" s="1"/>
  <c r="AK1306" i="14"/>
  <c r="AJ1306" i="14"/>
  <c r="AI1306" i="14"/>
  <c r="AH1306" i="14"/>
  <c r="Z1306" i="14"/>
  <c r="AF1306" i="14" s="1"/>
  <c r="U1306" i="14"/>
  <c r="T1306" i="14"/>
  <c r="O1306" i="14"/>
  <c r="AE1306" i="14" s="1"/>
  <c r="AL1305" i="14"/>
  <c r="AM1305" i="14" s="1"/>
  <c r="AN1305" i="14" s="1"/>
  <c r="AK1305" i="14"/>
  <c r="AJ1305" i="14"/>
  <c r="AI1305" i="14" s="1"/>
  <c r="AH1305" i="14"/>
  <c r="AE1305" i="14"/>
  <c r="Z1305" i="14"/>
  <c r="AF1305" i="14" s="1"/>
  <c r="U1305" i="14"/>
  <c r="T1305" i="14"/>
  <c r="O1305" i="14"/>
  <c r="AN1304" i="14"/>
  <c r="AL1304" i="14"/>
  <c r="AK1304" i="14"/>
  <c r="AJ1304" i="14"/>
  <c r="AM1304" i="14" s="1"/>
  <c r="AI1304" i="14"/>
  <c r="AH1304" i="14"/>
  <c r="Z1304" i="14"/>
  <c r="AF1304" i="14" s="1"/>
  <c r="U1304" i="14"/>
  <c r="T1304" i="14"/>
  <c r="O1304" i="14"/>
  <c r="AE1304" i="14" s="1"/>
  <c r="AN1303" i="14"/>
  <c r="AM1303" i="14"/>
  <c r="AL1303" i="14"/>
  <c r="AK1303" i="14" s="1"/>
  <c r="AJ1303" i="14"/>
  <c r="AI1303" i="14"/>
  <c r="AH1303" i="14"/>
  <c r="Z1303" i="14"/>
  <c r="AF1303" i="14" s="1"/>
  <c r="U1303" i="14"/>
  <c r="T1303" i="14"/>
  <c r="O1303" i="14"/>
  <c r="AE1303" i="14" s="1"/>
  <c r="AL1302" i="14"/>
  <c r="AK1302" i="14" s="1"/>
  <c r="AJ1302" i="14"/>
  <c r="AI1302" i="14"/>
  <c r="AH1302" i="14"/>
  <c r="Z1302" i="14"/>
  <c r="AF1302" i="14" s="1"/>
  <c r="U1302" i="14"/>
  <c r="T1302" i="14"/>
  <c r="O1302" i="14"/>
  <c r="AE1302" i="14" s="1"/>
  <c r="AL1301" i="14"/>
  <c r="AJ1301" i="14"/>
  <c r="AI1301" i="14" s="1"/>
  <c r="AH1301" i="14"/>
  <c r="AF1301" i="14"/>
  <c r="Z1301" i="14"/>
  <c r="U1301" i="14"/>
  <c r="T1301" i="14"/>
  <c r="O1301" i="14"/>
  <c r="AE1301" i="14" s="1"/>
  <c r="AL1300" i="14"/>
  <c r="AK1300" i="14" s="1"/>
  <c r="AJ1300" i="14"/>
  <c r="AI1300" i="14" s="1"/>
  <c r="AH1300" i="14"/>
  <c r="Z1300" i="14"/>
  <c r="AF1300" i="14" s="1"/>
  <c r="U1300" i="14"/>
  <c r="T1300" i="14"/>
  <c r="O1300" i="14"/>
  <c r="AE1300" i="14" s="1"/>
  <c r="AL1299" i="14"/>
  <c r="AK1299" i="14"/>
  <c r="AJ1299" i="14"/>
  <c r="AI1299" i="14" s="1"/>
  <c r="AH1299" i="14"/>
  <c r="Z1299" i="14"/>
  <c r="AF1299" i="14" s="1"/>
  <c r="U1299" i="14"/>
  <c r="T1299" i="14"/>
  <c r="O1299" i="14"/>
  <c r="AE1299" i="14" s="1"/>
  <c r="AL1298" i="14"/>
  <c r="AK1298" i="14"/>
  <c r="AJ1298" i="14"/>
  <c r="AI1298" i="14" s="1"/>
  <c r="AH1298" i="14"/>
  <c r="AE1298" i="14"/>
  <c r="Z1298" i="14"/>
  <c r="AF1298" i="14" s="1"/>
  <c r="U1298" i="14"/>
  <c r="T1298" i="14"/>
  <c r="O1298" i="14"/>
  <c r="AM1297" i="14"/>
  <c r="AN1297" i="14" s="1"/>
  <c r="AL1297" i="14"/>
  <c r="AK1297" i="14" s="1"/>
  <c r="AJ1297" i="14"/>
  <c r="AI1297" i="14" s="1"/>
  <c r="AH1297" i="14"/>
  <c r="AF1297" i="14"/>
  <c r="Z1297" i="14"/>
  <c r="U1297" i="14"/>
  <c r="T1297" i="14"/>
  <c r="O1297" i="14"/>
  <c r="AE1297" i="14" s="1"/>
  <c r="AL1296" i="14"/>
  <c r="AK1296" i="14"/>
  <c r="AJ1296" i="14"/>
  <c r="AM1296" i="14" s="1"/>
  <c r="AN1296" i="14" s="1"/>
  <c r="AI1296" i="14"/>
  <c r="AH1296" i="14"/>
  <c r="AF1296" i="14"/>
  <c r="Z1296" i="14"/>
  <c r="U1296" i="14"/>
  <c r="T1296" i="14"/>
  <c r="O1296" i="14"/>
  <c r="AE1296" i="14" s="1"/>
  <c r="AL1295" i="14"/>
  <c r="AK1295" i="14"/>
  <c r="AJ1295" i="14"/>
  <c r="AI1295" i="14"/>
  <c r="AH1295" i="14"/>
  <c r="AF1295" i="14"/>
  <c r="AE1295" i="14"/>
  <c r="Z1295" i="14"/>
  <c r="U1295" i="14"/>
  <c r="T1295" i="14"/>
  <c r="O1295" i="14"/>
  <c r="AN1294" i="14"/>
  <c r="AM1294" i="14"/>
  <c r="AL1294" i="14"/>
  <c r="AK1294" i="14"/>
  <c r="AJ1294" i="14"/>
  <c r="AI1294" i="14" s="1"/>
  <c r="AH1294" i="14"/>
  <c r="AF1294" i="14"/>
  <c r="AE1294" i="14"/>
  <c r="Z1294" i="14"/>
  <c r="U1294" i="14"/>
  <c r="T1294" i="14"/>
  <c r="O1294" i="14"/>
  <c r="AL1293" i="14"/>
  <c r="AJ1293" i="14"/>
  <c r="AI1293" i="14" s="1"/>
  <c r="AH1293" i="14"/>
  <c r="AF1293" i="14"/>
  <c r="AE1293" i="14"/>
  <c r="Z1293" i="14"/>
  <c r="U1293" i="14"/>
  <c r="T1293" i="14"/>
  <c r="O1293" i="14"/>
  <c r="AL1292" i="14"/>
  <c r="AM1292" i="14" s="1"/>
  <c r="AN1292" i="14" s="1"/>
  <c r="AK1292" i="14"/>
  <c r="AJ1292" i="14"/>
  <c r="AI1292" i="14"/>
  <c r="AH1292" i="14"/>
  <c r="AF1292" i="14"/>
  <c r="Z1292" i="14"/>
  <c r="U1292" i="14"/>
  <c r="T1292" i="14"/>
  <c r="O1292" i="14"/>
  <c r="AE1292" i="14" s="1"/>
  <c r="AL1291" i="14"/>
  <c r="AM1291" i="14" s="1"/>
  <c r="AN1291" i="14" s="1"/>
  <c r="AK1291" i="14"/>
  <c r="AJ1291" i="14"/>
  <c r="AI1291" i="14" s="1"/>
  <c r="AH1291" i="14"/>
  <c r="AF1291" i="14"/>
  <c r="AE1291" i="14"/>
  <c r="Z1291" i="14"/>
  <c r="U1291" i="14"/>
  <c r="T1291" i="14"/>
  <c r="O1291" i="14"/>
  <c r="AL1290" i="14"/>
  <c r="AK1290" i="14"/>
  <c r="AJ1290" i="14"/>
  <c r="AH1290" i="14"/>
  <c r="AE1290" i="14"/>
  <c r="Z1290" i="14"/>
  <c r="AF1290" i="14" s="1"/>
  <c r="U1290" i="14"/>
  <c r="T1290" i="14"/>
  <c r="O1290" i="14"/>
  <c r="AN1289" i="14"/>
  <c r="AM1289" i="14"/>
  <c r="AL1289" i="14"/>
  <c r="AK1289" i="14" s="1"/>
  <c r="AJ1289" i="14"/>
  <c r="AI1289" i="14"/>
  <c r="AH1289" i="14"/>
  <c r="AE1289" i="14"/>
  <c r="Z1289" i="14"/>
  <c r="AF1289" i="14" s="1"/>
  <c r="U1289" i="14"/>
  <c r="T1289" i="14"/>
  <c r="O1289" i="14"/>
  <c r="AL1288" i="14"/>
  <c r="AJ1288" i="14"/>
  <c r="AI1288" i="14"/>
  <c r="AH1288" i="14"/>
  <c r="AF1288" i="14"/>
  <c r="Z1288" i="14"/>
  <c r="U1288" i="14"/>
  <c r="T1288" i="14"/>
  <c r="O1288" i="14"/>
  <c r="AE1288" i="14" s="1"/>
  <c r="AL1287" i="14"/>
  <c r="AM1287" i="14" s="1"/>
  <c r="AN1287" i="14" s="1"/>
  <c r="AK1287" i="14"/>
  <c r="AJ1287" i="14"/>
  <c r="AI1287" i="14" s="1"/>
  <c r="AH1287" i="14"/>
  <c r="AF1287" i="14"/>
  <c r="Z1287" i="14"/>
  <c r="U1287" i="14"/>
  <c r="T1287" i="14"/>
  <c r="O1287" i="14"/>
  <c r="AE1287" i="14" s="1"/>
  <c r="AM1286" i="14"/>
  <c r="AN1286" i="14" s="1"/>
  <c r="AL1286" i="14"/>
  <c r="AK1286" i="14"/>
  <c r="AJ1286" i="14"/>
  <c r="AI1286" i="14" s="1"/>
  <c r="AH1286" i="14"/>
  <c r="Z1286" i="14"/>
  <c r="AF1286" i="14" s="1"/>
  <c r="U1286" i="14"/>
  <c r="T1286" i="14"/>
  <c r="O1286" i="14"/>
  <c r="AE1286" i="14" s="1"/>
  <c r="AM1285" i="14"/>
  <c r="AN1285" i="14" s="1"/>
  <c r="AL1285" i="14"/>
  <c r="AK1285" i="14"/>
  <c r="AJ1285" i="14"/>
  <c r="AI1285" i="14" s="1"/>
  <c r="AH1285" i="14"/>
  <c r="Z1285" i="14"/>
  <c r="AF1285" i="14" s="1"/>
  <c r="U1285" i="14"/>
  <c r="T1285" i="14"/>
  <c r="O1285" i="14"/>
  <c r="AE1285" i="14" s="1"/>
  <c r="AN1284" i="14"/>
  <c r="AL1284" i="14"/>
  <c r="AK1284" i="14"/>
  <c r="AJ1284" i="14"/>
  <c r="AM1284" i="14" s="1"/>
  <c r="AI1284" i="14"/>
  <c r="AH1284" i="14"/>
  <c r="AE1284" i="14"/>
  <c r="Z1284" i="14"/>
  <c r="AF1284" i="14" s="1"/>
  <c r="U1284" i="14"/>
  <c r="T1284" i="14"/>
  <c r="O1284" i="14"/>
  <c r="AM1283" i="14"/>
  <c r="AN1283" i="14" s="1"/>
  <c r="AL1283" i="14"/>
  <c r="AK1283" i="14" s="1"/>
  <c r="AJ1283" i="14"/>
  <c r="AI1283" i="14"/>
  <c r="AH1283" i="14"/>
  <c r="AF1283" i="14"/>
  <c r="Z1283" i="14"/>
  <c r="U1283" i="14"/>
  <c r="T1283" i="14"/>
  <c r="O1283" i="14"/>
  <c r="AE1283" i="14" s="1"/>
  <c r="AM1282" i="14"/>
  <c r="AN1282" i="14" s="1"/>
  <c r="AL1282" i="14"/>
  <c r="AK1282" i="14" s="1"/>
  <c r="AJ1282" i="14"/>
  <c r="AI1282" i="14"/>
  <c r="AH1282" i="14"/>
  <c r="AF1282" i="14"/>
  <c r="AE1282" i="14"/>
  <c r="Z1282" i="14"/>
  <c r="U1282" i="14"/>
  <c r="T1282" i="14"/>
  <c r="O1282" i="14"/>
  <c r="AL1281" i="14"/>
  <c r="AM1281" i="14" s="1"/>
  <c r="AN1281" i="14" s="1"/>
  <c r="AK1281" i="14"/>
  <c r="AJ1281" i="14"/>
  <c r="AI1281" i="14" s="1"/>
  <c r="AH1281" i="14"/>
  <c r="AF1281" i="14"/>
  <c r="Z1281" i="14"/>
  <c r="U1281" i="14"/>
  <c r="T1281" i="14"/>
  <c r="O1281" i="14"/>
  <c r="AE1281" i="14" s="1"/>
  <c r="AM1280" i="14"/>
  <c r="AN1280" i="14" s="1"/>
  <c r="AL1280" i="14"/>
  <c r="AK1280" i="14"/>
  <c r="AJ1280" i="14"/>
  <c r="AI1280" i="14"/>
  <c r="AH1280" i="14"/>
  <c r="AF1280" i="14"/>
  <c r="AE1280" i="14"/>
  <c r="Z1280" i="14"/>
  <c r="U1280" i="14"/>
  <c r="T1280" i="14"/>
  <c r="O1280" i="14"/>
  <c r="AL1279" i="14"/>
  <c r="AK1279" i="14" s="1"/>
  <c r="AJ1279" i="14"/>
  <c r="AI1279" i="14"/>
  <c r="AH1279" i="14"/>
  <c r="AF1279" i="14"/>
  <c r="AE1279" i="14"/>
  <c r="Z1279" i="14"/>
  <c r="U1279" i="14"/>
  <c r="T1279" i="14"/>
  <c r="O1279" i="14"/>
  <c r="AM1278" i="14"/>
  <c r="AN1278" i="14" s="1"/>
  <c r="AL1278" i="14"/>
  <c r="AK1278" i="14" s="1"/>
  <c r="AJ1278" i="14"/>
  <c r="AI1278" i="14"/>
  <c r="AH1278" i="14"/>
  <c r="Z1278" i="14"/>
  <c r="AF1278" i="14" s="1"/>
  <c r="U1278" i="14"/>
  <c r="T1278" i="14"/>
  <c r="O1278" i="14"/>
  <c r="AE1278" i="14" s="1"/>
  <c r="AL1277" i="14"/>
  <c r="AJ1277" i="14"/>
  <c r="AI1277" i="14" s="1"/>
  <c r="AH1277" i="14"/>
  <c r="AF1277" i="14"/>
  <c r="Z1277" i="14"/>
  <c r="U1277" i="14"/>
  <c r="T1277" i="14"/>
  <c r="O1277" i="14"/>
  <c r="AE1277" i="14" s="1"/>
  <c r="AL1276" i="14"/>
  <c r="AK1276" i="14"/>
  <c r="AJ1276" i="14"/>
  <c r="AI1276" i="14" s="1"/>
  <c r="AH1276" i="14"/>
  <c r="AE1276" i="14"/>
  <c r="Z1276" i="14"/>
  <c r="AF1276" i="14" s="1"/>
  <c r="U1276" i="14"/>
  <c r="T1276" i="14"/>
  <c r="O1276" i="14"/>
  <c r="AL1275" i="14"/>
  <c r="AK1275" i="14"/>
  <c r="AJ1275" i="14"/>
  <c r="AM1275" i="14" s="1"/>
  <c r="AN1275" i="14" s="1"/>
  <c r="AI1275" i="14"/>
  <c r="AH1275" i="14"/>
  <c r="Z1275" i="14"/>
  <c r="AF1275" i="14" s="1"/>
  <c r="U1275" i="14"/>
  <c r="T1275" i="14"/>
  <c r="O1275" i="14"/>
  <c r="AE1275" i="14" s="1"/>
  <c r="AL1274" i="14"/>
  <c r="AJ1274" i="14"/>
  <c r="AI1274" i="14"/>
  <c r="AH1274" i="14"/>
  <c r="AF1274" i="14"/>
  <c r="Z1274" i="14"/>
  <c r="U1274" i="14"/>
  <c r="T1274" i="14"/>
  <c r="O1274" i="14"/>
  <c r="AE1274" i="14" s="1"/>
  <c r="AL1273" i="14"/>
  <c r="AM1273" i="14" s="1"/>
  <c r="AN1273" i="14" s="1"/>
  <c r="AK1273" i="14"/>
  <c r="AJ1273" i="14"/>
  <c r="AI1273" i="14"/>
  <c r="AH1273" i="14"/>
  <c r="AF1273" i="14"/>
  <c r="Z1273" i="14"/>
  <c r="U1273" i="14"/>
  <c r="T1273" i="14"/>
  <c r="O1273" i="14"/>
  <c r="AE1273" i="14" s="1"/>
  <c r="AN1272" i="14"/>
  <c r="AL1272" i="14"/>
  <c r="AM1272" i="14" s="1"/>
  <c r="AJ1272" i="14"/>
  <c r="AI1272" i="14" s="1"/>
  <c r="AH1272" i="14"/>
  <c r="AF1272" i="14"/>
  <c r="Z1272" i="14"/>
  <c r="U1272" i="14"/>
  <c r="T1272" i="14"/>
  <c r="O1272" i="14"/>
  <c r="AE1272" i="14" s="1"/>
  <c r="AL1271" i="14"/>
  <c r="AK1271" i="14"/>
  <c r="AJ1271" i="14"/>
  <c r="AI1271" i="14" s="1"/>
  <c r="AH1271" i="14"/>
  <c r="Z1271" i="14"/>
  <c r="AF1271" i="14" s="1"/>
  <c r="U1271" i="14"/>
  <c r="T1271" i="14"/>
  <c r="O1271" i="14"/>
  <c r="AE1271" i="14" s="1"/>
  <c r="AL1270" i="14"/>
  <c r="AK1270" i="14" s="1"/>
  <c r="AJ1270" i="14"/>
  <c r="AM1270" i="14" s="1"/>
  <c r="AN1270" i="14" s="1"/>
  <c r="AH1270" i="14"/>
  <c r="AE1270" i="14"/>
  <c r="Z1270" i="14"/>
  <c r="AF1270" i="14" s="1"/>
  <c r="U1270" i="14"/>
  <c r="T1270" i="14"/>
  <c r="O1270" i="14"/>
  <c r="AL1269" i="14"/>
  <c r="AM1269" i="14" s="1"/>
  <c r="AN1269" i="14" s="1"/>
  <c r="AJ1269" i="14"/>
  <c r="AI1269" i="14" s="1"/>
  <c r="AH1269" i="14"/>
  <c r="AF1269" i="14"/>
  <c r="Z1269" i="14"/>
  <c r="U1269" i="14"/>
  <c r="T1269" i="14"/>
  <c r="O1269" i="14"/>
  <c r="AE1269" i="14" s="1"/>
  <c r="AM1268" i="14"/>
  <c r="AN1268" i="14" s="1"/>
  <c r="AL1268" i="14"/>
  <c r="AK1268" i="14"/>
  <c r="AJ1268" i="14"/>
  <c r="AI1268" i="14"/>
  <c r="AH1268" i="14"/>
  <c r="AF1268" i="14"/>
  <c r="Z1268" i="14"/>
  <c r="U1268" i="14"/>
  <c r="T1268" i="14"/>
  <c r="O1268" i="14"/>
  <c r="AE1268" i="14" s="1"/>
  <c r="AL1267" i="14"/>
  <c r="AK1267" i="14"/>
  <c r="AJ1267" i="14"/>
  <c r="AI1267" i="14" s="1"/>
  <c r="AH1267" i="14"/>
  <c r="AF1267" i="14"/>
  <c r="Z1267" i="14"/>
  <c r="U1267" i="14"/>
  <c r="T1267" i="14"/>
  <c r="O1267" i="14"/>
  <c r="AE1267" i="14" s="1"/>
  <c r="AL1266" i="14"/>
  <c r="AK1266" i="14"/>
  <c r="AJ1266" i="14"/>
  <c r="AM1266" i="14" s="1"/>
  <c r="AN1266" i="14" s="1"/>
  <c r="AI1266" i="14"/>
  <c r="AH1266" i="14"/>
  <c r="Z1266" i="14"/>
  <c r="AF1266" i="14" s="1"/>
  <c r="U1266" i="14"/>
  <c r="T1266" i="14"/>
  <c r="O1266" i="14"/>
  <c r="AE1266" i="14" s="1"/>
  <c r="AL1265" i="14"/>
  <c r="AJ1265" i="14"/>
  <c r="AI1265" i="14" s="1"/>
  <c r="AH1265" i="14"/>
  <c r="AF1265" i="14"/>
  <c r="AE1265" i="14"/>
  <c r="Z1265" i="14"/>
  <c r="U1265" i="14"/>
  <c r="T1265" i="14"/>
  <c r="O1265" i="14"/>
  <c r="AL1264" i="14"/>
  <c r="AM1264" i="14" s="1"/>
  <c r="AN1264" i="14" s="1"/>
  <c r="AJ1264" i="14"/>
  <c r="AI1264" i="14"/>
  <c r="AH1264" i="14"/>
  <c r="AF1264" i="14"/>
  <c r="AE1264" i="14"/>
  <c r="Z1264" i="14"/>
  <c r="U1264" i="14"/>
  <c r="T1264" i="14"/>
  <c r="O1264" i="14"/>
  <c r="AL1263" i="14"/>
  <c r="AM1263" i="14" s="1"/>
  <c r="AN1263" i="14" s="1"/>
  <c r="AJ1263" i="14"/>
  <c r="AI1263" i="14" s="1"/>
  <c r="AH1263" i="14"/>
  <c r="AF1263" i="14"/>
  <c r="Z1263" i="14"/>
  <c r="U1263" i="14"/>
  <c r="T1263" i="14"/>
  <c r="O1263" i="14"/>
  <c r="AE1263" i="14" s="1"/>
  <c r="AL1262" i="14"/>
  <c r="AK1262" i="14" s="1"/>
  <c r="AJ1262" i="14"/>
  <c r="AH1262" i="14"/>
  <c r="AF1262" i="14"/>
  <c r="Z1262" i="14"/>
  <c r="U1262" i="14"/>
  <c r="T1262" i="14"/>
  <c r="O1262" i="14"/>
  <c r="AE1262" i="14" s="1"/>
  <c r="AM1261" i="14"/>
  <c r="AN1261" i="14" s="1"/>
  <c r="AL1261" i="14"/>
  <c r="AK1261" i="14" s="1"/>
  <c r="AJ1261" i="14"/>
  <c r="AI1261" i="14"/>
  <c r="AH1261" i="14"/>
  <c r="AE1261" i="14"/>
  <c r="Z1261" i="14"/>
  <c r="AF1261" i="14" s="1"/>
  <c r="U1261" i="14"/>
  <c r="T1261" i="14"/>
  <c r="O1261" i="14"/>
  <c r="AL1260" i="14"/>
  <c r="AK1260" i="14"/>
  <c r="AJ1260" i="14"/>
  <c r="AI1260" i="14" s="1"/>
  <c r="AH1260" i="14"/>
  <c r="AF1260" i="14"/>
  <c r="Z1260" i="14"/>
  <c r="U1260" i="14"/>
  <c r="T1260" i="14"/>
  <c r="O1260" i="14"/>
  <c r="AE1260" i="14" s="1"/>
  <c r="AM1259" i="14"/>
  <c r="AN1259" i="14" s="1"/>
  <c r="AL1259" i="14"/>
  <c r="AK1259" i="14"/>
  <c r="AJ1259" i="14"/>
  <c r="AI1259" i="14"/>
  <c r="AH1259" i="14"/>
  <c r="AF1259" i="14"/>
  <c r="Z1259" i="14"/>
  <c r="U1259" i="14"/>
  <c r="T1259" i="14"/>
  <c r="O1259" i="14"/>
  <c r="AE1259" i="14" s="1"/>
  <c r="AL1258" i="14"/>
  <c r="AJ1258" i="14"/>
  <c r="AI1258" i="14" s="1"/>
  <c r="AH1258" i="14"/>
  <c r="AF1258" i="14"/>
  <c r="Z1258" i="14"/>
  <c r="U1258" i="14"/>
  <c r="T1258" i="14"/>
  <c r="O1258" i="14"/>
  <c r="AE1258" i="14" s="1"/>
  <c r="AL1257" i="14"/>
  <c r="AK1257" i="14"/>
  <c r="AJ1257" i="14"/>
  <c r="AM1257" i="14" s="1"/>
  <c r="AN1257" i="14" s="1"/>
  <c r="AI1257" i="14"/>
  <c r="AH1257" i="14"/>
  <c r="AF1257" i="14"/>
  <c r="Z1257" i="14"/>
  <c r="U1257" i="14"/>
  <c r="T1257" i="14"/>
  <c r="O1257" i="14"/>
  <c r="AE1257" i="14" s="1"/>
  <c r="AM1256" i="14"/>
  <c r="AN1256" i="14" s="1"/>
  <c r="AL1256" i="14"/>
  <c r="AK1256" i="14" s="1"/>
  <c r="AJ1256" i="14"/>
  <c r="AI1256" i="14" s="1"/>
  <c r="AH1256" i="14"/>
  <c r="AE1256" i="14"/>
  <c r="Z1256" i="14"/>
  <c r="AF1256" i="14" s="1"/>
  <c r="U1256" i="14"/>
  <c r="T1256" i="14"/>
  <c r="O1256" i="14"/>
  <c r="AN1255" i="14"/>
  <c r="AM1255" i="14"/>
  <c r="AL1255" i="14"/>
  <c r="AK1255" i="14"/>
  <c r="AJ1255" i="14"/>
  <c r="AI1255" i="14"/>
  <c r="AH1255" i="14"/>
  <c r="Z1255" i="14"/>
  <c r="AF1255" i="14" s="1"/>
  <c r="U1255" i="14"/>
  <c r="T1255" i="14"/>
  <c r="O1255" i="14"/>
  <c r="AE1255" i="14" s="1"/>
  <c r="AL1254" i="14"/>
  <c r="AM1254" i="14" s="1"/>
  <c r="AN1254" i="14" s="1"/>
  <c r="AK1254" i="14"/>
  <c r="AJ1254" i="14"/>
  <c r="AI1254" i="14" s="1"/>
  <c r="AH1254" i="14"/>
  <c r="AF1254" i="14"/>
  <c r="Z1254" i="14"/>
  <c r="U1254" i="14"/>
  <c r="T1254" i="14"/>
  <c r="O1254" i="14"/>
  <c r="AE1254" i="14" s="1"/>
  <c r="AL1253" i="14"/>
  <c r="AK1253" i="14"/>
  <c r="AJ1253" i="14"/>
  <c r="AI1253" i="14"/>
  <c r="AH1253" i="14"/>
  <c r="AF1253" i="14"/>
  <c r="Z1253" i="14"/>
  <c r="U1253" i="14"/>
  <c r="T1253" i="14"/>
  <c r="O1253" i="14"/>
  <c r="AE1253" i="14" s="1"/>
  <c r="AN1252" i="14"/>
  <c r="AM1252" i="14"/>
  <c r="AL1252" i="14"/>
  <c r="AK1252" i="14"/>
  <c r="AJ1252" i="14"/>
  <c r="AI1252" i="14"/>
  <c r="AH1252" i="14"/>
  <c r="AF1252" i="14"/>
  <c r="Z1252" i="14"/>
  <c r="U1252" i="14"/>
  <c r="T1252" i="14"/>
  <c r="O1252" i="14"/>
  <c r="AE1252" i="14" s="1"/>
  <c r="AM1251" i="14"/>
  <c r="AN1251" i="14" s="1"/>
  <c r="AL1251" i="14"/>
  <c r="AK1251" i="14" s="1"/>
  <c r="AJ1251" i="14"/>
  <c r="AI1251" i="14" s="1"/>
  <c r="AH1251" i="14"/>
  <c r="AF1251" i="14"/>
  <c r="Z1251" i="14"/>
  <c r="U1251" i="14"/>
  <c r="T1251" i="14"/>
  <c r="O1251" i="14"/>
  <c r="AE1251" i="14" s="1"/>
  <c r="AN1250" i="14"/>
  <c r="AM1250" i="14"/>
  <c r="AL1250" i="14"/>
  <c r="AK1250" i="14"/>
  <c r="AJ1250" i="14"/>
  <c r="AI1250" i="14"/>
  <c r="AH1250" i="14"/>
  <c r="AF1250" i="14"/>
  <c r="AE1250" i="14"/>
  <c r="Z1250" i="14"/>
  <c r="U1250" i="14"/>
  <c r="T1250" i="14"/>
  <c r="O1250" i="14"/>
  <c r="AM1249" i="14"/>
  <c r="AN1249" i="14" s="1"/>
  <c r="AL1249" i="14"/>
  <c r="AK1249" i="14" s="1"/>
  <c r="AJ1249" i="14"/>
  <c r="AI1249" i="14"/>
  <c r="AH1249" i="14"/>
  <c r="AE1249" i="14"/>
  <c r="Z1249" i="14"/>
  <c r="AF1249" i="14" s="1"/>
  <c r="U1249" i="14"/>
  <c r="T1249" i="14"/>
  <c r="O1249" i="14"/>
  <c r="AM1248" i="14"/>
  <c r="AN1248" i="14" s="1"/>
  <c r="AL1248" i="14"/>
  <c r="AK1248" i="14"/>
  <c r="AJ1248" i="14"/>
  <c r="AI1248" i="14"/>
  <c r="AH1248" i="14"/>
  <c r="Z1248" i="14"/>
  <c r="AF1248" i="14" s="1"/>
  <c r="U1248" i="14"/>
  <c r="T1248" i="14"/>
  <c r="O1248" i="14"/>
  <c r="AE1248" i="14" s="1"/>
  <c r="AL1247" i="14"/>
  <c r="AM1247" i="14" s="1"/>
  <c r="AN1247" i="14" s="1"/>
  <c r="AK1247" i="14"/>
  <c r="AJ1247" i="14"/>
  <c r="AI1247" i="14" s="1"/>
  <c r="AH1247" i="14"/>
  <c r="AF1247" i="14"/>
  <c r="Z1247" i="14"/>
  <c r="U1247" i="14"/>
  <c r="T1247" i="14"/>
  <c r="O1247" i="14"/>
  <c r="AE1247" i="14" s="1"/>
  <c r="AM1246" i="14"/>
  <c r="AN1246" i="14" s="1"/>
  <c r="AL1246" i="14"/>
  <c r="AK1246" i="14"/>
  <c r="AJ1246" i="14"/>
  <c r="AI1246" i="14"/>
  <c r="AH1246" i="14"/>
  <c r="AF1246" i="14"/>
  <c r="AE1246" i="14"/>
  <c r="Z1246" i="14"/>
  <c r="U1246" i="14"/>
  <c r="T1246" i="14"/>
  <c r="O1246" i="14"/>
  <c r="AL1245" i="14"/>
  <c r="AJ1245" i="14"/>
  <c r="AI1245" i="14" s="1"/>
  <c r="AH1245" i="14"/>
  <c r="AE1245" i="14"/>
  <c r="Z1245" i="14"/>
  <c r="AF1245" i="14" s="1"/>
  <c r="U1245" i="14"/>
  <c r="T1245" i="14"/>
  <c r="O1245" i="14"/>
  <c r="AM1244" i="14"/>
  <c r="AN1244" i="14" s="1"/>
  <c r="AL1244" i="14"/>
  <c r="AK1244" i="14" s="1"/>
  <c r="AJ1244" i="14"/>
  <c r="AI1244" i="14"/>
  <c r="AH1244" i="14"/>
  <c r="AF1244" i="14"/>
  <c r="Z1244" i="14"/>
  <c r="U1244" i="14"/>
  <c r="T1244" i="14"/>
  <c r="O1244" i="14"/>
  <c r="AE1244" i="14" s="1"/>
  <c r="AL1243" i="14"/>
  <c r="AK1243" i="14"/>
  <c r="AJ1243" i="14"/>
  <c r="AI1243" i="14" s="1"/>
  <c r="AH1243" i="14"/>
  <c r="AF1243" i="14"/>
  <c r="AE1243" i="14"/>
  <c r="Z1243" i="14"/>
  <c r="U1243" i="14"/>
  <c r="T1243" i="14"/>
  <c r="O1243" i="14"/>
  <c r="AM1242" i="14"/>
  <c r="AN1242" i="14" s="1"/>
  <c r="AL1242" i="14"/>
  <c r="AK1242" i="14"/>
  <c r="AJ1242" i="14"/>
  <c r="AI1242" i="14"/>
  <c r="AH1242" i="14"/>
  <c r="AF1242" i="14"/>
  <c r="Z1242" i="14"/>
  <c r="U1242" i="14"/>
  <c r="T1242" i="14"/>
  <c r="O1242" i="14"/>
  <c r="AE1242" i="14" s="1"/>
  <c r="AL1241" i="14"/>
  <c r="AK1241" i="14"/>
  <c r="AJ1241" i="14"/>
  <c r="AI1241" i="14" s="1"/>
  <c r="AH1241" i="14"/>
  <c r="Z1241" i="14"/>
  <c r="AF1241" i="14" s="1"/>
  <c r="U1241" i="14"/>
  <c r="T1241" i="14"/>
  <c r="O1241" i="14"/>
  <c r="AE1241" i="14" s="1"/>
  <c r="AL1240" i="14"/>
  <c r="AK1240" i="14"/>
  <c r="AJ1240" i="14"/>
  <c r="AM1240" i="14" s="1"/>
  <c r="AN1240" i="14" s="1"/>
  <c r="AH1240" i="14"/>
  <c r="AF1240" i="14"/>
  <c r="Z1240" i="14"/>
  <c r="U1240" i="14"/>
  <c r="T1240" i="14"/>
  <c r="O1240" i="14"/>
  <c r="AE1240" i="14" s="1"/>
  <c r="AN1239" i="14"/>
  <c r="AM1239" i="14"/>
  <c r="AL1239" i="14"/>
  <c r="AK1239" i="14" s="1"/>
  <c r="AJ1239" i="14"/>
  <c r="AI1239" i="14"/>
  <c r="AH1239" i="14"/>
  <c r="AF1239" i="14"/>
  <c r="Z1239" i="14"/>
  <c r="U1239" i="14"/>
  <c r="T1239" i="14"/>
  <c r="O1239" i="14"/>
  <c r="AE1239" i="14" s="1"/>
  <c r="AL1238" i="14"/>
  <c r="AK1238" i="14" s="1"/>
  <c r="AJ1238" i="14"/>
  <c r="AI1238" i="14"/>
  <c r="AH1238" i="14"/>
  <c r="AE1238" i="14"/>
  <c r="Z1238" i="14"/>
  <c r="AF1238" i="14" s="1"/>
  <c r="U1238" i="14"/>
  <c r="T1238" i="14"/>
  <c r="O1238" i="14"/>
  <c r="AN1237" i="14"/>
  <c r="AL1237" i="14"/>
  <c r="AM1237" i="14" s="1"/>
  <c r="AK1237" i="14"/>
  <c r="AJ1237" i="14"/>
  <c r="AI1237" i="14" s="1"/>
  <c r="AH1237" i="14"/>
  <c r="AF1237" i="14"/>
  <c r="AE1237" i="14"/>
  <c r="Z1237" i="14"/>
  <c r="U1237" i="14"/>
  <c r="T1237" i="14"/>
  <c r="O1237" i="14"/>
  <c r="AN1236" i="14"/>
  <c r="AM1236" i="14"/>
  <c r="AL1236" i="14"/>
  <c r="AK1236" i="14"/>
  <c r="AJ1236" i="14"/>
  <c r="AI1236" i="14" s="1"/>
  <c r="AH1236" i="14"/>
  <c r="AE1236" i="14"/>
  <c r="Z1236" i="14"/>
  <c r="AF1236" i="14" s="1"/>
  <c r="U1236" i="14"/>
  <c r="T1236" i="14"/>
  <c r="O1236" i="14"/>
  <c r="AN1235" i="14"/>
  <c r="AM1235" i="14"/>
  <c r="AL1235" i="14"/>
  <c r="AK1235" i="14" s="1"/>
  <c r="AJ1235" i="14"/>
  <c r="AI1235" i="14"/>
  <c r="AH1235" i="14"/>
  <c r="Z1235" i="14"/>
  <c r="AF1235" i="14" s="1"/>
  <c r="U1235" i="14"/>
  <c r="T1235" i="14"/>
  <c r="O1235" i="14"/>
  <c r="AE1235" i="14" s="1"/>
  <c r="AM1234" i="14"/>
  <c r="AN1234" i="14" s="1"/>
  <c r="AL1234" i="14"/>
  <c r="AK1234" i="14"/>
  <c r="AJ1234" i="14"/>
  <c r="AI1234" i="14"/>
  <c r="AH1234" i="14"/>
  <c r="Z1234" i="14"/>
  <c r="AF1234" i="14" s="1"/>
  <c r="U1234" i="14"/>
  <c r="T1234" i="14"/>
  <c r="O1234" i="14"/>
  <c r="AE1234" i="14" s="1"/>
  <c r="AL1233" i="14"/>
  <c r="AK1233" i="14"/>
  <c r="AJ1233" i="14"/>
  <c r="AI1233" i="14" s="1"/>
  <c r="AH1233" i="14"/>
  <c r="AF1233" i="14"/>
  <c r="Z1233" i="14"/>
  <c r="U1233" i="14"/>
  <c r="T1233" i="14"/>
  <c r="O1233" i="14"/>
  <c r="AE1233" i="14" s="1"/>
  <c r="AL1232" i="14"/>
  <c r="AK1232" i="14"/>
  <c r="AJ1232" i="14"/>
  <c r="AI1232" i="14" s="1"/>
  <c r="AH1232" i="14"/>
  <c r="AF1232" i="14"/>
  <c r="AE1232" i="14"/>
  <c r="Z1232" i="14"/>
  <c r="U1232" i="14"/>
  <c r="T1232" i="14"/>
  <c r="O1232" i="14"/>
  <c r="AL1231" i="14"/>
  <c r="AJ1231" i="14"/>
  <c r="AI1231" i="14" s="1"/>
  <c r="AH1231" i="14"/>
  <c r="Z1231" i="14"/>
  <c r="AF1231" i="14" s="1"/>
  <c r="U1231" i="14"/>
  <c r="T1231" i="14"/>
  <c r="O1231" i="14"/>
  <c r="AE1231" i="14" s="1"/>
  <c r="AL1230" i="14"/>
  <c r="AK1230" i="14" s="1"/>
  <c r="AJ1230" i="14"/>
  <c r="AI1230" i="14"/>
  <c r="AH1230" i="14"/>
  <c r="Z1230" i="14"/>
  <c r="AF1230" i="14" s="1"/>
  <c r="U1230" i="14"/>
  <c r="T1230" i="14"/>
  <c r="O1230" i="14"/>
  <c r="AE1230" i="14" s="1"/>
  <c r="AL1229" i="14"/>
  <c r="AK1229" i="14"/>
  <c r="AJ1229" i="14"/>
  <c r="AI1229" i="14" s="1"/>
  <c r="AH1229" i="14"/>
  <c r="AF1229" i="14"/>
  <c r="AE1229" i="14"/>
  <c r="Z1229" i="14"/>
  <c r="U1229" i="14"/>
  <c r="T1229" i="14"/>
  <c r="O1229" i="14"/>
  <c r="AL1228" i="14"/>
  <c r="AJ1228" i="14"/>
  <c r="AI1228" i="14"/>
  <c r="AH1228" i="14"/>
  <c r="AF1228" i="14"/>
  <c r="AE1228" i="14"/>
  <c r="Z1228" i="14"/>
  <c r="U1228" i="14"/>
  <c r="T1228" i="14"/>
  <c r="O1228" i="14"/>
  <c r="AL1227" i="14"/>
  <c r="AJ1227" i="14"/>
  <c r="AI1227" i="14"/>
  <c r="AH1227" i="14"/>
  <c r="Z1227" i="14"/>
  <c r="AF1227" i="14" s="1"/>
  <c r="U1227" i="14"/>
  <c r="T1227" i="14"/>
  <c r="O1227" i="14"/>
  <c r="AE1227" i="14" s="1"/>
  <c r="AN1226" i="14"/>
  <c r="AL1226" i="14"/>
  <c r="AK1226" i="14"/>
  <c r="AJ1226" i="14"/>
  <c r="AM1226" i="14" s="1"/>
  <c r="AI1226" i="14"/>
  <c r="AH1226" i="14"/>
  <c r="Z1226" i="14"/>
  <c r="AF1226" i="14" s="1"/>
  <c r="U1226" i="14"/>
  <c r="T1226" i="14"/>
  <c r="O1226" i="14"/>
  <c r="AE1226" i="14" s="1"/>
  <c r="AM1225" i="14"/>
  <c r="AN1225" i="14" s="1"/>
  <c r="AL1225" i="14"/>
  <c r="AK1225" i="14" s="1"/>
  <c r="AJ1225" i="14"/>
  <c r="AI1225" i="14"/>
  <c r="AH1225" i="14"/>
  <c r="AF1225" i="14"/>
  <c r="AE1225" i="14"/>
  <c r="Z1225" i="14"/>
  <c r="U1225" i="14"/>
  <c r="T1225" i="14"/>
  <c r="O1225" i="14"/>
  <c r="AL1224" i="14"/>
  <c r="AK1224" i="14" s="1"/>
  <c r="AJ1224" i="14"/>
  <c r="AI1224" i="14"/>
  <c r="AH1224" i="14"/>
  <c r="AE1224" i="14"/>
  <c r="Z1224" i="14"/>
  <c r="AF1224" i="14" s="1"/>
  <c r="U1224" i="14"/>
  <c r="T1224" i="14"/>
  <c r="O1224" i="14"/>
  <c r="AL1223" i="14"/>
  <c r="AM1223" i="14" s="1"/>
  <c r="AN1223" i="14" s="1"/>
  <c r="AJ1223" i="14"/>
  <c r="AI1223" i="14" s="1"/>
  <c r="AH1223" i="14"/>
  <c r="AF1223" i="14"/>
  <c r="Z1223" i="14"/>
  <c r="U1223" i="14"/>
  <c r="T1223" i="14"/>
  <c r="O1223" i="14"/>
  <c r="AE1223" i="14" s="1"/>
  <c r="AL1222" i="14"/>
  <c r="AK1222" i="14"/>
  <c r="AJ1222" i="14"/>
  <c r="AI1222" i="14" s="1"/>
  <c r="AH1222" i="14"/>
  <c r="AE1222" i="14"/>
  <c r="Z1222" i="14"/>
  <c r="AF1222" i="14" s="1"/>
  <c r="U1222" i="14"/>
  <c r="T1222" i="14"/>
  <c r="O1222" i="14"/>
  <c r="AL1221" i="14"/>
  <c r="AK1221" i="14" s="1"/>
  <c r="AJ1221" i="14"/>
  <c r="AH1221" i="14"/>
  <c r="Z1221" i="14"/>
  <c r="AF1221" i="14" s="1"/>
  <c r="U1221" i="14"/>
  <c r="T1221" i="14"/>
  <c r="O1221" i="14"/>
  <c r="AE1221" i="14" s="1"/>
  <c r="AM1220" i="14"/>
  <c r="AN1220" i="14" s="1"/>
  <c r="AL1220" i="14"/>
  <c r="AK1220" i="14" s="1"/>
  <c r="AJ1220" i="14"/>
  <c r="AI1220" i="14"/>
  <c r="AH1220" i="14"/>
  <c r="Z1220" i="14"/>
  <c r="AF1220" i="14" s="1"/>
  <c r="U1220" i="14"/>
  <c r="T1220" i="14"/>
  <c r="O1220" i="14"/>
  <c r="AE1220" i="14" s="1"/>
  <c r="AL1219" i="14"/>
  <c r="AK1219" i="14"/>
  <c r="AJ1219" i="14"/>
  <c r="AI1219" i="14" s="1"/>
  <c r="AH1219" i="14"/>
  <c r="AF1219" i="14"/>
  <c r="Z1219" i="14"/>
  <c r="U1219" i="14"/>
  <c r="T1219" i="14"/>
  <c r="O1219" i="14"/>
  <c r="AE1219" i="14" s="1"/>
  <c r="AL1218" i="14"/>
  <c r="AK1218" i="14"/>
  <c r="AJ1218" i="14"/>
  <c r="AH1218" i="14"/>
  <c r="AF1218" i="14"/>
  <c r="AE1218" i="14"/>
  <c r="Z1218" i="14"/>
  <c r="U1218" i="14"/>
  <c r="T1218" i="14"/>
  <c r="O1218" i="14"/>
  <c r="AM1217" i="14"/>
  <c r="AN1217" i="14" s="1"/>
  <c r="AL1217" i="14"/>
  <c r="AK1217" i="14" s="1"/>
  <c r="AJ1217" i="14"/>
  <c r="AI1217" i="14"/>
  <c r="AH1217" i="14"/>
  <c r="Z1217" i="14"/>
  <c r="AF1217" i="14" s="1"/>
  <c r="U1217" i="14"/>
  <c r="T1217" i="14"/>
  <c r="O1217" i="14"/>
  <c r="AE1217" i="14" s="1"/>
  <c r="AL1216" i="14"/>
  <c r="AJ1216" i="14"/>
  <c r="AI1216" i="14"/>
  <c r="AH1216" i="14"/>
  <c r="Z1216" i="14"/>
  <c r="AF1216" i="14" s="1"/>
  <c r="U1216" i="14"/>
  <c r="T1216" i="14"/>
  <c r="O1216" i="14"/>
  <c r="AE1216" i="14" s="1"/>
  <c r="AL1215" i="14"/>
  <c r="AK1215" i="14"/>
  <c r="AJ1215" i="14"/>
  <c r="AH1215" i="14"/>
  <c r="AF1215" i="14"/>
  <c r="AE1215" i="14"/>
  <c r="Z1215" i="14"/>
  <c r="U1215" i="14"/>
  <c r="T1215" i="14"/>
  <c r="O1215" i="14"/>
  <c r="AL1214" i="14"/>
  <c r="AJ1214" i="14"/>
  <c r="AI1214" i="14" s="1"/>
  <c r="AH1214" i="14"/>
  <c r="Z1214" i="14"/>
  <c r="AF1214" i="14" s="1"/>
  <c r="U1214" i="14"/>
  <c r="T1214" i="14"/>
  <c r="O1214" i="14"/>
  <c r="AE1214" i="14" s="1"/>
  <c r="AL1213" i="14"/>
  <c r="AJ1213" i="14"/>
  <c r="AI1213" i="14"/>
  <c r="AH1213" i="14"/>
  <c r="AE1213" i="14"/>
  <c r="Z1213" i="14"/>
  <c r="AF1213" i="14" s="1"/>
  <c r="U1213" i="14"/>
  <c r="T1213" i="14"/>
  <c r="O1213" i="14"/>
  <c r="AL1212" i="14"/>
  <c r="AK1212" i="14"/>
  <c r="AJ1212" i="14"/>
  <c r="AM1212" i="14" s="1"/>
  <c r="AN1212" i="14" s="1"/>
  <c r="AI1212" i="14"/>
  <c r="AH1212" i="14"/>
  <c r="Z1212" i="14"/>
  <c r="AF1212" i="14" s="1"/>
  <c r="U1212" i="14"/>
  <c r="T1212" i="14"/>
  <c r="O1212" i="14"/>
  <c r="AE1212" i="14" s="1"/>
  <c r="AL1211" i="14"/>
  <c r="AK1211" i="14" s="1"/>
  <c r="AJ1211" i="14"/>
  <c r="AH1211" i="14"/>
  <c r="AF1211" i="14"/>
  <c r="Z1211" i="14"/>
  <c r="U1211" i="14"/>
  <c r="T1211" i="14"/>
  <c r="O1211" i="14"/>
  <c r="AE1211" i="14" s="1"/>
  <c r="AM1210" i="14"/>
  <c r="AN1210" i="14" s="1"/>
  <c r="AL1210" i="14"/>
  <c r="AK1210" i="14" s="1"/>
  <c r="AJ1210" i="14"/>
  <c r="AI1210" i="14"/>
  <c r="AH1210" i="14"/>
  <c r="AF1210" i="14"/>
  <c r="Z1210" i="14"/>
  <c r="U1210" i="14"/>
  <c r="T1210" i="14"/>
  <c r="O1210" i="14"/>
  <c r="AE1210" i="14" s="1"/>
  <c r="AL1209" i="14"/>
  <c r="AM1209" i="14" s="1"/>
  <c r="AN1209" i="14" s="1"/>
  <c r="AK1209" i="14"/>
  <c r="AJ1209" i="14"/>
  <c r="AI1209" i="14" s="1"/>
  <c r="AH1209" i="14"/>
  <c r="AF1209" i="14"/>
  <c r="AE1209" i="14"/>
  <c r="Z1209" i="14"/>
  <c r="U1209" i="14"/>
  <c r="T1209" i="14"/>
  <c r="O1209" i="14"/>
  <c r="AL1208" i="14"/>
  <c r="AK1208" i="14"/>
  <c r="AJ1208" i="14"/>
  <c r="AI1208" i="14" s="1"/>
  <c r="AH1208" i="14"/>
  <c r="AE1208" i="14"/>
  <c r="Z1208" i="14"/>
  <c r="AF1208" i="14" s="1"/>
  <c r="U1208" i="14"/>
  <c r="T1208" i="14"/>
  <c r="O1208" i="14"/>
  <c r="AL1207" i="14"/>
  <c r="AJ1207" i="14"/>
  <c r="AI1207" i="14" s="1"/>
  <c r="AH1207" i="14"/>
  <c r="AE1207" i="14"/>
  <c r="Z1207" i="14"/>
  <c r="AF1207" i="14" s="1"/>
  <c r="U1207" i="14"/>
  <c r="T1207" i="14"/>
  <c r="O1207" i="14"/>
  <c r="AM1206" i="14"/>
  <c r="AN1206" i="14" s="1"/>
  <c r="AL1206" i="14"/>
  <c r="AK1206" i="14"/>
  <c r="AJ1206" i="14"/>
  <c r="AI1206" i="14"/>
  <c r="AH1206" i="14"/>
  <c r="Z1206" i="14"/>
  <c r="AF1206" i="14" s="1"/>
  <c r="U1206" i="14"/>
  <c r="T1206" i="14"/>
  <c r="O1206" i="14"/>
  <c r="AE1206" i="14" s="1"/>
  <c r="AL1205" i="14"/>
  <c r="AK1205" i="14" s="1"/>
  <c r="AJ1205" i="14"/>
  <c r="AI1205" i="14" s="1"/>
  <c r="AH1205" i="14"/>
  <c r="AF1205" i="14"/>
  <c r="Z1205" i="14"/>
  <c r="U1205" i="14"/>
  <c r="T1205" i="14"/>
  <c r="O1205" i="14"/>
  <c r="AE1205" i="14" s="1"/>
  <c r="AL1204" i="14"/>
  <c r="AK1204" i="14"/>
  <c r="AJ1204" i="14"/>
  <c r="AH1204" i="14"/>
  <c r="AF1204" i="14"/>
  <c r="AE1204" i="14"/>
  <c r="Z1204" i="14"/>
  <c r="U1204" i="14"/>
  <c r="T1204" i="14"/>
  <c r="O1204" i="14"/>
  <c r="AN1203" i="14"/>
  <c r="AM1203" i="14"/>
  <c r="AL1203" i="14"/>
  <c r="AK1203" i="14" s="1"/>
  <c r="AJ1203" i="14"/>
  <c r="AI1203" i="14"/>
  <c r="AH1203" i="14"/>
  <c r="AE1203" i="14"/>
  <c r="Z1203" i="14"/>
  <c r="AF1203" i="14" s="1"/>
  <c r="U1203" i="14"/>
  <c r="T1203" i="14"/>
  <c r="O1203" i="14"/>
  <c r="AL1202" i="14"/>
  <c r="AM1202" i="14" s="1"/>
  <c r="AN1202" i="14" s="1"/>
  <c r="AK1202" i="14"/>
  <c r="AJ1202" i="14"/>
  <c r="AI1202" i="14"/>
  <c r="AH1202" i="14"/>
  <c r="Z1202" i="14"/>
  <c r="AF1202" i="14" s="1"/>
  <c r="U1202" i="14"/>
  <c r="T1202" i="14"/>
  <c r="O1202" i="14"/>
  <c r="AE1202" i="14" s="1"/>
  <c r="AL1201" i="14"/>
  <c r="AJ1201" i="14"/>
  <c r="AI1201" i="14" s="1"/>
  <c r="AH1201" i="14"/>
  <c r="AF1201" i="14"/>
  <c r="Z1201" i="14"/>
  <c r="U1201" i="14"/>
  <c r="T1201" i="14"/>
  <c r="O1201" i="14"/>
  <c r="AE1201" i="14" s="1"/>
  <c r="AL1200" i="14"/>
  <c r="AM1200" i="14" s="1"/>
  <c r="AN1200" i="14" s="1"/>
  <c r="AK1200" i="14"/>
  <c r="AJ1200" i="14"/>
  <c r="AI1200" i="14"/>
  <c r="AH1200" i="14"/>
  <c r="Z1200" i="14"/>
  <c r="AF1200" i="14" s="1"/>
  <c r="U1200" i="14"/>
  <c r="T1200" i="14"/>
  <c r="O1200" i="14"/>
  <c r="AE1200" i="14" s="1"/>
  <c r="AL1199" i="14"/>
  <c r="AK1199" i="14" s="1"/>
  <c r="AJ1199" i="14"/>
  <c r="AI1199" i="14" s="1"/>
  <c r="AH1199" i="14"/>
  <c r="AE1199" i="14"/>
  <c r="Z1199" i="14"/>
  <c r="AF1199" i="14" s="1"/>
  <c r="U1199" i="14"/>
  <c r="T1199" i="14"/>
  <c r="O1199" i="14"/>
  <c r="AL1198" i="14"/>
  <c r="AK1198" i="14"/>
  <c r="AJ1198" i="14"/>
  <c r="AM1198" i="14" s="1"/>
  <c r="AN1198" i="14" s="1"/>
  <c r="AH1198" i="14"/>
  <c r="AF1198" i="14"/>
  <c r="Z1198" i="14"/>
  <c r="U1198" i="14"/>
  <c r="T1198" i="14"/>
  <c r="O1198" i="14"/>
  <c r="AE1198" i="14" s="1"/>
  <c r="AN1197" i="14"/>
  <c r="AM1197" i="14"/>
  <c r="AL1197" i="14"/>
  <c r="AK1197" i="14" s="1"/>
  <c r="AJ1197" i="14"/>
  <c r="AI1197" i="14"/>
  <c r="AH1197" i="14"/>
  <c r="AF1197" i="14"/>
  <c r="Z1197" i="14"/>
  <c r="U1197" i="14"/>
  <c r="T1197" i="14"/>
  <c r="O1197" i="14"/>
  <c r="AE1197" i="14" s="1"/>
  <c r="AL1196" i="14"/>
  <c r="AM1196" i="14" s="1"/>
  <c r="AN1196" i="14" s="1"/>
  <c r="AK1196" i="14"/>
  <c r="AJ1196" i="14"/>
  <c r="AI1196" i="14"/>
  <c r="AH1196" i="14"/>
  <c r="AF1196" i="14"/>
  <c r="AE1196" i="14"/>
  <c r="Z1196" i="14"/>
  <c r="U1196" i="14"/>
  <c r="T1196" i="14"/>
  <c r="O1196" i="14"/>
  <c r="AL1195" i="14"/>
  <c r="AJ1195" i="14"/>
  <c r="AI1195" i="14" s="1"/>
  <c r="AH1195" i="14"/>
  <c r="AF1195" i="14"/>
  <c r="Z1195" i="14"/>
  <c r="U1195" i="14"/>
  <c r="T1195" i="14"/>
  <c r="O1195" i="14"/>
  <c r="AE1195" i="14" s="1"/>
  <c r="AM1194" i="14"/>
  <c r="AN1194" i="14" s="1"/>
  <c r="AL1194" i="14"/>
  <c r="AK1194" i="14"/>
  <c r="AJ1194" i="14"/>
  <c r="AI1194" i="14" s="1"/>
  <c r="AH1194" i="14"/>
  <c r="AF1194" i="14"/>
  <c r="AE1194" i="14"/>
  <c r="Z1194" i="14"/>
  <c r="U1194" i="14"/>
  <c r="T1194" i="14"/>
  <c r="O1194" i="14"/>
  <c r="AL1193" i="14"/>
  <c r="AJ1193" i="14"/>
  <c r="AI1193" i="14" s="1"/>
  <c r="AH1193" i="14"/>
  <c r="Z1193" i="14"/>
  <c r="AF1193" i="14" s="1"/>
  <c r="U1193" i="14"/>
  <c r="T1193" i="14"/>
  <c r="O1193" i="14"/>
  <c r="AE1193" i="14" s="1"/>
  <c r="AL1192" i="14"/>
  <c r="AJ1192" i="14"/>
  <c r="AI1192" i="14"/>
  <c r="AH1192" i="14"/>
  <c r="AF1192" i="14"/>
  <c r="Z1192" i="14"/>
  <c r="U1192" i="14"/>
  <c r="T1192" i="14"/>
  <c r="O1192" i="14"/>
  <c r="AE1192" i="14" s="1"/>
  <c r="AL1191" i="14"/>
  <c r="AJ1191" i="14"/>
  <c r="AI1191" i="14" s="1"/>
  <c r="AH1191" i="14"/>
  <c r="AF1191" i="14"/>
  <c r="AE1191" i="14"/>
  <c r="Z1191" i="14"/>
  <c r="U1191" i="14"/>
  <c r="T1191" i="14"/>
  <c r="O1191" i="14"/>
  <c r="AL1190" i="14"/>
  <c r="AK1190" i="14"/>
  <c r="AJ1190" i="14"/>
  <c r="AH1190" i="14"/>
  <c r="AF1190" i="14"/>
  <c r="Z1190" i="14"/>
  <c r="U1190" i="14"/>
  <c r="T1190" i="14"/>
  <c r="O1190" i="14"/>
  <c r="AE1190" i="14" s="1"/>
  <c r="AM1189" i="14"/>
  <c r="AN1189" i="14" s="1"/>
  <c r="AL1189" i="14"/>
  <c r="AK1189" i="14" s="1"/>
  <c r="AJ1189" i="14"/>
  <c r="AI1189" i="14"/>
  <c r="AH1189" i="14"/>
  <c r="AE1189" i="14"/>
  <c r="Z1189" i="14"/>
  <c r="AF1189" i="14" s="1"/>
  <c r="U1189" i="14"/>
  <c r="T1189" i="14"/>
  <c r="O1189" i="14"/>
  <c r="AM1188" i="14"/>
  <c r="AN1188" i="14" s="1"/>
  <c r="AL1188" i="14"/>
  <c r="AK1188" i="14"/>
  <c r="AJ1188" i="14"/>
  <c r="AI1188" i="14"/>
  <c r="AH1188" i="14"/>
  <c r="AF1188" i="14"/>
  <c r="Z1188" i="14"/>
  <c r="U1188" i="14"/>
  <c r="T1188" i="14"/>
  <c r="O1188" i="14"/>
  <c r="AE1188" i="14" s="1"/>
  <c r="AM1187" i="14"/>
  <c r="AN1187" i="14" s="1"/>
  <c r="AL1187" i="14"/>
  <c r="AK1187" i="14" s="1"/>
  <c r="AJ1187" i="14"/>
  <c r="AI1187" i="14" s="1"/>
  <c r="AH1187" i="14"/>
  <c r="AE1187" i="14"/>
  <c r="Z1187" i="14"/>
  <c r="AF1187" i="14" s="1"/>
  <c r="U1187" i="14"/>
  <c r="T1187" i="14"/>
  <c r="O1187" i="14"/>
  <c r="AL1186" i="14"/>
  <c r="AK1186" i="14"/>
  <c r="AJ1186" i="14"/>
  <c r="AH1186" i="14"/>
  <c r="Z1186" i="14"/>
  <c r="AF1186" i="14" s="1"/>
  <c r="U1186" i="14"/>
  <c r="T1186" i="14"/>
  <c r="O1186" i="14"/>
  <c r="AE1186" i="14" s="1"/>
  <c r="AL1185" i="14"/>
  <c r="AK1185" i="14" s="1"/>
  <c r="AJ1185" i="14"/>
  <c r="AH1185" i="14"/>
  <c r="Z1185" i="14"/>
  <c r="AF1185" i="14" s="1"/>
  <c r="U1185" i="14"/>
  <c r="T1185" i="14"/>
  <c r="O1185" i="14"/>
  <c r="AE1185" i="14" s="1"/>
  <c r="AL1184" i="14"/>
  <c r="AM1184" i="14" s="1"/>
  <c r="AN1184" i="14" s="1"/>
  <c r="AK1184" i="14"/>
  <c r="AJ1184" i="14"/>
  <c r="AI1184" i="14" s="1"/>
  <c r="AH1184" i="14"/>
  <c r="AF1184" i="14"/>
  <c r="Z1184" i="14"/>
  <c r="U1184" i="14"/>
  <c r="T1184" i="14"/>
  <c r="O1184" i="14"/>
  <c r="AE1184" i="14" s="1"/>
  <c r="AL1183" i="14"/>
  <c r="AK1183" i="14"/>
  <c r="AJ1183" i="14"/>
  <c r="AI1183" i="14" s="1"/>
  <c r="AH1183" i="14"/>
  <c r="AF1183" i="14"/>
  <c r="AE1183" i="14"/>
  <c r="Z1183" i="14"/>
  <c r="U1183" i="14"/>
  <c r="T1183" i="14"/>
  <c r="O1183" i="14"/>
  <c r="AL1182" i="14"/>
  <c r="AK1182" i="14" s="1"/>
  <c r="AJ1182" i="14"/>
  <c r="AI1182" i="14"/>
  <c r="AH1182" i="14"/>
  <c r="Z1182" i="14"/>
  <c r="AF1182" i="14" s="1"/>
  <c r="U1182" i="14"/>
  <c r="T1182" i="14"/>
  <c r="O1182" i="14"/>
  <c r="AE1182" i="14" s="1"/>
  <c r="AL1181" i="14"/>
  <c r="AM1181" i="14" s="1"/>
  <c r="AN1181" i="14" s="1"/>
  <c r="AK1181" i="14"/>
  <c r="AJ1181" i="14"/>
  <c r="AI1181" i="14"/>
  <c r="AH1181" i="14"/>
  <c r="AF1181" i="14"/>
  <c r="AE1181" i="14"/>
  <c r="Z1181" i="14"/>
  <c r="U1181" i="14"/>
  <c r="T1181" i="14"/>
  <c r="O1181" i="14"/>
  <c r="AL1180" i="14"/>
  <c r="AM1180" i="14" s="1"/>
  <c r="AN1180" i="14" s="1"/>
  <c r="AK1180" i="14"/>
  <c r="AJ1180" i="14"/>
  <c r="AI1180" i="14" s="1"/>
  <c r="AH1180" i="14"/>
  <c r="AF1180" i="14"/>
  <c r="AE1180" i="14"/>
  <c r="Z1180" i="14"/>
  <c r="U1180" i="14"/>
  <c r="T1180" i="14"/>
  <c r="O1180" i="14"/>
  <c r="AM1179" i="14"/>
  <c r="AN1179" i="14" s="1"/>
  <c r="AL1179" i="14"/>
  <c r="AK1179" i="14"/>
  <c r="AJ1179" i="14"/>
  <c r="AI1179" i="14"/>
  <c r="AH1179" i="14"/>
  <c r="AE1179" i="14"/>
  <c r="Z1179" i="14"/>
  <c r="AF1179" i="14" s="1"/>
  <c r="U1179" i="14"/>
  <c r="T1179" i="14"/>
  <c r="O1179" i="14"/>
  <c r="AM1178" i="14"/>
  <c r="AN1178" i="14" s="1"/>
  <c r="AL1178" i="14"/>
  <c r="AK1178" i="14"/>
  <c r="AJ1178" i="14"/>
  <c r="AI1178" i="14"/>
  <c r="AH1178" i="14"/>
  <c r="AF1178" i="14"/>
  <c r="Z1178" i="14"/>
  <c r="U1178" i="14"/>
  <c r="T1178" i="14"/>
  <c r="O1178" i="14"/>
  <c r="AE1178" i="14" s="1"/>
  <c r="AL1177" i="14"/>
  <c r="AK1177" i="14" s="1"/>
  <c r="AJ1177" i="14"/>
  <c r="AI1177" i="14" s="1"/>
  <c r="AH1177" i="14"/>
  <c r="AF1177" i="14"/>
  <c r="AE1177" i="14"/>
  <c r="Z1177" i="14"/>
  <c r="U1177" i="14"/>
  <c r="T1177" i="14"/>
  <c r="O1177" i="14"/>
  <c r="AL1176" i="14"/>
  <c r="AM1176" i="14" s="1"/>
  <c r="AN1176" i="14" s="1"/>
  <c r="AK1176" i="14"/>
  <c r="AJ1176" i="14"/>
  <c r="AI1176" i="14"/>
  <c r="AH1176" i="14"/>
  <c r="AE1176" i="14"/>
  <c r="Z1176" i="14"/>
  <c r="AF1176" i="14" s="1"/>
  <c r="U1176" i="14"/>
  <c r="T1176" i="14"/>
  <c r="O1176" i="14"/>
  <c r="AL1175" i="14"/>
  <c r="AK1175" i="14"/>
  <c r="AJ1175" i="14"/>
  <c r="AH1175" i="14"/>
  <c r="Z1175" i="14"/>
  <c r="AF1175" i="14" s="1"/>
  <c r="U1175" i="14"/>
  <c r="T1175" i="14"/>
  <c r="O1175" i="14"/>
  <c r="AE1175" i="14" s="1"/>
  <c r="AN1174" i="14"/>
  <c r="AL1174" i="14"/>
  <c r="AK1174" i="14" s="1"/>
  <c r="AJ1174" i="14"/>
  <c r="AM1174" i="14" s="1"/>
  <c r="AI1174" i="14"/>
  <c r="AH1174" i="14"/>
  <c r="AF1174" i="14"/>
  <c r="Z1174" i="14"/>
  <c r="U1174" i="14"/>
  <c r="T1174" i="14"/>
  <c r="O1174" i="14"/>
  <c r="AE1174" i="14" s="1"/>
  <c r="AL1173" i="14"/>
  <c r="AJ1173" i="14"/>
  <c r="AI1173" i="14"/>
  <c r="AH1173" i="14"/>
  <c r="AF1173" i="14"/>
  <c r="Z1173" i="14"/>
  <c r="U1173" i="14"/>
  <c r="T1173" i="14"/>
  <c r="O1173" i="14"/>
  <c r="AE1173" i="14" s="1"/>
  <c r="AL1172" i="14"/>
  <c r="AM1172" i="14" s="1"/>
  <c r="AN1172" i="14" s="1"/>
  <c r="AK1172" i="14"/>
  <c r="AJ1172" i="14"/>
  <c r="AI1172" i="14" s="1"/>
  <c r="AH1172" i="14"/>
  <c r="AF1172" i="14"/>
  <c r="Z1172" i="14"/>
  <c r="U1172" i="14"/>
  <c r="T1172" i="14"/>
  <c r="O1172" i="14"/>
  <c r="AE1172" i="14" s="1"/>
  <c r="AL1171" i="14"/>
  <c r="AM1171" i="14" s="1"/>
  <c r="AN1171" i="14" s="1"/>
  <c r="AK1171" i="14"/>
  <c r="AJ1171" i="14"/>
  <c r="AI1171" i="14" s="1"/>
  <c r="AH1171" i="14"/>
  <c r="AF1171" i="14"/>
  <c r="AE1171" i="14"/>
  <c r="Z1171" i="14"/>
  <c r="U1171" i="14"/>
  <c r="T1171" i="14"/>
  <c r="O1171" i="14"/>
  <c r="AL1170" i="14"/>
  <c r="AK1170" i="14"/>
  <c r="AJ1170" i="14"/>
  <c r="AH1170" i="14"/>
  <c r="AE1170" i="14"/>
  <c r="Z1170" i="14"/>
  <c r="AF1170" i="14" s="1"/>
  <c r="U1170" i="14"/>
  <c r="T1170" i="14"/>
  <c r="O1170" i="14"/>
  <c r="AM1169" i="14"/>
  <c r="AN1169" i="14" s="1"/>
  <c r="AL1169" i="14"/>
  <c r="AK1169" i="14" s="1"/>
  <c r="AJ1169" i="14"/>
  <c r="AI1169" i="14"/>
  <c r="AH1169" i="14"/>
  <c r="Z1169" i="14"/>
  <c r="AF1169" i="14" s="1"/>
  <c r="U1169" i="14"/>
  <c r="T1169" i="14"/>
  <c r="O1169" i="14"/>
  <c r="AE1169" i="14" s="1"/>
  <c r="AL1168" i="14"/>
  <c r="AJ1168" i="14"/>
  <c r="AI1168" i="14"/>
  <c r="AH1168" i="14"/>
  <c r="AF1168" i="14"/>
  <c r="AE1168" i="14"/>
  <c r="Z1168" i="14"/>
  <c r="U1168" i="14"/>
  <c r="T1168" i="14"/>
  <c r="O1168" i="14"/>
  <c r="AL1167" i="14"/>
  <c r="AK1167" i="14"/>
  <c r="AJ1167" i="14"/>
  <c r="AI1167" i="14" s="1"/>
  <c r="AH1167" i="14"/>
  <c r="AF1167" i="14"/>
  <c r="Z1167" i="14"/>
  <c r="U1167" i="14"/>
  <c r="T1167" i="14"/>
  <c r="O1167" i="14"/>
  <c r="AE1167" i="14" s="1"/>
  <c r="AL1166" i="14"/>
  <c r="AK1166" i="14"/>
  <c r="AJ1166" i="14"/>
  <c r="AH1166" i="14"/>
  <c r="AE1166" i="14"/>
  <c r="Z1166" i="14"/>
  <c r="AF1166" i="14" s="1"/>
  <c r="U1166" i="14"/>
  <c r="T1166" i="14"/>
  <c r="O1166" i="14"/>
  <c r="AL1165" i="14"/>
  <c r="AJ1165" i="14"/>
  <c r="AI1165" i="14"/>
  <c r="AH1165" i="14"/>
  <c r="AE1165" i="14"/>
  <c r="Z1165" i="14"/>
  <c r="AF1165" i="14" s="1"/>
  <c r="U1165" i="14"/>
  <c r="T1165" i="14"/>
  <c r="O1165" i="14"/>
  <c r="AM1164" i="14"/>
  <c r="AN1164" i="14" s="1"/>
  <c r="AL1164" i="14"/>
  <c r="AK1164" i="14"/>
  <c r="AJ1164" i="14"/>
  <c r="AI1164" i="14"/>
  <c r="AH1164" i="14"/>
  <c r="AF1164" i="14"/>
  <c r="Z1164" i="14"/>
  <c r="U1164" i="14"/>
  <c r="T1164" i="14"/>
  <c r="O1164" i="14"/>
  <c r="AE1164" i="14" s="1"/>
  <c r="AL1163" i="14"/>
  <c r="AK1163" i="14" s="1"/>
  <c r="AJ1163" i="14"/>
  <c r="AI1163" i="14" s="1"/>
  <c r="AH1163" i="14"/>
  <c r="AF1163" i="14"/>
  <c r="AE1163" i="14"/>
  <c r="Z1163" i="14"/>
  <c r="U1163" i="14"/>
  <c r="T1163" i="14"/>
  <c r="O1163" i="14"/>
  <c r="AL1162" i="14"/>
  <c r="AM1162" i="14" s="1"/>
  <c r="AN1162" i="14" s="1"/>
  <c r="AK1162" i="14"/>
  <c r="AJ1162" i="14"/>
  <c r="AI1162" i="14"/>
  <c r="AH1162" i="14"/>
  <c r="AE1162" i="14"/>
  <c r="Z1162" i="14"/>
  <c r="AF1162" i="14" s="1"/>
  <c r="U1162" i="14"/>
  <c r="T1162" i="14"/>
  <c r="O1162" i="14"/>
  <c r="AL1161" i="14"/>
  <c r="AK1161" i="14"/>
  <c r="AJ1161" i="14"/>
  <c r="AH1161" i="14"/>
  <c r="Z1161" i="14"/>
  <c r="AF1161" i="14" s="1"/>
  <c r="U1161" i="14"/>
  <c r="T1161" i="14"/>
  <c r="O1161" i="14"/>
  <c r="AE1161" i="14" s="1"/>
  <c r="AL1160" i="14"/>
  <c r="AK1160" i="14" s="1"/>
  <c r="AJ1160" i="14"/>
  <c r="AH1160" i="14"/>
  <c r="AF1160" i="14"/>
  <c r="Z1160" i="14"/>
  <c r="U1160" i="14"/>
  <c r="T1160" i="14"/>
  <c r="O1160" i="14"/>
  <c r="AE1160" i="14" s="1"/>
  <c r="AM1159" i="14"/>
  <c r="AN1159" i="14" s="1"/>
  <c r="AL1159" i="14"/>
  <c r="AK1159" i="14" s="1"/>
  <c r="AJ1159" i="14"/>
  <c r="AI1159" i="14"/>
  <c r="AH1159" i="14"/>
  <c r="AF1159" i="14"/>
  <c r="AE1159" i="14"/>
  <c r="Z1159" i="14"/>
  <c r="U1159" i="14"/>
  <c r="T1159" i="14"/>
  <c r="O1159" i="14"/>
  <c r="AL1158" i="14"/>
  <c r="AM1158" i="14" s="1"/>
  <c r="AN1158" i="14" s="1"/>
  <c r="AJ1158" i="14"/>
  <c r="AI1158" i="14" s="1"/>
  <c r="AH1158" i="14"/>
  <c r="Z1158" i="14"/>
  <c r="AF1158" i="14" s="1"/>
  <c r="U1158" i="14"/>
  <c r="T1158" i="14"/>
  <c r="O1158" i="14"/>
  <c r="AE1158" i="14" s="1"/>
  <c r="AL1157" i="14"/>
  <c r="AK1157" i="14"/>
  <c r="AJ1157" i="14"/>
  <c r="AI1157" i="14" s="1"/>
  <c r="AH1157" i="14"/>
  <c r="AF1157" i="14"/>
  <c r="AE1157" i="14"/>
  <c r="Z1157" i="14"/>
  <c r="U1157" i="14"/>
  <c r="T1157" i="14"/>
  <c r="O1157" i="14"/>
  <c r="AN1156" i="14"/>
  <c r="AL1156" i="14"/>
  <c r="AK1156" i="14"/>
  <c r="AJ1156" i="14"/>
  <c r="AM1156" i="14" s="1"/>
  <c r="AI1156" i="14"/>
  <c r="AH1156" i="14"/>
  <c r="AE1156" i="14"/>
  <c r="Z1156" i="14"/>
  <c r="AF1156" i="14" s="1"/>
  <c r="U1156" i="14"/>
  <c r="T1156" i="14"/>
  <c r="O1156" i="14"/>
  <c r="AL1155" i="14"/>
  <c r="AJ1155" i="14"/>
  <c r="AI1155" i="14"/>
  <c r="AH1155" i="14"/>
  <c r="AF1155" i="14"/>
  <c r="Z1155" i="14"/>
  <c r="U1155" i="14"/>
  <c r="T1155" i="14"/>
  <c r="O1155" i="14"/>
  <c r="AE1155" i="14" s="1"/>
  <c r="AL1154" i="14"/>
  <c r="AM1154" i="14" s="1"/>
  <c r="AN1154" i="14" s="1"/>
  <c r="AJ1154" i="14"/>
  <c r="AI1154" i="14"/>
  <c r="AH1154" i="14"/>
  <c r="AF1154" i="14"/>
  <c r="AE1154" i="14"/>
  <c r="Z1154" i="14"/>
  <c r="U1154" i="14"/>
  <c r="T1154" i="14"/>
  <c r="O1154" i="14"/>
  <c r="AN1153" i="14"/>
  <c r="AL1153" i="14"/>
  <c r="AM1153" i="14" s="1"/>
  <c r="AK1153" i="14"/>
  <c r="AJ1153" i="14"/>
  <c r="AI1153" i="14" s="1"/>
  <c r="AH1153" i="14"/>
  <c r="AE1153" i="14"/>
  <c r="Z1153" i="14"/>
  <c r="AF1153" i="14" s="1"/>
  <c r="U1153" i="14"/>
  <c r="T1153" i="14"/>
  <c r="O1153" i="14"/>
  <c r="AL1152" i="14"/>
  <c r="AK1152" i="14"/>
  <c r="AJ1152" i="14"/>
  <c r="AH1152" i="14"/>
  <c r="Z1152" i="14"/>
  <c r="AF1152" i="14" s="1"/>
  <c r="U1152" i="14"/>
  <c r="T1152" i="14"/>
  <c r="O1152" i="14"/>
  <c r="AE1152" i="14" s="1"/>
  <c r="AL1151" i="14"/>
  <c r="AJ1151" i="14"/>
  <c r="AI1151" i="14"/>
  <c r="AH1151" i="14"/>
  <c r="AE1151" i="14"/>
  <c r="Z1151" i="14"/>
  <c r="AF1151" i="14" s="1"/>
  <c r="U1151" i="14"/>
  <c r="T1151" i="14"/>
  <c r="O1151" i="14"/>
  <c r="AM1150" i="14"/>
  <c r="AN1150" i="14" s="1"/>
  <c r="AL1150" i="14"/>
  <c r="AK1150" i="14"/>
  <c r="AJ1150" i="14"/>
  <c r="AI1150" i="14"/>
  <c r="AH1150" i="14"/>
  <c r="AF1150" i="14"/>
  <c r="Z1150" i="14"/>
  <c r="U1150" i="14"/>
  <c r="T1150" i="14"/>
  <c r="O1150" i="14"/>
  <c r="AE1150" i="14" s="1"/>
  <c r="AM1149" i="14"/>
  <c r="AN1149" i="14" s="1"/>
  <c r="AL1149" i="14"/>
  <c r="AK1149" i="14" s="1"/>
  <c r="AJ1149" i="14"/>
  <c r="AI1149" i="14" s="1"/>
  <c r="AH1149" i="14"/>
  <c r="AF1149" i="14"/>
  <c r="AE1149" i="14"/>
  <c r="Z1149" i="14"/>
  <c r="U1149" i="14"/>
  <c r="T1149" i="14"/>
  <c r="O1149" i="14"/>
  <c r="AN1148" i="14"/>
  <c r="AL1148" i="14"/>
  <c r="AM1148" i="14" s="1"/>
  <c r="AK1148" i="14"/>
  <c r="AJ1148" i="14"/>
  <c r="AI1148" i="14"/>
  <c r="AH1148" i="14"/>
  <c r="Z1148" i="14"/>
  <c r="AF1148" i="14" s="1"/>
  <c r="U1148" i="14"/>
  <c r="T1148" i="14"/>
  <c r="O1148" i="14"/>
  <c r="AE1148" i="14" s="1"/>
  <c r="AL1147" i="14"/>
  <c r="AK1147" i="14"/>
  <c r="AJ1147" i="14"/>
  <c r="AI1147" i="14" s="1"/>
  <c r="AH1147" i="14"/>
  <c r="Z1147" i="14"/>
  <c r="AF1147" i="14" s="1"/>
  <c r="U1147" i="14"/>
  <c r="T1147" i="14"/>
  <c r="O1147" i="14"/>
  <c r="AE1147" i="14" s="1"/>
  <c r="AM1146" i="14"/>
  <c r="AN1146" i="14" s="1"/>
  <c r="AL1146" i="14"/>
  <c r="AK1146" i="14" s="1"/>
  <c r="AJ1146" i="14"/>
  <c r="AI1146" i="14"/>
  <c r="AH1146" i="14"/>
  <c r="AF1146" i="14"/>
  <c r="Z1146" i="14"/>
  <c r="U1146" i="14"/>
  <c r="T1146" i="14"/>
  <c r="O1146" i="14"/>
  <c r="AE1146" i="14" s="1"/>
  <c r="AM1145" i="14"/>
  <c r="AN1145" i="14" s="1"/>
  <c r="AL1145" i="14"/>
  <c r="AK1145" i="14" s="1"/>
  <c r="AJ1145" i="14"/>
  <c r="AI1145" i="14"/>
  <c r="AH1145" i="14"/>
  <c r="AF1145" i="14"/>
  <c r="AE1145" i="14"/>
  <c r="Z1145" i="14"/>
  <c r="U1145" i="14"/>
  <c r="T1145" i="14"/>
  <c r="O1145" i="14"/>
  <c r="AL1144" i="14"/>
  <c r="AK1144" i="14" s="1"/>
  <c r="AJ1144" i="14"/>
  <c r="AI1144" i="14" s="1"/>
  <c r="AH1144" i="14"/>
  <c r="Z1144" i="14"/>
  <c r="AF1144" i="14" s="1"/>
  <c r="U1144" i="14"/>
  <c r="T1144" i="14"/>
  <c r="O1144" i="14"/>
  <c r="AE1144" i="14" s="1"/>
  <c r="AL1143" i="14"/>
  <c r="AK1143" i="14"/>
  <c r="AJ1143" i="14"/>
  <c r="AI1143" i="14" s="1"/>
  <c r="AH1143" i="14"/>
  <c r="AF1143" i="14"/>
  <c r="AE1143" i="14"/>
  <c r="Z1143" i="14"/>
  <c r="U1143" i="14"/>
  <c r="T1143" i="14"/>
  <c r="O1143" i="14"/>
  <c r="AM1142" i="14"/>
  <c r="AN1142" i="14" s="1"/>
  <c r="AL1142" i="14"/>
  <c r="AK1142" i="14"/>
  <c r="AJ1142" i="14"/>
  <c r="AI1142" i="14"/>
  <c r="AH1142" i="14"/>
  <c r="AE1142" i="14"/>
  <c r="Z1142" i="14"/>
  <c r="AF1142" i="14" s="1"/>
  <c r="U1142" i="14"/>
  <c r="T1142" i="14"/>
  <c r="O1142" i="14"/>
  <c r="AL1141" i="14"/>
  <c r="AJ1141" i="14"/>
  <c r="AI1141" i="14"/>
  <c r="AH1141" i="14"/>
  <c r="Z1141" i="14"/>
  <c r="AF1141" i="14" s="1"/>
  <c r="U1141" i="14"/>
  <c r="T1141" i="14"/>
  <c r="O1141" i="14"/>
  <c r="AE1141" i="14" s="1"/>
  <c r="AL1140" i="14"/>
  <c r="AM1140" i="14" s="1"/>
  <c r="AN1140" i="14" s="1"/>
  <c r="AJ1140" i="14"/>
  <c r="AI1140" i="14"/>
  <c r="AH1140" i="14"/>
  <c r="AF1140" i="14"/>
  <c r="AE1140" i="14"/>
  <c r="Z1140" i="14"/>
  <c r="U1140" i="14"/>
  <c r="T1140" i="14"/>
  <c r="O1140" i="14"/>
  <c r="AL1139" i="14"/>
  <c r="AK1139" i="14"/>
  <c r="AJ1139" i="14"/>
  <c r="AI1139" i="14" s="1"/>
  <c r="AH1139" i="14"/>
  <c r="Z1139" i="14"/>
  <c r="AF1139" i="14" s="1"/>
  <c r="U1139" i="14"/>
  <c r="T1139" i="14"/>
  <c r="O1139" i="14"/>
  <c r="AE1139" i="14" s="1"/>
  <c r="AL1138" i="14"/>
  <c r="AK1138" i="14"/>
  <c r="AJ1138" i="14"/>
  <c r="AH1138" i="14"/>
  <c r="AE1138" i="14"/>
  <c r="Z1138" i="14"/>
  <c r="AF1138" i="14" s="1"/>
  <c r="U1138" i="14"/>
  <c r="T1138" i="14"/>
  <c r="O1138" i="14"/>
  <c r="AL1137" i="14"/>
  <c r="AJ1137" i="14"/>
  <c r="AI1137" i="14"/>
  <c r="AH1137" i="14"/>
  <c r="AE1137" i="14"/>
  <c r="Z1137" i="14"/>
  <c r="AF1137" i="14" s="1"/>
  <c r="U1137" i="14"/>
  <c r="T1137" i="14"/>
  <c r="O1137" i="14"/>
  <c r="AN1136" i="14"/>
  <c r="AM1136" i="14"/>
  <c r="AL1136" i="14"/>
  <c r="AK1136" i="14"/>
  <c r="AJ1136" i="14"/>
  <c r="AI1136" i="14"/>
  <c r="AH1136" i="14"/>
  <c r="AF1136" i="14"/>
  <c r="Z1136" i="14"/>
  <c r="U1136" i="14"/>
  <c r="T1136" i="14"/>
  <c r="O1136" i="14"/>
  <c r="AE1136" i="14" s="1"/>
  <c r="AM1135" i="14"/>
  <c r="AN1135" i="14" s="1"/>
  <c r="AL1135" i="14"/>
  <c r="AK1135" i="14" s="1"/>
  <c r="AJ1135" i="14"/>
  <c r="AI1135" i="14" s="1"/>
  <c r="AH1135" i="14"/>
  <c r="AF1135" i="14"/>
  <c r="Z1135" i="14"/>
  <c r="U1135" i="14"/>
  <c r="T1135" i="14"/>
  <c r="O1135" i="14"/>
  <c r="AE1135" i="14" s="1"/>
  <c r="AL1134" i="14"/>
  <c r="AM1134" i="14" s="1"/>
  <c r="AN1134" i="14" s="1"/>
  <c r="AK1134" i="14"/>
  <c r="AJ1134" i="14"/>
  <c r="AI1134" i="14"/>
  <c r="AH1134" i="14"/>
  <c r="AE1134" i="14"/>
  <c r="Z1134" i="14"/>
  <c r="AF1134" i="14" s="1"/>
  <c r="U1134" i="14"/>
  <c r="T1134" i="14"/>
  <c r="O1134" i="14"/>
  <c r="AM1133" i="14"/>
  <c r="AN1133" i="14" s="1"/>
  <c r="AL1133" i="14"/>
  <c r="AK1133" i="14"/>
  <c r="AJ1133" i="14"/>
  <c r="AI1133" i="14" s="1"/>
  <c r="AH1133" i="14"/>
  <c r="Z1133" i="14"/>
  <c r="AF1133" i="14" s="1"/>
  <c r="U1133" i="14"/>
  <c r="T1133" i="14"/>
  <c r="O1133" i="14"/>
  <c r="AE1133" i="14" s="1"/>
  <c r="AL1132" i="14"/>
  <c r="AK1132" i="14" s="1"/>
  <c r="AJ1132" i="14"/>
  <c r="AI1132" i="14" s="1"/>
  <c r="AH1132" i="14"/>
  <c r="AF1132" i="14"/>
  <c r="Z1132" i="14"/>
  <c r="U1132" i="14"/>
  <c r="T1132" i="14"/>
  <c r="O1132" i="14"/>
  <c r="AE1132" i="14" s="1"/>
  <c r="AM1131" i="14"/>
  <c r="AN1131" i="14" s="1"/>
  <c r="AL1131" i="14"/>
  <c r="AK1131" i="14"/>
  <c r="AJ1131" i="14"/>
  <c r="AI1131" i="14"/>
  <c r="AH1131" i="14"/>
  <c r="AF1131" i="14"/>
  <c r="Z1131" i="14"/>
  <c r="U1131" i="14"/>
  <c r="T1131" i="14"/>
  <c r="O1131" i="14"/>
  <c r="AE1131" i="14" s="1"/>
  <c r="AL1130" i="14"/>
  <c r="AJ1130" i="14"/>
  <c r="AI1130" i="14" s="1"/>
  <c r="AH1130" i="14"/>
  <c r="AF1130" i="14"/>
  <c r="Z1130" i="14"/>
  <c r="U1130" i="14"/>
  <c r="T1130" i="14"/>
  <c r="O1130" i="14"/>
  <c r="AE1130" i="14" s="1"/>
  <c r="AL1129" i="14"/>
  <c r="AM1129" i="14" s="1"/>
  <c r="AN1129" i="14" s="1"/>
  <c r="AK1129" i="14"/>
  <c r="AJ1129" i="14"/>
  <c r="AI1129" i="14"/>
  <c r="AH1129" i="14"/>
  <c r="AF1129" i="14"/>
  <c r="AE1129" i="14"/>
  <c r="Z1129" i="14"/>
  <c r="U1129" i="14"/>
  <c r="T1129" i="14"/>
  <c r="O1129" i="14"/>
  <c r="AL1128" i="14"/>
  <c r="AK1128" i="14"/>
  <c r="AJ1128" i="14"/>
  <c r="AH1128" i="14"/>
  <c r="AE1128" i="14"/>
  <c r="Z1128" i="14"/>
  <c r="AF1128" i="14" s="1"/>
  <c r="U1128" i="14"/>
  <c r="T1128" i="14"/>
  <c r="O1128" i="14"/>
  <c r="AM1127" i="14"/>
  <c r="AN1127" i="14" s="1"/>
  <c r="AL1127" i="14"/>
  <c r="AK1127" i="14" s="1"/>
  <c r="AJ1127" i="14"/>
  <c r="AI1127" i="14"/>
  <c r="AH1127" i="14"/>
  <c r="Z1127" i="14"/>
  <c r="AF1127" i="14" s="1"/>
  <c r="U1127" i="14"/>
  <c r="T1127" i="14"/>
  <c r="O1127" i="14"/>
  <c r="AE1127" i="14" s="1"/>
  <c r="AL1126" i="14"/>
  <c r="AM1126" i="14" s="1"/>
  <c r="AN1126" i="14" s="1"/>
  <c r="AK1126" i="14"/>
  <c r="AJ1126" i="14"/>
  <c r="AI1126" i="14"/>
  <c r="AH1126" i="14"/>
  <c r="AF1126" i="14"/>
  <c r="AE1126" i="14"/>
  <c r="Z1126" i="14"/>
  <c r="U1126" i="14"/>
  <c r="T1126" i="14"/>
  <c r="O1126" i="14"/>
  <c r="AL1125" i="14"/>
  <c r="AM1125" i="14" s="1"/>
  <c r="AN1125" i="14" s="1"/>
  <c r="AK1125" i="14"/>
  <c r="AJ1125" i="14"/>
  <c r="AI1125" i="14" s="1"/>
  <c r="AH1125" i="14"/>
  <c r="AF1125" i="14"/>
  <c r="Z1125" i="14"/>
  <c r="U1125" i="14"/>
  <c r="T1125" i="14"/>
  <c r="O1125" i="14"/>
  <c r="AE1125" i="14" s="1"/>
  <c r="AM1124" i="14"/>
  <c r="AN1124" i="14" s="1"/>
  <c r="AL1124" i="14"/>
  <c r="AK1124" i="14"/>
  <c r="AJ1124" i="14"/>
  <c r="AI1124" i="14"/>
  <c r="AH1124" i="14"/>
  <c r="AE1124" i="14"/>
  <c r="Z1124" i="14"/>
  <c r="AF1124" i="14" s="1"/>
  <c r="U1124" i="14"/>
  <c r="T1124" i="14"/>
  <c r="O1124" i="14"/>
  <c r="AL1123" i="14"/>
  <c r="AJ1123" i="14"/>
  <c r="AI1123" i="14"/>
  <c r="AH1123" i="14"/>
  <c r="AE1123" i="14"/>
  <c r="Z1123" i="14"/>
  <c r="AF1123" i="14" s="1"/>
  <c r="U1123" i="14"/>
  <c r="T1123" i="14"/>
  <c r="O1123" i="14"/>
  <c r="AM1122" i="14"/>
  <c r="AN1122" i="14" s="1"/>
  <c r="AL1122" i="14"/>
  <c r="AK1122" i="14"/>
  <c r="AJ1122" i="14"/>
  <c r="AI1122" i="14"/>
  <c r="AH1122" i="14"/>
  <c r="AF1122" i="14"/>
  <c r="Z1122" i="14"/>
  <c r="U1122" i="14"/>
  <c r="T1122" i="14"/>
  <c r="O1122" i="14"/>
  <c r="AE1122" i="14" s="1"/>
  <c r="AM1121" i="14"/>
  <c r="AN1121" i="14" s="1"/>
  <c r="AL1121" i="14"/>
  <c r="AK1121" i="14" s="1"/>
  <c r="AJ1121" i="14"/>
  <c r="AI1121" i="14" s="1"/>
  <c r="AH1121" i="14"/>
  <c r="AF1121" i="14"/>
  <c r="Z1121" i="14"/>
  <c r="U1121" i="14"/>
  <c r="T1121" i="14"/>
  <c r="O1121" i="14"/>
  <c r="AE1121" i="14" s="1"/>
  <c r="AL1120" i="14"/>
  <c r="AJ1120" i="14"/>
  <c r="AI1120" i="14"/>
  <c r="AH1120" i="14"/>
  <c r="AE1120" i="14"/>
  <c r="Z1120" i="14"/>
  <c r="AF1120" i="14" s="1"/>
  <c r="U1120" i="14"/>
  <c r="T1120" i="14"/>
  <c r="O1120" i="14"/>
  <c r="AM1119" i="14"/>
  <c r="AN1119" i="14" s="1"/>
  <c r="AL1119" i="14"/>
  <c r="AK1119" i="14"/>
  <c r="AJ1119" i="14"/>
  <c r="AI1119" i="14" s="1"/>
  <c r="AH1119" i="14"/>
  <c r="Z1119" i="14"/>
  <c r="AF1119" i="14" s="1"/>
  <c r="U1119" i="14"/>
  <c r="T1119" i="14"/>
  <c r="O1119" i="14"/>
  <c r="AE1119" i="14" s="1"/>
  <c r="AM1118" i="14"/>
  <c r="AN1118" i="14" s="1"/>
  <c r="AL1118" i="14"/>
  <c r="AK1118" i="14" s="1"/>
  <c r="AJ1118" i="14"/>
  <c r="AI1118" i="14"/>
  <c r="AH1118" i="14"/>
  <c r="AF1118" i="14"/>
  <c r="Z1118" i="14"/>
  <c r="U1118" i="14"/>
  <c r="T1118" i="14"/>
  <c r="O1118" i="14"/>
  <c r="AE1118" i="14" s="1"/>
  <c r="AM1117" i="14"/>
  <c r="AN1117" i="14" s="1"/>
  <c r="AL1117" i="14"/>
  <c r="AK1117" i="14"/>
  <c r="AJ1117" i="14"/>
  <c r="AI1117" i="14"/>
  <c r="AH1117" i="14"/>
  <c r="AF1117" i="14"/>
  <c r="Z1117" i="14"/>
  <c r="U1117" i="14"/>
  <c r="T1117" i="14"/>
  <c r="O1117" i="14"/>
  <c r="AE1117" i="14" s="1"/>
  <c r="AL1116" i="14"/>
  <c r="AK1116" i="14"/>
  <c r="AJ1116" i="14"/>
  <c r="AI1116" i="14" s="1"/>
  <c r="AH1116" i="14"/>
  <c r="Z1116" i="14"/>
  <c r="AF1116" i="14" s="1"/>
  <c r="U1116" i="14"/>
  <c r="T1116" i="14"/>
  <c r="O1116" i="14"/>
  <c r="AE1116" i="14" s="1"/>
  <c r="AL1115" i="14"/>
  <c r="AK1115" i="14"/>
  <c r="AJ1115" i="14"/>
  <c r="AI1115" i="14" s="1"/>
  <c r="AH1115" i="14"/>
  <c r="AF1115" i="14"/>
  <c r="AE1115" i="14"/>
  <c r="Z1115" i="14"/>
  <c r="U1115" i="14"/>
  <c r="T1115" i="14"/>
  <c r="O1115" i="14"/>
  <c r="AL1114" i="14"/>
  <c r="AK1114" i="14"/>
  <c r="AJ1114" i="14"/>
  <c r="AM1114" i="14" s="1"/>
  <c r="AN1114" i="14" s="1"/>
  <c r="AI1114" i="14"/>
  <c r="AH1114" i="14"/>
  <c r="AE1114" i="14"/>
  <c r="Z1114" i="14"/>
  <c r="AF1114" i="14" s="1"/>
  <c r="U1114" i="14"/>
  <c r="T1114" i="14"/>
  <c r="O1114" i="14"/>
  <c r="AL1113" i="14"/>
  <c r="AK1113" i="14" s="1"/>
  <c r="AJ1113" i="14"/>
  <c r="AI1113" i="14"/>
  <c r="AH1113" i="14"/>
  <c r="AF1113" i="14"/>
  <c r="Z1113" i="14"/>
  <c r="U1113" i="14"/>
  <c r="T1113" i="14"/>
  <c r="O1113" i="14"/>
  <c r="AE1113" i="14" s="1"/>
  <c r="AL1112" i="14"/>
  <c r="AM1112" i="14" s="1"/>
  <c r="AN1112" i="14" s="1"/>
  <c r="AK1112" i="14"/>
  <c r="AJ1112" i="14"/>
  <c r="AI1112" i="14"/>
  <c r="AH1112" i="14"/>
  <c r="AF1112" i="14"/>
  <c r="AE1112" i="14"/>
  <c r="Z1112" i="14"/>
  <c r="U1112" i="14"/>
  <c r="T1112" i="14"/>
  <c r="O1112" i="14"/>
  <c r="AN1111" i="14"/>
  <c r="AL1111" i="14"/>
  <c r="AM1111" i="14" s="1"/>
  <c r="AK1111" i="14"/>
  <c r="AJ1111" i="14"/>
  <c r="AI1111" i="14" s="1"/>
  <c r="AH1111" i="14"/>
  <c r="AE1111" i="14"/>
  <c r="Z1111" i="14"/>
  <c r="AF1111" i="14" s="1"/>
  <c r="U1111" i="14"/>
  <c r="T1111" i="14"/>
  <c r="O1111" i="14"/>
  <c r="AL1110" i="14"/>
  <c r="AK1110" i="14"/>
  <c r="AJ1110" i="14"/>
  <c r="AH1110" i="14"/>
  <c r="Z1110" i="14"/>
  <c r="AF1110" i="14" s="1"/>
  <c r="U1110" i="14"/>
  <c r="T1110" i="14"/>
  <c r="O1110" i="14"/>
  <c r="AE1110" i="14" s="1"/>
  <c r="AL1109" i="14"/>
  <c r="AJ1109" i="14"/>
  <c r="AI1109" i="14"/>
  <c r="AH1109" i="14"/>
  <c r="AE1109" i="14"/>
  <c r="Z1109" i="14"/>
  <c r="AF1109" i="14" s="1"/>
  <c r="U1109" i="14"/>
  <c r="T1109" i="14"/>
  <c r="O1109" i="14"/>
  <c r="AN1108" i="14"/>
  <c r="AM1108" i="14"/>
  <c r="AL1108" i="14"/>
  <c r="AK1108" i="14"/>
  <c r="AJ1108" i="14"/>
  <c r="AI1108" i="14"/>
  <c r="AH1108" i="14"/>
  <c r="AF1108" i="14"/>
  <c r="Z1108" i="14"/>
  <c r="U1108" i="14"/>
  <c r="T1108" i="14"/>
  <c r="O1108" i="14"/>
  <c r="AE1108" i="14" s="1"/>
  <c r="AL1107" i="14"/>
  <c r="AK1107" i="14" s="1"/>
  <c r="AJ1107" i="14"/>
  <c r="AI1107" i="14" s="1"/>
  <c r="AH1107" i="14"/>
  <c r="AF1107" i="14"/>
  <c r="AE1107" i="14"/>
  <c r="Z1107" i="14"/>
  <c r="U1107" i="14"/>
  <c r="T1107" i="14"/>
  <c r="O1107" i="14"/>
  <c r="AN1106" i="14"/>
  <c r="AL1106" i="14"/>
  <c r="AM1106" i="14" s="1"/>
  <c r="AK1106" i="14"/>
  <c r="AJ1106" i="14"/>
  <c r="AI1106" i="14"/>
  <c r="AH1106" i="14"/>
  <c r="Z1106" i="14"/>
  <c r="AF1106" i="14" s="1"/>
  <c r="U1106" i="14"/>
  <c r="T1106" i="14"/>
  <c r="O1106" i="14"/>
  <c r="AE1106" i="14" s="1"/>
  <c r="AL1105" i="14"/>
  <c r="AK1105" i="14"/>
  <c r="AJ1105" i="14"/>
  <c r="AI1105" i="14" s="1"/>
  <c r="AH1105" i="14"/>
  <c r="Z1105" i="14"/>
  <c r="AF1105" i="14" s="1"/>
  <c r="U1105" i="14"/>
  <c r="T1105" i="14"/>
  <c r="O1105" i="14"/>
  <c r="AE1105" i="14" s="1"/>
  <c r="AL1104" i="14"/>
  <c r="AK1104" i="14" s="1"/>
  <c r="AJ1104" i="14"/>
  <c r="AI1104" i="14" s="1"/>
  <c r="AH1104" i="14"/>
  <c r="AF1104" i="14"/>
  <c r="Z1104" i="14"/>
  <c r="U1104" i="14"/>
  <c r="T1104" i="14"/>
  <c r="O1104" i="14"/>
  <c r="AE1104" i="14" s="1"/>
  <c r="AL1103" i="14"/>
  <c r="AJ1103" i="14"/>
  <c r="AI1103" i="14"/>
  <c r="AH1103" i="14"/>
  <c r="AF1103" i="14"/>
  <c r="Z1103" i="14"/>
  <c r="U1103" i="14"/>
  <c r="T1103" i="14"/>
  <c r="O1103" i="14"/>
  <c r="AE1103" i="14" s="1"/>
  <c r="AL1102" i="14"/>
  <c r="AK1102" i="14"/>
  <c r="AJ1102" i="14"/>
  <c r="AI1102" i="14" s="1"/>
  <c r="AH1102" i="14"/>
  <c r="AF1102" i="14"/>
  <c r="Z1102" i="14"/>
  <c r="U1102" i="14"/>
  <c r="T1102" i="14"/>
  <c r="O1102" i="14"/>
  <c r="AE1102" i="14" s="1"/>
  <c r="AL1101" i="14"/>
  <c r="AJ1101" i="14"/>
  <c r="AI1101" i="14" s="1"/>
  <c r="AH1101" i="14"/>
  <c r="AF1101" i="14"/>
  <c r="AE1101" i="14"/>
  <c r="Z1101" i="14"/>
  <c r="U1101" i="14"/>
  <c r="T1101" i="14"/>
  <c r="O1101" i="14"/>
  <c r="AL1100" i="14"/>
  <c r="AK1100" i="14"/>
  <c r="AJ1100" i="14"/>
  <c r="AM1100" i="14" s="1"/>
  <c r="AN1100" i="14" s="1"/>
  <c r="AI1100" i="14"/>
  <c r="AH1100" i="14"/>
  <c r="AE1100" i="14"/>
  <c r="Z1100" i="14"/>
  <c r="AF1100" i="14" s="1"/>
  <c r="U1100" i="14"/>
  <c r="T1100" i="14"/>
  <c r="O1100" i="14"/>
  <c r="AL1099" i="14"/>
  <c r="AK1099" i="14" s="1"/>
  <c r="AJ1099" i="14"/>
  <c r="AI1099" i="14" s="1"/>
  <c r="AH1099" i="14"/>
  <c r="AF1099" i="14"/>
  <c r="Z1099" i="14"/>
  <c r="U1099" i="14"/>
  <c r="T1099" i="14"/>
  <c r="O1099" i="14"/>
  <c r="AE1099" i="14" s="1"/>
  <c r="AL1098" i="14"/>
  <c r="AM1098" i="14" s="1"/>
  <c r="AN1098" i="14" s="1"/>
  <c r="AK1098" i="14"/>
  <c r="AJ1098" i="14"/>
  <c r="AI1098" i="14"/>
  <c r="AH1098" i="14"/>
  <c r="AF1098" i="14"/>
  <c r="AE1098" i="14"/>
  <c r="Z1098" i="14"/>
  <c r="U1098" i="14"/>
  <c r="T1098" i="14"/>
  <c r="O1098" i="14"/>
  <c r="AL1097" i="14"/>
  <c r="AM1097" i="14" s="1"/>
  <c r="AN1097" i="14" s="1"/>
  <c r="AK1097" i="14"/>
  <c r="AJ1097" i="14"/>
  <c r="AI1097" i="14" s="1"/>
  <c r="AH1097" i="14"/>
  <c r="AE1097" i="14"/>
  <c r="Z1097" i="14"/>
  <c r="AF1097" i="14" s="1"/>
  <c r="U1097" i="14"/>
  <c r="T1097" i="14"/>
  <c r="O1097" i="14"/>
  <c r="AL1096" i="14"/>
  <c r="AK1096" i="14"/>
  <c r="AJ1096" i="14"/>
  <c r="AM1096" i="14" s="1"/>
  <c r="AN1096" i="14" s="1"/>
  <c r="AI1096" i="14"/>
  <c r="AH1096" i="14"/>
  <c r="AF1096" i="14"/>
  <c r="Z1096" i="14"/>
  <c r="U1096" i="14"/>
  <c r="T1096" i="14"/>
  <c r="O1096" i="14"/>
  <c r="AE1096" i="14" s="1"/>
  <c r="AL1095" i="14"/>
  <c r="AJ1095" i="14"/>
  <c r="AI1095" i="14"/>
  <c r="AH1095" i="14"/>
  <c r="AE1095" i="14"/>
  <c r="Z1095" i="14"/>
  <c r="AF1095" i="14" s="1"/>
  <c r="U1095" i="14"/>
  <c r="T1095" i="14"/>
  <c r="O1095" i="14"/>
  <c r="AM1094" i="14"/>
  <c r="AN1094" i="14" s="1"/>
  <c r="AL1094" i="14"/>
  <c r="AK1094" i="14"/>
  <c r="AJ1094" i="14"/>
  <c r="AI1094" i="14"/>
  <c r="AH1094" i="14"/>
  <c r="AF1094" i="14"/>
  <c r="Z1094" i="14"/>
  <c r="U1094" i="14"/>
  <c r="T1094" i="14"/>
  <c r="O1094" i="14"/>
  <c r="AE1094" i="14" s="1"/>
  <c r="AL1093" i="14"/>
  <c r="AJ1093" i="14"/>
  <c r="AI1093" i="14" s="1"/>
  <c r="AH1093" i="14"/>
  <c r="AF1093" i="14"/>
  <c r="Z1093" i="14"/>
  <c r="U1093" i="14"/>
  <c r="T1093" i="14"/>
  <c r="O1093" i="14"/>
  <c r="AE1093" i="14" s="1"/>
  <c r="AL1092" i="14"/>
  <c r="AM1092" i="14" s="1"/>
  <c r="AN1092" i="14" s="1"/>
  <c r="AK1092" i="14"/>
  <c r="AJ1092" i="14"/>
  <c r="AI1092" i="14"/>
  <c r="AH1092" i="14"/>
  <c r="AE1092" i="14"/>
  <c r="Z1092" i="14"/>
  <c r="AF1092" i="14" s="1"/>
  <c r="U1092" i="14"/>
  <c r="T1092" i="14"/>
  <c r="O1092" i="14"/>
  <c r="AL1091" i="14"/>
  <c r="AK1091" i="14"/>
  <c r="AJ1091" i="14"/>
  <c r="AH1091" i="14"/>
  <c r="Z1091" i="14"/>
  <c r="AF1091" i="14" s="1"/>
  <c r="U1091" i="14"/>
  <c r="T1091" i="14"/>
  <c r="O1091" i="14"/>
  <c r="AE1091" i="14" s="1"/>
  <c r="AL1090" i="14"/>
  <c r="AJ1090" i="14"/>
  <c r="AI1090" i="14" s="1"/>
  <c r="AH1090" i="14"/>
  <c r="AF1090" i="14"/>
  <c r="Z1090" i="14"/>
  <c r="U1090" i="14"/>
  <c r="T1090" i="14"/>
  <c r="O1090" i="14"/>
  <c r="AE1090" i="14" s="1"/>
  <c r="AM1089" i="14"/>
  <c r="AN1089" i="14" s="1"/>
  <c r="AL1089" i="14"/>
  <c r="AK1089" i="14"/>
  <c r="AJ1089" i="14"/>
  <c r="AI1089" i="14"/>
  <c r="AH1089" i="14"/>
  <c r="AF1089" i="14"/>
  <c r="Z1089" i="14"/>
  <c r="U1089" i="14"/>
  <c r="T1089" i="14"/>
  <c r="O1089" i="14"/>
  <c r="AE1089" i="14" s="1"/>
  <c r="AL1088" i="14"/>
  <c r="AM1088" i="14" s="1"/>
  <c r="AN1088" i="14" s="1"/>
  <c r="AK1088" i="14"/>
  <c r="AJ1088" i="14"/>
  <c r="AI1088" i="14" s="1"/>
  <c r="AH1088" i="14"/>
  <c r="AF1088" i="14"/>
  <c r="Z1088" i="14"/>
  <c r="U1088" i="14"/>
  <c r="T1088" i="14"/>
  <c r="O1088" i="14"/>
  <c r="AE1088" i="14" s="1"/>
  <c r="AL1087" i="14"/>
  <c r="AK1087" i="14"/>
  <c r="AJ1087" i="14"/>
  <c r="AI1087" i="14" s="1"/>
  <c r="AH1087" i="14"/>
  <c r="AF1087" i="14"/>
  <c r="AE1087" i="14"/>
  <c r="Z1087" i="14"/>
  <c r="U1087" i="14"/>
  <c r="T1087" i="14"/>
  <c r="O1087" i="14"/>
  <c r="AL1086" i="14"/>
  <c r="AK1086" i="14"/>
  <c r="AJ1086" i="14"/>
  <c r="AM1086" i="14" s="1"/>
  <c r="AN1086" i="14" s="1"/>
  <c r="AI1086" i="14"/>
  <c r="AH1086" i="14"/>
  <c r="AE1086" i="14"/>
  <c r="Z1086" i="14"/>
  <c r="AF1086" i="14" s="1"/>
  <c r="U1086" i="14"/>
  <c r="T1086" i="14"/>
  <c r="O1086" i="14"/>
  <c r="AM1085" i="14"/>
  <c r="AN1085" i="14" s="1"/>
  <c r="AL1085" i="14"/>
  <c r="AK1085" i="14" s="1"/>
  <c r="AJ1085" i="14"/>
  <c r="AI1085" i="14"/>
  <c r="AH1085" i="14"/>
  <c r="Z1085" i="14"/>
  <c r="AF1085" i="14" s="1"/>
  <c r="U1085" i="14"/>
  <c r="T1085" i="14"/>
  <c r="O1085" i="14"/>
  <c r="AE1085" i="14" s="1"/>
  <c r="AL1084" i="14"/>
  <c r="AJ1084" i="14"/>
  <c r="AI1084" i="14"/>
  <c r="AH1084" i="14"/>
  <c r="AF1084" i="14"/>
  <c r="AE1084" i="14"/>
  <c r="Z1084" i="14"/>
  <c r="U1084" i="14"/>
  <c r="T1084" i="14"/>
  <c r="O1084" i="14"/>
  <c r="AL1083" i="14"/>
  <c r="AK1083" i="14"/>
  <c r="AJ1083" i="14"/>
  <c r="AI1083" i="14" s="1"/>
  <c r="AH1083" i="14"/>
  <c r="AF1083" i="14"/>
  <c r="AE1083" i="14"/>
  <c r="Z1083" i="14"/>
  <c r="U1083" i="14"/>
  <c r="T1083" i="14"/>
  <c r="O1083" i="14"/>
  <c r="AM1082" i="14"/>
  <c r="AN1082" i="14" s="1"/>
  <c r="AL1082" i="14"/>
  <c r="AK1082" i="14"/>
  <c r="AJ1082" i="14"/>
  <c r="AI1082" i="14" s="1"/>
  <c r="AH1082" i="14"/>
  <c r="AF1082" i="14"/>
  <c r="AE1082" i="14"/>
  <c r="Z1082" i="14"/>
  <c r="U1082" i="14"/>
  <c r="T1082" i="14"/>
  <c r="O1082" i="14"/>
  <c r="AL1081" i="14"/>
  <c r="AJ1081" i="14"/>
  <c r="AI1081" i="14"/>
  <c r="AH1081" i="14"/>
  <c r="AE1081" i="14"/>
  <c r="Z1081" i="14"/>
  <c r="AF1081" i="14" s="1"/>
  <c r="U1081" i="14"/>
  <c r="T1081" i="14"/>
  <c r="O1081" i="14"/>
  <c r="AN1080" i="14"/>
  <c r="AM1080" i="14"/>
  <c r="AL1080" i="14"/>
  <c r="AK1080" i="14"/>
  <c r="AJ1080" i="14"/>
  <c r="AI1080" i="14"/>
  <c r="AH1080" i="14"/>
  <c r="Z1080" i="14"/>
  <c r="AF1080" i="14" s="1"/>
  <c r="U1080" i="14"/>
  <c r="T1080" i="14"/>
  <c r="O1080" i="14"/>
  <c r="AE1080" i="14" s="1"/>
  <c r="AL1079" i="14"/>
  <c r="AK1079" i="14" s="1"/>
  <c r="AJ1079" i="14"/>
  <c r="AH1079" i="14"/>
  <c r="AF1079" i="14"/>
  <c r="Z1079" i="14"/>
  <c r="U1079" i="14"/>
  <c r="T1079" i="14"/>
  <c r="O1079" i="14"/>
  <c r="AE1079" i="14" s="1"/>
  <c r="AL1078" i="14"/>
  <c r="AJ1078" i="14"/>
  <c r="AI1078" i="14"/>
  <c r="AH1078" i="14"/>
  <c r="AE1078" i="14"/>
  <c r="Z1078" i="14"/>
  <c r="AF1078" i="14" s="1"/>
  <c r="U1078" i="14"/>
  <c r="T1078" i="14"/>
  <c r="O1078" i="14"/>
  <c r="AM1077" i="14"/>
  <c r="AN1077" i="14" s="1"/>
  <c r="AL1077" i="14"/>
  <c r="AK1077" i="14"/>
  <c r="AJ1077" i="14"/>
  <c r="AI1077" i="14" s="1"/>
  <c r="AH1077" i="14"/>
  <c r="Z1077" i="14"/>
  <c r="AF1077" i="14" s="1"/>
  <c r="U1077" i="14"/>
  <c r="T1077" i="14"/>
  <c r="O1077" i="14"/>
  <c r="AE1077" i="14" s="1"/>
  <c r="AN1076" i="14"/>
  <c r="AM1076" i="14"/>
  <c r="AL1076" i="14"/>
  <c r="AK1076" i="14" s="1"/>
  <c r="AJ1076" i="14"/>
  <c r="AI1076" i="14"/>
  <c r="AH1076" i="14"/>
  <c r="AF1076" i="14"/>
  <c r="Z1076" i="14"/>
  <c r="U1076" i="14"/>
  <c r="T1076" i="14"/>
  <c r="O1076" i="14"/>
  <c r="AE1076" i="14" s="1"/>
  <c r="AN1075" i="14"/>
  <c r="AL1075" i="14"/>
  <c r="AM1075" i="14" s="1"/>
  <c r="AK1075" i="14"/>
  <c r="AJ1075" i="14"/>
  <c r="AI1075" i="14"/>
  <c r="AH1075" i="14"/>
  <c r="AF1075" i="14"/>
  <c r="AE1075" i="14"/>
  <c r="Z1075" i="14"/>
  <c r="U1075" i="14"/>
  <c r="T1075" i="14"/>
  <c r="O1075" i="14"/>
  <c r="AL1074" i="14"/>
  <c r="AJ1074" i="14"/>
  <c r="AI1074" i="14" s="1"/>
  <c r="AH1074" i="14"/>
  <c r="AF1074" i="14"/>
  <c r="Z1074" i="14"/>
  <c r="U1074" i="14"/>
  <c r="T1074" i="14"/>
  <c r="O1074" i="14"/>
  <c r="AE1074" i="14" s="1"/>
  <c r="AL1073" i="14"/>
  <c r="AJ1073" i="14"/>
  <c r="AI1073" i="14"/>
  <c r="AH1073" i="14"/>
  <c r="AF1073" i="14"/>
  <c r="AE1073" i="14"/>
  <c r="Z1073" i="14"/>
  <c r="U1073" i="14"/>
  <c r="T1073" i="14"/>
  <c r="O1073" i="14"/>
  <c r="AL1072" i="14"/>
  <c r="AK1072" i="14"/>
  <c r="AJ1072" i="14"/>
  <c r="AH1072" i="14"/>
  <c r="AE1072" i="14"/>
  <c r="Z1072" i="14"/>
  <c r="AF1072" i="14" s="1"/>
  <c r="U1072" i="14"/>
  <c r="T1072" i="14"/>
  <c r="O1072" i="14"/>
  <c r="AL1071" i="14"/>
  <c r="AK1071" i="14" s="1"/>
  <c r="AJ1071" i="14"/>
  <c r="AM1071" i="14" s="1"/>
  <c r="AN1071" i="14" s="1"/>
  <c r="AI1071" i="14"/>
  <c r="AH1071" i="14"/>
  <c r="AF1071" i="14"/>
  <c r="AE1071" i="14"/>
  <c r="Z1071" i="14"/>
  <c r="U1071" i="14"/>
  <c r="T1071" i="14"/>
  <c r="O1071" i="14"/>
  <c r="AL1070" i="14"/>
  <c r="AM1070" i="14" s="1"/>
  <c r="AN1070" i="14" s="1"/>
  <c r="AK1070" i="14"/>
  <c r="AJ1070" i="14"/>
  <c r="AI1070" i="14"/>
  <c r="AH1070" i="14"/>
  <c r="AE1070" i="14"/>
  <c r="Z1070" i="14"/>
  <c r="AF1070" i="14" s="1"/>
  <c r="U1070" i="14"/>
  <c r="T1070" i="14"/>
  <c r="O1070" i="14"/>
  <c r="AL1069" i="14"/>
  <c r="AM1069" i="14" s="1"/>
  <c r="AN1069" i="14" s="1"/>
  <c r="AK1069" i="14"/>
  <c r="AJ1069" i="14"/>
  <c r="AI1069" i="14" s="1"/>
  <c r="AH1069" i="14"/>
  <c r="AF1069" i="14"/>
  <c r="Z1069" i="14"/>
  <c r="U1069" i="14"/>
  <c r="T1069" i="14"/>
  <c r="O1069" i="14"/>
  <c r="AE1069" i="14" s="1"/>
  <c r="AM1068" i="14"/>
  <c r="AN1068" i="14" s="1"/>
  <c r="AL1068" i="14"/>
  <c r="AK1068" i="14"/>
  <c r="AJ1068" i="14"/>
  <c r="AI1068" i="14"/>
  <c r="AH1068" i="14"/>
  <c r="AF1068" i="14"/>
  <c r="AE1068" i="14"/>
  <c r="Z1068" i="14"/>
  <c r="U1068" i="14"/>
  <c r="T1068" i="14"/>
  <c r="O1068" i="14"/>
  <c r="AL1067" i="14"/>
  <c r="AJ1067" i="14"/>
  <c r="AI1067" i="14"/>
  <c r="AH1067" i="14"/>
  <c r="Z1067" i="14"/>
  <c r="AF1067" i="14" s="1"/>
  <c r="U1067" i="14"/>
  <c r="T1067" i="14"/>
  <c r="O1067" i="14"/>
  <c r="AE1067" i="14" s="1"/>
  <c r="AN1066" i="14"/>
  <c r="AM1066" i="14"/>
  <c r="AL1066" i="14"/>
  <c r="AK1066" i="14"/>
  <c r="AJ1066" i="14"/>
  <c r="AI1066" i="14"/>
  <c r="AH1066" i="14"/>
  <c r="AF1066" i="14"/>
  <c r="Z1066" i="14"/>
  <c r="U1066" i="14"/>
  <c r="T1066" i="14"/>
  <c r="O1066" i="14"/>
  <c r="AE1066" i="14" s="1"/>
  <c r="AM1065" i="14"/>
  <c r="AN1065" i="14" s="1"/>
  <c r="AL1065" i="14"/>
  <c r="AK1065" i="14" s="1"/>
  <c r="AJ1065" i="14"/>
  <c r="AI1065" i="14" s="1"/>
  <c r="AH1065" i="14"/>
  <c r="AF1065" i="14"/>
  <c r="AE1065" i="14"/>
  <c r="Z1065" i="14"/>
  <c r="U1065" i="14"/>
  <c r="T1065" i="14"/>
  <c r="O1065" i="14"/>
  <c r="AM1064" i="14"/>
  <c r="AN1064" i="14" s="1"/>
  <c r="AL1064" i="14"/>
  <c r="AK1064" i="14"/>
  <c r="AJ1064" i="14"/>
  <c r="AI1064" i="14"/>
  <c r="AH1064" i="14"/>
  <c r="Z1064" i="14"/>
  <c r="AF1064" i="14" s="1"/>
  <c r="U1064" i="14"/>
  <c r="T1064" i="14"/>
  <c r="O1064" i="14"/>
  <c r="AE1064" i="14" s="1"/>
  <c r="AN1063" i="14"/>
  <c r="AL1063" i="14"/>
  <c r="AM1063" i="14" s="1"/>
  <c r="AK1063" i="14"/>
  <c r="AJ1063" i="14"/>
  <c r="AI1063" i="14" s="1"/>
  <c r="AH1063" i="14"/>
  <c r="Z1063" i="14"/>
  <c r="AF1063" i="14" s="1"/>
  <c r="U1063" i="14"/>
  <c r="T1063" i="14"/>
  <c r="O1063" i="14"/>
  <c r="AE1063" i="14" s="1"/>
  <c r="AL1062" i="14"/>
  <c r="AK1062" i="14"/>
  <c r="AJ1062" i="14"/>
  <c r="AI1062" i="14" s="1"/>
  <c r="AH1062" i="14"/>
  <c r="AF1062" i="14"/>
  <c r="Z1062" i="14"/>
  <c r="U1062" i="14"/>
  <c r="T1062" i="14"/>
  <c r="O1062" i="14"/>
  <c r="AE1062" i="14" s="1"/>
  <c r="AL1061" i="14"/>
  <c r="AM1061" i="14" s="1"/>
  <c r="AN1061" i="14" s="1"/>
  <c r="AK1061" i="14"/>
  <c r="AJ1061" i="14"/>
  <c r="AI1061" i="14"/>
  <c r="AH1061" i="14"/>
  <c r="AF1061" i="14"/>
  <c r="Z1061" i="14"/>
  <c r="U1061" i="14"/>
  <c r="T1061" i="14"/>
  <c r="O1061" i="14"/>
  <c r="AE1061" i="14" s="1"/>
  <c r="AM1060" i="14"/>
  <c r="AN1060" i="14" s="1"/>
  <c r="AL1060" i="14"/>
  <c r="AK1060" i="14" s="1"/>
  <c r="AJ1060" i="14"/>
  <c r="AI1060" i="14"/>
  <c r="AH1060" i="14"/>
  <c r="Z1060" i="14"/>
  <c r="AF1060" i="14" s="1"/>
  <c r="U1060" i="14"/>
  <c r="T1060" i="14"/>
  <c r="O1060" i="14"/>
  <c r="AE1060" i="14" s="1"/>
  <c r="AL1059" i="14"/>
  <c r="AK1059" i="14"/>
  <c r="AJ1059" i="14"/>
  <c r="AI1059" i="14" s="1"/>
  <c r="AH1059" i="14"/>
  <c r="AF1059" i="14"/>
  <c r="AE1059" i="14"/>
  <c r="Z1059" i="14"/>
  <c r="U1059" i="14"/>
  <c r="T1059" i="14"/>
  <c r="O1059" i="14"/>
  <c r="AM1058" i="14"/>
  <c r="AN1058" i="14" s="1"/>
  <c r="AL1058" i="14"/>
  <c r="AK1058" i="14"/>
  <c r="AJ1058" i="14"/>
  <c r="AI1058" i="14" s="1"/>
  <c r="AH1058" i="14"/>
  <c r="AE1058" i="14"/>
  <c r="Z1058" i="14"/>
  <c r="AF1058" i="14" s="1"/>
  <c r="U1058" i="14"/>
  <c r="T1058" i="14"/>
  <c r="O1058" i="14"/>
  <c r="AL1057" i="14"/>
  <c r="AK1057" i="14" s="1"/>
  <c r="AJ1057" i="14"/>
  <c r="AI1057" i="14" s="1"/>
  <c r="AH1057" i="14"/>
  <c r="AF1057" i="14"/>
  <c r="AE1057" i="14"/>
  <c r="Z1057" i="14"/>
  <c r="U1057" i="14"/>
  <c r="T1057" i="14"/>
  <c r="O1057" i="14"/>
  <c r="AL1056" i="14"/>
  <c r="AM1056" i="14" s="1"/>
  <c r="AN1056" i="14" s="1"/>
  <c r="AK1056" i="14"/>
  <c r="AJ1056" i="14"/>
  <c r="AI1056" i="14"/>
  <c r="AH1056" i="14"/>
  <c r="AF1056" i="14"/>
  <c r="AE1056" i="14"/>
  <c r="Z1056" i="14"/>
  <c r="U1056" i="14"/>
  <c r="T1056" i="14"/>
  <c r="O1056" i="14"/>
  <c r="AL1055" i="14"/>
  <c r="AK1055" i="14"/>
  <c r="AJ1055" i="14"/>
  <c r="AI1055" i="14" s="1"/>
  <c r="AH1055" i="14"/>
  <c r="AF1055" i="14"/>
  <c r="Z1055" i="14"/>
  <c r="U1055" i="14"/>
  <c r="T1055" i="14"/>
  <c r="O1055" i="14"/>
  <c r="AE1055" i="14" s="1"/>
  <c r="AM1054" i="14"/>
  <c r="AN1054" i="14" s="1"/>
  <c r="AL1054" i="14"/>
  <c r="AK1054" i="14"/>
  <c r="AJ1054" i="14"/>
  <c r="AI1054" i="14"/>
  <c r="AH1054" i="14"/>
  <c r="Z1054" i="14"/>
  <c r="AF1054" i="14" s="1"/>
  <c r="U1054" i="14"/>
  <c r="T1054" i="14"/>
  <c r="O1054" i="14"/>
  <c r="AE1054" i="14" s="1"/>
  <c r="AL1053" i="14"/>
  <c r="AJ1053" i="14"/>
  <c r="AI1053" i="14"/>
  <c r="AH1053" i="14"/>
  <c r="Z1053" i="14"/>
  <c r="AF1053" i="14" s="1"/>
  <c r="U1053" i="14"/>
  <c r="T1053" i="14"/>
  <c r="O1053" i="14"/>
  <c r="AE1053" i="14" s="1"/>
  <c r="AN1052" i="14"/>
  <c r="AM1052" i="14"/>
  <c r="AL1052" i="14"/>
  <c r="AK1052" i="14"/>
  <c r="AJ1052" i="14"/>
  <c r="AI1052" i="14"/>
  <c r="AH1052" i="14"/>
  <c r="AF1052" i="14"/>
  <c r="Z1052" i="14"/>
  <c r="U1052" i="14"/>
  <c r="T1052" i="14"/>
  <c r="O1052" i="14"/>
  <c r="AE1052" i="14" s="1"/>
  <c r="AM1051" i="14"/>
  <c r="AN1051" i="14" s="1"/>
  <c r="AL1051" i="14"/>
  <c r="AK1051" i="14" s="1"/>
  <c r="AJ1051" i="14"/>
  <c r="AI1051" i="14" s="1"/>
  <c r="AH1051" i="14"/>
  <c r="AF1051" i="14"/>
  <c r="AE1051" i="14"/>
  <c r="Z1051" i="14"/>
  <c r="U1051" i="14"/>
  <c r="T1051" i="14"/>
  <c r="O1051" i="14"/>
  <c r="AL1050" i="14"/>
  <c r="AJ1050" i="14"/>
  <c r="AI1050" i="14"/>
  <c r="AH1050" i="14"/>
  <c r="AE1050" i="14"/>
  <c r="Z1050" i="14"/>
  <c r="AF1050" i="14" s="1"/>
  <c r="U1050" i="14"/>
  <c r="T1050" i="14"/>
  <c r="O1050" i="14"/>
  <c r="AL1049" i="14"/>
  <c r="AK1049" i="14"/>
  <c r="AJ1049" i="14"/>
  <c r="AH1049" i="14"/>
  <c r="Z1049" i="14"/>
  <c r="AF1049" i="14" s="1"/>
  <c r="U1049" i="14"/>
  <c r="T1049" i="14"/>
  <c r="O1049" i="14"/>
  <c r="AE1049" i="14" s="1"/>
  <c r="AN1048" i="14"/>
  <c r="AL1048" i="14"/>
  <c r="AM1048" i="14" s="1"/>
  <c r="AK1048" i="14"/>
  <c r="AJ1048" i="14"/>
  <c r="AI1048" i="14" s="1"/>
  <c r="AH1048" i="14"/>
  <c r="AF1048" i="14"/>
  <c r="Z1048" i="14"/>
  <c r="U1048" i="14"/>
  <c r="T1048" i="14"/>
  <c r="O1048" i="14"/>
  <c r="AE1048" i="14" s="1"/>
  <c r="AM1047" i="14"/>
  <c r="AN1047" i="14" s="1"/>
  <c r="AL1047" i="14"/>
  <c r="AK1047" i="14" s="1"/>
  <c r="AJ1047" i="14"/>
  <c r="AI1047" i="14"/>
  <c r="AH1047" i="14"/>
  <c r="AF1047" i="14"/>
  <c r="Z1047" i="14"/>
  <c r="U1047" i="14"/>
  <c r="T1047" i="14"/>
  <c r="O1047" i="14"/>
  <c r="AE1047" i="14" s="1"/>
  <c r="AM1046" i="14"/>
  <c r="AN1046" i="14" s="1"/>
  <c r="AL1046" i="14"/>
  <c r="AK1046" i="14"/>
  <c r="AJ1046" i="14"/>
  <c r="AI1046" i="14" s="1"/>
  <c r="AH1046" i="14"/>
  <c r="AF1046" i="14"/>
  <c r="Z1046" i="14"/>
  <c r="U1046" i="14"/>
  <c r="T1046" i="14"/>
  <c r="O1046" i="14"/>
  <c r="AE1046" i="14" s="1"/>
  <c r="AL1045" i="14"/>
  <c r="AK1045" i="14"/>
  <c r="AJ1045" i="14"/>
  <c r="AI1045" i="14" s="1"/>
  <c r="AH1045" i="14"/>
  <c r="AF1045" i="14"/>
  <c r="AE1045" i="14"/>
  <c r="Z1045" i="14"/>
  <c r="U1045" i="14"/>
  <c r="T1045" i="14"/>
  <c r="O1045" i="14"/>
  <c r="AL1044" i="14"/>
  <c r="AK1044" i="14"/>
  <c r="AJ1044" i="14"/>
  <c r="AM1044" i="14" s="1"/>
  <c r="AN1044" i="14" s="1"/>
  <c r="AI1044" i="14"/>
  <c r="AH1044" i="14"/>
  <c r="AF1044" i="14"/>
  <c r="AE1044" i="14"/>
  <c r="Z1044" i="14"/>
  <c r="U1044" i="14"/>
  <c r="T1044" i="14"/>
  <c r="O1044" i="14"/>
  <c r="AL1043" i="14"/>
  <c r="AK1043" i="14" s="1"/>
  <c r="AJ1043" i="14"/>
  <c r="AM1043" i="14" s="1"/>
  <c r="AN1043" i="14" s="1"/>
  <c r="AI1043" i="14"/>
  <c r="AH1043" i="14"/>
  <c r="AF1043" i="14"/>
  <c r="AE1043" i="14"/>
  <c r="Z1043" i="14"/>
  <c r="U1043" i="14"/>
  <c r="T1043" i="14"/>
  <c r="O1043" i="14"/>
  <c r="AL1042" i="14"/>
  <c r="AM1042" i="14" s="1"/>
  <c r="AN1042" i="14" s="1"/>
  <c r="AJ1042" i="14"/>
  <c r="AI1042" i="14"/>
  <c r="AH1042" i="14"/>
  <c r="AE1042" i="14"/>
  <c r="Z1042" i="14"/>
  <c r="AF1042" i="14" s="1"/>
  <c r="U1042" i="14"/>
  <c r="T1042" i="14"/>
  <c r="O1042" i="14"/>
  <c r="AL1041" i="14"/>
  <c r="AK1041" i="14"/>
  <c r="AJ1041" i="14"/>
  <c r="AI1041" i="14" s="1"/>
  <c r="AH1041" i="14"/>
  <c r="AF1041" i="14"/>
  <c r="Z1041" i="14"/>
  <c r="U1041" i="14"/>
  <c r="T1041" i="14"/>
  <c r="O1041" i="14"/>
  <c r="AE1041" i="14" s="1"/>
  <c r="AL1040" i="14"/>
  <c r="AK1040" i="14"/>
  <c r="AJ1040" i="14"/>
  <c r="AM1040" i="14" s="1"/>
  <c r="AN1040" i="14" s="1"/>
  <c r="AI1040" i="14"/>
  <c r="AH1040" i="14"/>
  <c r="AE1040" i="14"/>
  <c r="Z1040" i="14"/>
  <c r="AF1040" i="14" s="1"/>
  <c r="U1040" i="14"/>
  <c r="T1040" i="14"/>
  <c r="O1040" i="14"/>
  <c r="AL1039" i="14"/>
  <c r="AJ1039" i="14"/>
  <c r="AI1039" i="14"/>
  <c r="AH1039" i="14"/>
  <c r="Z1039" i="14"/>
  <c r="AF1039" i="14" s="1"/>
  <c r="U1039" i="14"/>
  <c r="T1039" i="14"/>
  <c r="O1039" i="14"/>
  <c r="AE1039" i="14" s="1"/>
  <c r="AN1038" i="14"/>
  <c r="AM1038" i="14"/>
  <c r="AL1038" i="14"/>
  <c r="AK1038" i="14"/>
  <c r="AJ1038" i="14"/>
  <c r="AI1038" i="14"/>
  <c r="AH1038" i="14"/>
  <c r="AF1038" i="14"/>
  <c r="Z1038" i="14"/>
  <c r="U1038" i="14"/>
  <c r="T1038" i="14"/>
  <c r="O1038" i="14"/>
  <c r="AE1038" i="14" s="1"/>
  <c r="AL1037" i="14"/>
  <c r="AK1037" i="14" s="1"/>
  <c r="AJ1037" i="14"/>
  <c r="AI1037" i="14" s="1"/>
  <c r="AH1037" i="14"/>
  <c r="AF1037" i="14"/>
  <c r="AE1037" i="14"/>
  <c r="Z1037" i="14"/>
  <c r="U1037" i="14"/>
  <c r="T1037" i="14"/>
  <c r="O1037" i="14"/>
  <c r="AM1036" i="14"/>
  <c r="AN1036" i="14" s="1"/>
  <c r="AL1036" i="14"/>
  <c r="AK1036" i="14"/>
  <c r="AJ1036" i="14"/>
  <c r="AI1036" i="14"/>
  <c r="AH1036" i="14"/>
  <c r="Z1036" i="14"/>
  <c r="AF1036" i="14" s="1"/>
  <c r="U1036" i="14"/>
  <c r="T1036" i="14"/>
  <c r="O1036" i="14"/>
  <c r="AE1036" i="14" s="1"/>
  <c r="AL1035" i="14"/>
  <c r="AM1035" i="14" s="1"/>
  <c r="AN1035" i="14" s="1"/>
  <c r="AJ1035" i="14"/>
  <c r="AI1035" i="14" s="1"/>
  <c r="AH1035" i="14"/>
  <c r="Z1035" i="14"/>
  <c r="AF1035" i="14" s="1"/>
  <c r="U1035" i="14"/>
  <c r="T1035" i="14"/>
  <c r="O1035" i="14"/>
  <c r="AE1035" i="14" s="1"/>
  <c r="AL1034" i="14"/>
  <c r="AM1034" i="14" s="1"/>
  <c r="AN1034" i="14" s="1"/>
  <c r="AJ1034" i="14"/>
  <c r="AI1034" i="14" s="1"/>
  <c r="AH1034" i="14"/>
  <c r="AF1034" i="14"/>
  <c r="Z1034" i="14"/>
  <c r="U1034" i="14"/>
  <c r="T1034" i="14"/>
  <c r="O1034" i="14"/>
  <c r="AE1034" i="14" s="1"/>
  <c r="AL1033" i="14"/>
  <c r="AK1033" i="14"/>
  <c r="AJ1033" i="14"/>
  <c r="AI1033" i="14"/>
  <c r="AH1033" i="14"/>
  <c r="AF1033" i="14"/>
  <c r="Z1033" i="14"/>
  <c r="U1033" i="14"/>
  <c r="T1033" i="14"/>
  <c r="O1033" i="14"/>
  <c r="AE1033" i="14" s="1"/>
  <c r="AM1032" i="14"/>
  <c r="AN1032" i="14" s="1"/>
  <c r="AL1032" i="14"/>
  <c r="AK1032" i="14" s="1"/>
  <c r="AJ1032" i="14"/>
  <c r="AI1032" i="14"/>
  <c r="AH1032" i="14"/>
  <c r="Z1032" i="14"/>
  <c r="AF1032" i="14" s="1"/>
  <c r="U1032" i="14"/>
  <c r="T1032" i="14"/>
  <c r="O1032" i="14"/>
  <c r="AE1032" i="14" s="1"/>
  <c r="AL1031" i="14"/>
  <c r="AK1031" i="14" s="1"/>
  <c r="AJ1031" i="14"/>
  <c r="AI1031" i="14" s="1"/>
  <c r="AH1031" i="14"/>
  <c r="AF1031" i="14"/>
  <c r="AE1031" i="14"/>
  <c r="Z1031" i="14"/>
  <c r="U1031" i="14"/>
  <c r="T1031" i="14"/>
  <c r="O1031" i="14"/>
  <c r="AM1030" i="14"/>
  <c r="AN1030" i="14" s="1"/>
  <c r="AL1030" i="14"/>
  <c r="AK1030" i="14"/>
  <c r="AJ1030" i="14"/>
  <c r="AI1030" i="14" s="1"/>
  <c r="AH1030" i="14"/>
  <c r="AE1030" i="14"/>
  <c r="Z1030" i="14"/>
  <c r="AF1030" i="14" s="1"/>
  <c r="U1030" i="14"/>
  <c r="T1030" i="14"/>
  <c r="O1030" i="14"/>
  <c r="AL1029" i="14"/>
  <c r="AJ1029" i="14"/>
  <c r="AI1029" i="14" s="1"/>
  <c r="AH1029" i="14"/>
  <c r="AF1029" i="14"/>
  <c r="Z1029" i="14"/>
  <c r="U1029" i="14"/>
  <c r="T1029" i="14"/>
  <c r="O1029" i="14"/>
  <c r="AE1029" i="14" s="1"/>
  <c r="AL1028" i="14"/>
  <c r="AM1028" i="14" s="1"/>
  <c r="AN1028" i="14" s="1"/>
  <c r="AK1028" i="14"/>
  <c r="AJ1028" i="14"/>
  <c r="AI1028" i="14"/>
  <c r="AH1028" i="14"/>
  <c r="AF1028" i="14"/>
  <c r="AE1028" i="14"/>
  <c r="Z1028" i="14"/>
  <c r="U1028" i="14"/>
  <c r="T1028" i="14"/>
  <c r="O1028" i="14"/>
  <c r="AL1027" i="14"/>
  <c r="AK1027" i="14"/>
  <c r="AJ1027" i="14"/>
  <c r="AI1027" i="14" s="1"/>
  <c r="AH1027" i="14"/>
  <c r="AF1027" i="14"/>
  <c r="Z1027" i="14"/>
  <c r="U1027" i="14"/>
  <c r="T1027" i="14"/>
  <c r="O1027" i="14"/>
  <c r="AE1027" i="14" s="1"/>
  <c r="AM1026" i="14"/>
  <c r="AN1026" i="14" s="1"/>
  <c r="AL1026" i="14"/>
  <c r="AK1026" i="14"/>
  <c r="AJ1026" i="14"/>
  <c r="AI1026" i="14"/>
  <c r="AH1026" i="14"/>
  <c r="AF1026" i="14"/>
  <c r="AE1026" i="14"/>
  <c r="Z1026" i="14"/>
  <c r="U1026" i="14"/>
  <c r="T1026" i="14"/>
  <c r="O1026" i="14"/>
  <c r="AL1025" i="14"/>
  <c r="AJ1025" i="14"/>
  <c r="AI1025" i="14"/>
  <c r="AH1025" i="14"/>
  <c r="Z1025" i="14"/>
  <c r="AF1025" i="14" s="1"/>
  <c r="U1025" i="14"/>
  <c r="T1025" i="14"/>
  <c r="O1025" i="14"/>
  <c r="AE1025" i="14" s="1"/>
  <c r="AN1024" i="14"/>
  <c r="AM1024" i="14"/>
  <c r="AL1024" i="14"/>
  <c r="AK1024" i="14"/>
  <c r="AJ1024" i="14"/>
  <c r="AI1024" i="14"/>
  <c r="AH1024" i="14"/>
  <c r="AF1024" i="14"/>
  <c r="Z1024" i="14"/>
  <c r="U1024" i="14"/>
  <c r="T1024" i="14"/>
  <c r="O1024" i="14"/>
  <c r="AE1024" i="14" s="1"/>
  <c r="AL1023" i="14"/>
  <c r="AJ1023" i="14"/>
  <c r="AI1023" i="14" s="1"/>
  <c r="AH1023" i="14"/>
  <c r="AF1023" i="14"/>
  <c r="AE1023" i="14"/>
  <c r="Z1023" i="14"/>
  <c r="U1023" i="14"/>
  <c r="T1023" i="14"/>
  <c r="O1023" i="14"/>
  <c r="AL1022" i="14"/>
  <c r="AM1022" i="14" s="1"/>
  <c r="AN1022" i="14" s="1"/>
  <c r="AJ1022" i="14"/>
  <c r="AI1022" i="14"/>
  <c r="AH1022" i="14"/>
  <c r="Z1022" i="14"/>
  <c r="AF1022" i="14" s="1"/>
  <c r="U1022" i="14"/>
  <c r="T1022" i="14"/>
  <c r="O1022" i="14"/>
  <c r="AE1022" i="14" s="1"/>
  <c r="AL1021" i="14"/>
  <c r="AK1021" i="14"/>
  <c r="AJ1021" i="14"/>
  <c r="AH1021" i="14"/>
  <c r="Z1021" i="14"/>
  <c r="AF1021" i="14" s="1"/>
  <c r="U1021" i="14"/>
  <c r="T1021" i="14"/>
  <c r="O1021" i="14"/>
  <c r="AE1021" i="14" s="1"/>
  <c r="AM1020" i="14"/>
  <c r="AN1020" i="14" s="1"/>
  <c r="AL1020" i="14"/>
  <c r="AK1020" i="14"/>
  <c r="AJ1020" i="14"/>
  <c r="AI1020" i="14" s="1"/>
  <c r="AH1020" i="14"/>
  <c r="AF1020" i="14"/>
  <c r="Z1020" i="14"/>
  <c r="U1020" i="14"/>
  <c r="T1020" i="14"/>
  <c r="O1020" i="14"/>
  <c r="AE1020" i="14" s="1"/>
  <c r="AL1019" i="14"/>
  <c r="AM1019" i="14" s="1"/>
  <c r="AN1019" i="14" s="1"/>
  <c r="AJ1019" i="14"/>
  <c r="AI1019" i="14"/>
  <c r="AH1019" i="14"/>
  <c r="AF1019" i="14"/>
  <c r="Z1019" i="14"/>
  <c r="U1019" i="14"/>
  <c r="T1019" i="14"/>
  <c r="O1019" i="14"/>
  <c r="AE1019" i="14" s="1"/>
  <c r="AL1018" i="14"/>
  <c r="AK1018" i="14"/>
  <c r="AJ1018" i="14"/>
  <c r="AM1018" i="14" s="1"/>
  <c r="AN1018" i="14" s="1"/>
  <c r="AI1018" i="14"/>
  <c r="AH1018" i="14"/>
  <c r="Z1018" i="14"/>
  <c r="AF1018" i="14" s="1"/>
  <c r="U1018" i="14"/>
  <c r="T1018" i="14"/>
  <c r="O1018" i="14"/>
  <c r="AE1018" i="14" s="1"/>
  <c r="AN1017" i="14"/>
  <c r="AL1017" i="14"/>
  <c r="AM1017" i="14" s="1"/>
  <c r="AK1017" i="14"/>
  <c r="AJ1017" i="14"/>
  <c r="AI1017" i="14" s="1"/>
  <c r="AH1017" i="14"/>
  <c r="AF1017" i="14"/>
  <c r="AE1017" i="14"/>
  <c r="Z1017" i="14"/>
  <c r="U1017" i="14"/>
  <c r="T1017" i="14"/>
  <c r="O1017" i="14"/>
  <c r="AL1016" i="14"/>
  <c r="AK1016" i="14"/>
  <c r="AJ1016" i="14"/>
  <c r="AH1016" i="14"/>
  <c r="AE1016" i="14"/>
  <c r="Z1016" i="14"/>
  <c r="AF1016" i="14" s="1"/>
  <c r="U1016" i="14"/>
  <c r="T1016" i="14"/>
  <c r="O1016" i="14"/>
  <c r="AL1015" i="14"/>
  <c r="AK1015" i="14" s="1"/>
  <c r="AJ1015" i="14"/>
  <c r="AM1015" i="14" s="1"/>
  <c r="AN1015" i="14" s="1"/>
  <c r="AH1015" i="14"/>
  <c r="AF1015" i="14"/>
  <c r="AE1015" i="14"/>
  <c r="Z1015" i="14"/>
  <c r="U1015" i="14"/>
  <c r="T1015" i="14"/>
  <c r="O1015" i="14"/>
  <c r="AL1014" i="14"/>
  <c r="AM1014" i="14" s="1"/>
  <c r="AN1014" i="14" s="1"/>
  <c r="AJ1014" i="14"/>
  <c r="AI1014" i="14"/>
  <c r="AH1014" i="14"/>
  <c r="AF1014" i="14"/>
  <c r="AE1014" i="14"/>
  <c r="Z1014" i="14"/>
  <c r="U1014" i="14"/>
  <c r="T1014" i="14"/>
  <c r="O1014" i="14"/>
  <c r="AL1013" i="14"/>
  <c r="AK1013" i="14"/>
  <c r="AJ1013" i="14"/>
  <c r="AI1013" i="14" s="1"/>
  <c r="AH1013" i="14"/>
  <c r="AF1013" i="14"/>
  <c r="Z1013" i="14"/>
  <c r="U1013" i="14"/>
  <c r="T1013" i="14"/>
  <c r="O1013" i="14"/>
  <c r="AE1013" i="14" s="1"/>
  <c r="AM1012" i="14"/>
  <c r="AN1012" i="14" s="1"/>
  <c r="AL1012" i="14"/>
  <c r="AK1012" i="14"/>
  <c r="AJ1012" i="14"/>
  <c r="AI1012" i="14"/>
  <c r="AH1012" i="14"/>
  <c r="AF1012" i="14"/>
  <c r="AE1012" i="14"/>
  <c r="Z1012" i="14"/>
  <c r="U1012" i="14"/>
  <c r="T1012" i="14"/>
  <c r="O1012" i="14"/>
  <c r="AL1011" i="14"/>
  <c r="AJ1011" i="14"/>
  <c r="AI1011" i="14"/>
  <c r="AH1011" i="14"/>
  <c r="Z1011" i="14"/>
  <c r="AF1011" i="14" s="1"/>
  <c r="U1011" i="14"/>
  <c r="T1011" i="14"/>
  <c r="O1011" i="14"/>
  <c r="AE1011" i="14" s="1"/>
  <c r="AN1010" i="14"/>
  <c r="AM1010" i="14"/>
  <c r="AL1010" i="14"/>
  <c r="AK1010" i="14"/>
  <c r="AJ1010" i="14"/>
  <c r="AI1010" i="14"/>
  <c r="AH1010" i="14"/>
  <c r="AF1010" i="14"/>
  <c r="Z1010" i="14"/>
  <c r="U1010" i="14"/>
  <c r="T1010" i="14"/>
  <c r="O1010" i="14"/>
  <c r="AE1010" i="14" s="1"/>
  <c r="AN1009" i="14"/>
  <c r="AM1009" i="14"/>
  <c r="AL1009" i="14"/>
  <c r="AK1009" i="14" s="1"/>
  <c r="AJ1009" i="14"/>
  <c r="AI1009" i="14" s="1"/>
  <c r="AH1009" i="14"/>
  <c r="AF1009" i="14"/>
  <c r="AE1009" i="14"/>
  <c r="Z1009" i="14"/>
  <c r="U1009" i="14"/>
  <c r="T1009" i="14"/>
  <c r="O1009" i="14"/>
  <c r="AM1008" i="14"/>
  <c r="AN1008" i="14" s="1"/>
  <c r="AL1008" i="14"/>
  <c r="AK1008" i="14"/>
  <c r="AJ1008" i="14"/>
  <c r="AI1008" i="14"/>
  <c r="AH1008" i="14"/>
  <c r="Z1008" i="14"/>
  <c r="AF1008" i="14" s="1"/>
  <c r="U1008" i="14"/>
  <c r="T1008" i="14"/>
  <c r="O1008" i="14"/>
  <c r="AE1008" i="14" s="1"/>
  <c r="AN1007" i="14"/>
  <c r="AL1007" i="14"/>
  <c r="AM1007" i="14" s="1"/>
  <c r="AK1007" i="14"/>
  <c r="AJ1007" i="14"/>
  <c r="AI1007" i="14" s="1"/>
  <c r="AH1007" i="14"/>
  <c r="Z1007" i="14"/>
  <c r="AF1007" i="14" s="1"/>
  <c r="U1007" i="14"/>
  <c r="T1007" i="14"/>
  <c r="O1007" i="14"/>
  <c r="AE1007" i="14" s="1"/>
  <c r="AN1006" i="14"/>
  <c r="AM1006" i="14"/>
  <c r="AL1006" i="14"/>
  <c r="AK1006" i="14"/>
  <c r="AJ1006" i="14"/>
  <c r="AI1006" i="14" s="1"/>
  <c r="AH1006" i="14"/>
  <c r="AF1006" i="14"/>
  <c r="Z1006" i="14"/>
  <c r="U1006" i="14"/>
  <c r="T1006" i="14"/>
  <c r="O1006" i="14"/>
  <c r="AE1006" i="14" s="1"/>
  <c r="AL1005" i="14"/>
  <c r="AJ1005" i="14"/>
  <c r="AI1005" i="14"/>
  <c r="AH1005" i="14"/>
  <c r="AF1005" i="14"/>
  <c r="Z1005" i="14"/>
  <c r="U1005" i="14"/>
  <c r="T1005" i="14"/>
  <c r="O1005" i="14"/>
  <c r="AE1005" i="14" s="1"/>
  <c r="AM1004" i="14"/>
  <c r="AN1004" i="14" s="1"/>
  <c r="AL1004" i="14"/>
  <c r="AK1004" i="14" s="1"/>
  <c r="AJ1004" i="14"/>
  <c r="AI1004" i="14"/>
  <c r="AH1004" i="14"/>
  <c r="Z1004" i="14"/>
  <c r="AF1004" i="14" s="1"/>
  <c r="U1004" i="14"/>
  <c r="T1004" i="14"/>
  <c r="O1004" i="14"/>
  <c r="AE1004" i="14" s="1"/>
  <c r="AM1003" i="14"/>
  <c r="AN1003" i="14" s="1"/>
  <c r="AL1003" i="14"/>
  <c r="AK1003" i="14"/>
  <c r="AJ1003" i="14"/>
  <c r="AI1003" i="14" s="1"/>
  <c r="AH1003" i="14"/>
  <c r="AF1003" i="14"/>
  <c r="Z1003" i="14"/>
  <c r="U1003" i="14"/>
  <c r="T1003" i="14"/>
  <c r="O1003" i="14"/>
  <c r="AE1003" i="14" s="1"/>
  <c r="AM1002" i="14"/>
  <c r="AN1002" i="14" s="1"/>
  <c r="AL1002" i="14"/>
  <c r="AK1002" i="14"/>
  <c r="AJ1002" i="14"/>
  <c r="AI1002" i="14" s="1"/>
  <c r="AH1002" i="14"/>
  <c r="AF1002" i="14"/>
  <c r="AE1002" i="14"/>
  <c r="Z1002" i="14"/>
  <c r="U1002" i="14"/>
  <c r="T1002" i="14"/>
  <c r="O1002" i="14"/>
  <c r="AM1001" i="14"/>
  <c r="AN1001" i="14" s="1"/>
  <c r="AL1001" i="14"/>
  <c r="AK1001" i="14"/>
  <c r="AJ1001" i="14"/>
  <c r="AI1001" i="14"/>
  <c r="AH1001" i="14"/>
  <c r="Z1001" i="14"/>
  <c r="AF1001" i="14" s="1"/>
  <c r="U1001" i="14"/>
  <c r="T1001" i="14"/>
  <c r="O1001" i="14"/>
  <c r="AE1001" i="14" s="1"/>
  <c r="AL1000" i="14"/>
  <c r="AK1000" i="14" s="1"/>
  <c r="AJ1000" i="14"/>
  <c r="AI1000" i="14"/>
  <c r="AH1000" i="14"/>
  <c r="AF1000" i="14"/>
  <c r="Z1000" i="14"/>
  <c r="U1000" i="14"/>
  <c r="T1000" i="14"/>
  <c r="O1000" i="14"/>
  <c r="AE1000" i="14" s="1"/>
  <c r="AL999" i="14"/>
  <c r="AJ999" i="14"/>
  <c r="AI999" i="14"/>
  <c r="AH999" i="14"/>
  <c r="AE999" i="14"/>
  <c r="Z999" i="14"/>
  <c r="AF999" i="14" s="1"/>
  <c r="U999" i="14"/>
  <c r="T999" i="14"/>
  <c r="O999" i="14"/>
  <c r="AN998" i="14"/>
  <c r="AM998" i="14"/>
  <c r="AL998" i="14"/>
  <c r="AK998" i="14"/>
  <c r="AJ998" i="14"/>
  <c r="AI998" i="14"/>
  <c r="AH998" i="14"/>
  <c r="AE998" i="14"/>
  <c r="Z998" i="14"/>
  <c r="AF998" i="14" s="1"/>
  <c r="U998" i="14"/>
  <c r="T998" i="14"/>
  <c r="O998" i="14"/>
  <c r="AM997" i="14"/>
  <c r="AN997" i="14" s="1"/>
  <c r="AL997" i="14"/>
  <c r="AK997" i="14" s="1"/>
  <c r="AJ997" i="14"/>
  <c r="AI997" i="14" s="1"/>
  <c r="AH997" i="14"/>
  <c r="Z997" i="14"/>
  <c r="AF997" i="14" s="1"/>
  <c r="U997" i="14"/>
  <c r="T997" i="14"/>
  <c r="O997" i="14"/>
  <c r="AE997" i="14" s="1"/>
  <c r="AL996" i="14"/>
  <c r="AM996" i="14" s="1"/>
  <c r="AN996" i="14" s="1"/>
  <c r="AK996" i="14"/>
  <c r="AJ996" i="14"/>
  <c r="AI996" i="14"/>
  <c r="AH996" i="14"/>
  <c r="AE996" i="14"/>
  <c r="Z996" i="14"/>
  <c r="AF996" i="14" s="1"/>
  <c r="U996" i="14"/>
  <c r="T996" i="14"/>
  <c r="O996" i="14"/>
  <c r="AL995" i="14"/>
  <c r="AK995" i="14"/>
  <c r="AJ995" i="14"/>
  <c r="AH995" i="14"/>
  <c r="AF995" i="14"/>
  <c r="Z995" i="14"/>
  <c r="U995" i="14"/>
  <c r="T995" i="14"/>
  <c r="O995" i="14"/>
  <c r="AE995" i="14" s="1"/>
  <c r="AL994" i="14"/>
  <c r="AJ994" i="14"/>
  <c r="AI994" i="14"/>
  <c r="AH994" i="14"/>
  <c r="AF994" i="14"/>
  <c r="Z994" i="14"/>
  <c r="U994" i="14"/>
  <c r="T994" i="14"/>
  <c r="O994" i="14"/>
  <c r="AE994" i="14" s="1"/>
  <c r="AL993" i="14"/>
  <c r="AJ993" i="14"/>
  <c r="AI993" i="14" s="1"/>
  <c r="AH993" i="14"/>
  <c r="AE993" i="14"/>
  <c r="Z993" i="14"/>
  <c r="AF993" i="14" s="1"/>
  <c r="U993" i="14"/>
  <c r="T993" i="14"/>
  <c r="O993" i="14"/>
  <c r="AM992" i="14"/>
  <c r="AN992" i="14" s="1"/>
  <c r="AL992" i="14"/>
  <c r="AK992" i="14"/>
  <c r="AJ992" i="14"/>
  <c r="AI992" i="14"/>
  <c r="AH992" i="14"/>
  <c r="Z992" i="14"/>
  <c r="AF992" i="14" s="1"/>
  <c r="U992" i="14"/>
  <c r="T992" i="14"/>
  <c r="O992" i="14"/>
  <c r="AE992" i="14" s="1"/>
  <c r="AL991" i="14"/>
  <c r="AK991" i="14"/>
  <c r="AJ991" i="14"/>
  <c r="AI991" i="14"/>
  <c r="AH991" i="14"/>
  <c r="AF991" i="14"/>
  <c r="Z991" i="14"/>
  <c r="U991" i="14"/>
  <c r="T991" i="14"/>
  <c r="O991" i="14"/>
  <c r="AE991" i="14" s="1"/>
  <c r="AL990" i="14"/>
  <c r="AK990" i="14"/>
  <c r="AJ990" i="14"/>
  <c r="AM990" i="14" s="1"/>
  <c r="AN990" i="14" s="1"/>
  <c r="AI990" i="14"/>
  <c r="AH990" i="14"/>
  <c r="AF990" i="14"/>
  <c r="AE990" i="14"/>
  <c r="Z990" i="14"/>
  <c r="U990" i="14"/>
  <c r="T990" i="14"/>
  <c r="O990" i="14"/>
  <c r="AN989" i="14"/>
  <c r="AL989" i="14"/>
  <c r="AK989" i="14" s="1"/>
  <c r="AJ989" i="14"/>
  <c r="AM989" i="14" s="1"/>
  <c r="AI989" i="14"/>
  <c r="AH989" i="14"/>
  <c r="AF989" i="14"/>
  <c r="Z989" i="14"/>
  <c r="U989" i="14"/>
  <c r="T989" i="14"/>
  <c r="O989" i="14"/>
  <c r="AE989" i="14" s="1"/>
  <c r="AL988" i="14"/>
  <c r="AJ988" i="14"/>
  <c r="AI988" i="14"/>
  <c r="AH988" i="14"/>
  <c r="AE988" i="14"/>
  <c r="Z988" i="14"/>
  <c r="AF988" i="14" s="1"/>
  <c r="U988" i="14"/>
  <c r="T988" i="14"/>
  <c r="O988" i="14"/>
  <c r="AM987" i="14"/>
  <c r="AN987" i="14" s="1"/>
  <c r="AL987" i="14"/>
  <c r="AK987" i="14"/>
  <c r="AJ987" i="14"/>
  <c r="AI987" i="14" s="1"/>
  <c r="AH987" i="14"/>
  <c r="AF987" i="14"/>
  <c r="AE987" i="14"/>
  <c r="Z987" i="14"/>
  <c r="U987" i="14"/>
  <c r="T987" i="14"/>
  <c r="O987" i="14"/>
  <c r="AL986" i="14"/>
  <c r="AJ986" i="14"/>
  <c r="AI986" i="14" s="1"/>
  <c r="AH986" i="14"/>
  <c r="Z986" i="14"/>
  <c r="AF986" i="14" s="1"/>
  <c r="U986" i="14"/>
  <c r="T986" i="14"/>
  <c r="O986" i="14"/>
  <c r="AE986" i="14" s="1"/>
  <c r="AL985" i="14"/>
  <c r="AK985" i="14"/>
  <c r="AJ985" i="14"/>
  <c r="AI985" i="14"/>
  <c r="AH985" i="14"/>
  <c r="AE985" i="14"/>
  <c r="Z985" i="14"/>
  <c r="AF985" i="14" s="1"/>
  <c r="U985" i="14"/>
  <c r="T985" i="14"/>
  <c r="O985" i="14"/>
  <c r="AL984" i="14"/>
  <c r="AK984" i="14"/>
  <c r="AJ984" i="14"/>
  <c r="AH984" i="14"/>
  <c r="Z984" i="14"/>
  <c r="AF984" i="14" s="1"/>
  <c r="U984" i="14"/>
  <c r="T984" i="14"/>
  <c r="O984" i="14"/>
  <c r="AE984" i="14" s="1"/>
  <c r="AL983" i="14"/>
  <c r="AK983" i="14" s="1"/>
  <c r="AJ983" i="14"/>
  <c r="AM983" i="14" s="1"/>
  <c r="AN983" i="14" s="1"/>
  <c r="AH983" i="14"/>
  <c r="AF983" i="14"/>
  <c r="Z983" i="14"/>
  <c r="U983" i="14"/>
  <c r="T983" i="14"/>
  <c r="O983" i="14"/>
  <c r="AE983" i="14" s="1"/>
  <c r="AL982" i="14"/>
  <c r="AJ982" i="14"/>
  <c r="AI982" i="14"/>
  <c r="AH982" i="14"/>
  <c r="Z982" i="14"/>
  <c r="AF982" i="14" s="1"/>
  <c r="U982" i="14"/>
  <c r="T982" i="14"/>
  <c r="O982" i="14"/>
  <c r="AE982" i="14" s="1"/>
  <c r="AL981" i="14"/>
  <c r="AJ981" i="14"/>
  <c r="AI981" i="14" s="1"/>
  <c r="AH981" i="14"/>
  <c r="AE981" i="14"/>
  <c r="Z981" i="14"/>
  <c r="AF981" i="14" s="1"/>
  <c r="U981" i="14"/>
  <c r="T981" i="14"/>
  <c r="O981" i="14"/>
  <c r="AL980" i="14"/>
  <c r="AJ980" i="14"/>
  <c r="AI980" i="14" s="1"/>
  <c r="AH980" i="14"/>
  <c r="AF980" i="14"/>
  <c r="AE980" i="14"/>
  <c r="Z980" i="14"/>
  <c r="U980" i="14"/>
  <c r="T980" i="14"/>
  <c r="O980" i="14"/>
  <c r="AL979" i="14"/>
  <c r="AJ979" i="14"/>
  <c r="AI979" i="14" s="1"/>
  <c r="AH979" i="14"/>
  <c r="Z979" i="14"/>
  <c r="AF979" i="14" s="1"/>
  <c r="U979" i="14"/>
  <c r="T979" i="14"/>
  <c r="O979" i="14"/>
  <c r="AE979" i="14" s="1"/>
  <c r="AM978" i="14"/>
  <c r="AN978" i="14" s="1"/>
  <c r="AL978" i="14"/>
  <c r="AK978" i="14"/>
  <c r="AJ978" i="14"/>
  <c r="AI978" i="14"/>
  <c r="AH978" i="14"/>
  <c r="Z978" i="14"/>
  <c r="AF978" i="14" s="1"/>
  <c r="U978" i="14"/>
  <c r="T978" i="14"/>
  <c r="O978" i="14"/>
  <c r="AE978" i="14" s="1"/>
  <c r="AL977" i="14"/>
  <c r="AK977" i="14" s="1"/>
  <c r="AJ977" i="14"/>
  <c r="AI977" i="14"/>
  <c r="AH977" i="14"/>
  <c r="AF977" i="14"/>
  <c r="Z977" i="14"/>
  <c r="U977" i="14"/>
  <c r="T977" i="14"/>
  <c r="O977" i="14"/>
  <c r="AE977" i="14" s="1"/>
  <c r="AM976" i="14"/>
  <c r="AN976" i="14" s="1"/>
  <c r="AL976" i="14"/>
  <c r="AK976" i="14"/>
  <c r="AJ976" i="14"/>
  <c r="AI976" i="14" s="1"/>
  <c r="AH976" i="14"/>
  <c r="AF976" i="14"/>
  <c r="Z976" i="14"/>
  <c r="U976" i="14"/>
  <c r="T976" i="14"/>
  <c r="O976" i="14"/>
  <c r="AE976" i="14" s="1"/>
  <c r="AL975" i="14"/>
  <c r="AJ975" i="14"/>
  <c r="AI975" i="14"/>
  <c r="AH975" i="14"/>
  <c r="AE975" i="14"/>
  <c r="Z975" i="14"/>
  <c r="AF975" i="14" s="1"/>
  <c r="U975" i="14"/>
  <c r="T975" i="14"/>
  <c r="O975" i="14"/>
  <c r="AL974" i="14"/>
  <c r="AJ974" i="14"/>
  <c r="AI974" i="14"/>
  <c r="AH974" i="14"/>
  <c r="AE974" i="14"/>
  <c r="Z974" i="14"/>
  <c r="AF974" i="14" s="1"/>
  <c r="U974" i="14"/>
  <c r="T974" i="14"/>
  <c r="O974" i="14"/>
  <c r="AM973" i="14"/>
  <c r="AN973" i="14" s="1"/>
  <c r="AL973" i="14"/>
  <c r="AK973" i="14"/>
  <c r="AJ973" i="14"/>
  <c r="AI973" i="14" s="1"/>
  <c r="AH973" i="14"/>
  <c r="AE973" i="14"/>
  <c r="Z973" i="14"/>
  <c r="AF973" i="14" s="1"/>
  <c r="U973" i="14"/>
  <c r="T973" i="14"/>
  <c r="O973" i="14"/>
  <c r="AL972" i="14"/>
  <c r="AJ972" i="14"/>
  <c r="AI972" i="14" s="1"/>
  <c r="AH972" i="14"/>
  <c r="AF972" i="14"/>
  <c r="AE972" i="14"/>
  <c r="Z972" i="14"/>
  <c r="U972" i="14"/>
  <c r="T972" i="14"/>
  <c r="O972" i="14"/>
  <c r="AL971" i="14"/>
  <c r="AJ971" i="14"/>
  <c r="AI971" i="14" s="1"/>
  <c r="AH971" i="14"/>
  <c r="AF971" i="14"/>
  <c r="AE971" i="14"/>
  <c r="Z971" i="14"/>
  <c r="U971" i="14"/>
  <c r="T971" i="14"/>
  <c r="O971" i="14"/>
  <c r="AL970" i="14"/>
  <c r="AK970" i="14"/>
  <c r="AJ970" i="14"/>
  <c r="AM970" i="14" s="1"/>
  <c r="AN970" i="14" s="1"/>
  <c r="AI970" i="14"/>
  <c r="AH970" i="14"/>
  <c r="AF970" i="14"/>
  <c r="AE970" i="14"/>
  <c r="Z970" i="14"/>
  <c r="U970" i="14"/>
  <c r="T970" i="14"/>
  <c r="O970" i="14"/>
  <c r="AL969" i="14"/>
  <c r="AK969" i="14" s="1"/>
  <c r="AJ969" i="14"/>
  <c r="AM969" i="14" s="1"/>
  <c r="AN969" i="14" s="1"/>
  <c r="AH969" i="14"/>
  <c r="Z969" i="14"/>
  <c r="AF969" i="14" s="1"/>
  <c r="U969" i="14"/>
  <c r="T969" i="14"/>
  <c r="O969" i="14"/>
  <c r="AE969" i="14" s="1"/>
  <c r="AL968" i="14"/>
  <c r="AJ968" i="14"/>
  <c r="AI968" i="14"/>
  <c r="AH968" i="14"/>
  <c r="AE968" i="14"/>
  <c r="Z968" i="14"/>
  <c r="AF968" i="14" s="1"/>
  <c r="U968" i="14"/>
  <c r="T968" i="14"/>
  <c r="O968" i="14"/>
  <c r="AM967" i="14"/>
  <c r="AN967" i="14" s="1"/>
  <c r="AL967" i="14"/>
  <c r="AK967" i="14"/>
  <c r="AJ967" i="14"/>
  <c r="AI967" i="14" s="1"/>
  <c r="AH967" i="14"/>
  <c r="AF967" i="14"/>
  <c r="AE967" i="14"/>
  <c r="Z967" i="14"/>
  <c r="U967" i="14"/>
  <c r="T967" i="14"/>
  <c r="O967" i="14"/>
  <c r="AM966" i="14"/>
  <c r="AN966" i="14" s="1"/>
  <c r="AL966" i="14"/>
  <c r="AK966" i="14"/>
  <c r="AJ966" i="14"/>
  <c r="AI966" i="14"/>
  <c r="AH966" i="14"/>
  <c r="AE966" i="14"/>
  <c r="Z966" i="14"/>
  <c r="AF966" i="14" s="1"/>
  <c r="U966" i="14"/>
  <c r="T966" i="14"/>
  <c r="O966" i="14"/>
  <c r="AL965" i="14"/>
  <c r="AJ965" i="14"/>
  <c r="AI965" i="14" s="1"/>
  <c r="AH965" i="14"/>
  <c r="AE965" i="14"/>
  <c r="Z965" i="14"/>
  <c r="AF965" i="14" s="1"/>
  <c r="U965" i="14"/>
  <c r="T965" i="14"/>
  <c r="O965" i="14"/>
  <c r="AL964" i="14"/>
  <c r="AJ964" i="14"/>
  <c r="AI964" i="14" s="1"/>
  <c r="AH964" i="14"/>
  <c r="Z964" i="14"/>
  <c r="AF964" i="14" s="1"/>
  <c r="U964" i="14"/>
  <c r="T964" i="14"/>
  <c r="O964" i="14"/>
  <c r="AE964" i="14" s="1"/>
  <c r="AL963" i="14"/>
  <c r="AJ963" i="14"/>
  <c r="AI963" i="14" s="1"/>
  <c r="AH963" i="14"/>
  <c r="AF963" i="14"/>
  <c r="AE963" i="14"/>
  <c r="Z963" i="14"/>
  <c r="U963" i="14"/>
  <c r="T963" i="14"/>
  <c r="O963" i="14"/>
  <c r="AN962" i="14"/>
  <c r="AM962" i="14"/>
  <c r="AL962" i="14"/>
  <c r="AK962" i="14"/>
  <c r="AJ962" i="14"/>
  <c r="AI962" i="14"/>
  <c r="AH962" i="14"/>
  <c r="AE962" i="14"/>
  <c r="Z962" i="14"/>
  <c r="AF962" i="14" s="1"/>
  <c r="U962" i="14"/>
  <c r="T962" i="14"/>
  <c r="O962" i="14"/>
  <c r="AL961" i="14"/>
  <c r="AJ961" i="14"/>
  <c r="AI961" i="14" s="1"/>
  <c r="AH961" i="14"/>
  <c r="Z961" i="14"/>
  <c r="AF961" i="14" s="1"/>
  <c r="U961" i="14"/>
  <c r="T961" i="14"/>
  <c r="O961" i="14"/>
  <c r="AE961" i="14" s="1"/>
  <c r="AL960" i="14"/>
  <c r="AM960" i="14" s="1"/>
  <c r="AN960" i="14" s="1"/>
  <c r="AJ960" i="14"/>
  <c r="AI960" i="14"/>
  <c r="AH960" i="14"/>
  <c r="AF960" i="14"/>
  <c r="AE960" i="14"/>
  <c r="Z960" i="14"/>
  <c r="U960" i="14"/>
  <c r="T960" i="14"/>
  <c r="O960" i="14"/>
  <c r="AL959" i="14"/>
  <c r="AK959" i="14"/>
  <c r="AJ959" i="14"/>
  <c r="AH959" i="14"/>
  <c r="AE959" i="14"/>
  <c r="Z959" i="14"/>
  <c r="AF959" i="14" s="1"/>
  <c r="U959" i="14"/>
  <c r="T959" i="14"/>
  <c r="O959" i="14"/>
  <c r="AL958" i="14"/>
  <c r="AJ958" i="14"/>
  <c r="AI958" i="14"/>
  <c r="AH958" i="14"/>
  <c r="Z958" i="14"/>
  <c r="AF958" i="14" s="1"/>
  <c r="U958" i="14"/>
  <c r="T958" i="14"/>
  <c r="O958" i="14"/>
  <c r="AE958" i="14" s="1"/>
  <c r="AL957" i="14"/>
  <c r="AJ957" i="14"/>
  <c r="AI957" i="14" s="1"/>
  <c r="AH957" i="14"/>
  <c r="AF957" i="14"/>
  <c r="AE957" i="14"/>
  <c r="Z957" i="14"/>
  <c r="U957" i="14"/>
  <c r="T957" i="14"/>
  <c r="O957" i="14"/>
  <c r="AM956" i="14"/>
  <c r="AN956" i="14" s="1"/>
  <c r="AL956" i="14"/>
  <c r="AK956" i="14"/>
  <c r="AJ956" i="14"/>
  <c r="AI956" i="14"/>
  <c r="AH956" i="14"/>
  <c r="AE956" i="14"/>
  <c r="Z956" i="14"/>
  <c r="AF956" i="14" s="1"/>
  <c r="U956" i="14"/>
  <c r="T956" i="14"/>
  <c r="O956" i="14"/>
  <c r="AL955" i="14"/>
  <c r="AJ955" i="14"/>
  <c r="AI955" i="14"/>
  <c r="AH955" i="14"/>
  <c r="AF955" i="14"/>
  <c r="AE955" i="14"/>
  <c r="Z955" i="14"/>
  <c r="U955" i="14"/>
  <c r="T955" i="14"/>
  <c r="O955" i="14"/>
  <c r="AL954" i="14"/>
  <c r="AJ954" i="14"/>
  <c r="AI954" i="14"/>
  <c r="AH954" i="14"/>
  <c r="Z954" i="14"/>
  <c r="AF954" i="14" s="1"/>
  <c r="U954" i="14"/>
  <c r="T954" i="14"/>
  <c r="O954" i="14"/>
  <c r="AE954" i="14" s="1"/>
  <c r="AM953" i="14"/>
  <c r="AN953" i="14" s="1"/>
  <c r="AL953" i="14"/>
  <c r="AK953" i="14"/>
  <c r="AJ953" i="14"/>
  <c r="AI953" i="14" s="1"/>
  <c r="AH953" i="14"/>
  <c r="AF953" i="14"/>
  <c r="AE953" i="14"/>
  <c r="Z953" i="14"/>
  <c r="U953" i="14"/>
  <c r="T953" i="14"/>
  <c r="O953" i="14"/>
  <c r="AM952" i="14"/>
  <c r="AN952" i="14" s="1"/>
  <c r="AL952" i="14"/>
  <c r="AK952" i="14"/>
  <c r="AJ952" i="14"/>
  <c r="AI952" i="14"/>
  <c r="AH952" i="14"/>
  <c r="AF952" i="14"/>
  <c r="AE952" i="14"/>
  <c r="Z952" i="14"/>
  <c r="U952" i="14"/>
  <c r="T952" i="14"/>
  <c r="O952" i="14"/>
  <c r="AL951" i="14"/>
  <c r="AK951" i="14" s="1"/>
  <c r="AJ951" i="14"/>
  <c r="AI951" i="14" s="1"/>
  <c r="AH951" i="14"/>
  <c r="AE951" i="14"/>
  <c r="Z951" i="14"/>
  <c r="AF951" i="14" s="1"/>
  <c r="U951" i="14"/>
  <c r="T951" i="14"/>
  <c r="O951" i="14"/>
  <c r="AL950" i="14"/>
  <c r="AK950" i="14"/>
  <c r="AJ950" i="14"/>
  <c r="AH950" i="14"/>
  <c r="Z950" i="14"/>
  <c r="AF950" i="14" s="1"/>
  <c r="U950" i="14"/>
  <c r="T950" i="14"/>
  <c r="O950" i="14"/>
  <c r="AE950" i="14" s="1"/>
  <c r="AL949" i="14"/>
  <c r="AJ949" i="14"/>
  <c r="AI949" i="14"/>
  <c r="AH949" i="14"/>
  <c r="AF949" i="14"/>
  <c r="Z949" i="14"/>
  <c r="U949" i="14"/>
  <c r="T949" i="14"/>
  <c r="O949" i="14"/>
  <c r="AE949" i="14" s="1"/>
  <c r="AM948" i="14"/>
  <c r="AN948" i="14" s="1"/>
  <c r="AL948" i="14"/>
  <c r="AK948" i="14"/>
  <c r="AJ948" i="14"/>
  <c r="AI948" i="14" s="1"/>
  <c r="AH948" i="14"/>
  <c r="Z948" i="14"/>
  <c r="AF948" i="14" s="1"/>
  <c r="U948" i="14"/>
  <c r="T948" i="14"/>
  <c r="O948" i="14"/>
  <c r="AE948" i="14" s="1"/>
  <c r="AL947" i="14"/>
  <c r="AJ947" i="14"/>
  <c r="AI947" i="14" s="1"/>
  <c r="AH947" i="14"/>
  <c r="AF947" i="14"/>
  <c r="AE947" i="14"/>
  <c r="Z947" i="14"/>
  <c r="U947" i="14"/>
  <c r="T947" i="14"/>
  <c r="O947" i="14"/>
  <c r="AM946" i="14"/>
  <c r="AN946" i="14" s="1"/>
  <c r="AL946" i="14"/>
  <c r="AK946" i="14"/>
  <c r="AJ946" i="14"/>
  <c r="AI946" i="14"/>
  <c r="AH946" i="14"/>
  <c r="AE946" i="14"/>
  <c r="Z946" i="14"/>
  <c r="AF946" i="14" s="1"/>
  <c r="U946" i="14"/>
  <c r="T946" i="14"/>
  <c r="O946" i="14"/>
  <c r="AL945" i="14"/>
  <c r="AJ945" i="14"/>
  <c r="AI945" i="14" s="1"/>
  <c r="AH945" i="14"/>
  <c r="Z945" i="14"/>
  <c r="AF945" i="14" s="1"/>
  <c r="U945" i="14"/>
  <c r="T945" i="14"/>
  <c r="O945" i="14"/>
  <c r="AE945" i="14" s="1"/>
  <c r="AL944" i="14"/>
  <c r="AJ944" i="14"/>
  <c r="AI944" i="14" s="1"/>
  <c r="AH944" i="14"/>
  <c r="Z944" i="14"/>
  <c r="AF944" i="14" s="1"/>
  <c r="U944" i="14"/>
  <c r="T944" i="14"/>
  <c r="O944" i="14"/>
  <c r="AE944" i="14" s="1"/>
  <c r="AL943" i="14"/>
  <c r="AJ943" i="14"/>
  <c r="AI943" i="14" s="1"/>
  <c r="AH943" i="14"/>
  <c r="AF943" i="14"/>
  <c r="AE943" i="14"/>
  <c r="Z943" i="14"/>
  <c r="U943" i="14"/>
  <c r="T943" i="14"/>
  <c r="O943" i="14"/>
  <c r="AM942" i="14"/>
  <c r="AN942" i="14" s="1"/>
  <c r="AL942" i="14"/>
  <c r="AK942" i="14"/>
  <c r="AJ942" i="14"/>
  <c r="AI942" i="14"/>
  <c r="AH942" i="14"/>
  <c r="AF942" i="14"/>
  <c r="AE942" i="14"/>
  <c r="Z942" i="14"/>
  <c r="U942" i="14"/>
  <c r="T942" i="14"/>
  <c r="O942" i="14"/>
  <c r="AL941" i="14"/>
  <c r="AK941" i="14" s="1"/>
  <c r="AJ941" i="14"/>
  <c r="AI941" i="14"/>
  <c r="AH941" i="14"/>
  <c r="AF941" i="14"/>
  <c r="AE941" i="14"/>
  <c r="Z941" i="14"/>
  <c r="U941" i="14"/>
  <c r="T941" i="14"/>
  <c r="O941" i="14"/>
  <c r="AN940" i="14"/>
  <c r="AM940" i="14"/>
  <c r="AL940" i="14"/>
  <c r="AK940" i="14"/>
  <c r="AJ940" i="14"/>
  <c r="AI940" i="14"/>
  <c r="AH940" i="14"/>
  <c r="AE940" i="14"/>
  <c r="Z940" i="14"/>
  <c r="AF940" i="14" s="1"/>
  <c r="U940" i="14"/>
  <c r="T940" i="14"/>
  <c r="O940" i="14"/>
  <c r="AM939" i="14"/>
  <c r="AN939" i="14" s="1"/>
  <c r="AL939" i="14"/>
  <c r="AK939" i="14" s="1"/>
  <c r="AJ939" i="14"/>
  <c r="AI939" i="14" s="1"/>
  <c r="AH939" i="14"/>
  <c r="Z939" i="14"/>
  <c r="AF939" i="14" s="1"/>
  <c r="U939" i="14"/>
  <c r="T939" i="14"/>
  <c r="O939" i="14"/>
  <c r="AE939" i="14" s="1"/>
  <c r="AM938" i="14"/>
  <c r="AN938" i="14" s="1"/>
  <c r="AL938" i="14"/>
  <c r="AK938" i="14"/>
  <c r="AJ938" i="14"/>
  <c r="AI938" i="14" s="1"/>
  <c r="AH938" i="14"/>
  <c r="AF938" i="14"/>
  <c r="Z938" i="14"/>
  <c r="U938" i="14"/>
  <c r="T938" i="14"/>
  <c r="O938" i="14"/>
  <c r="AE938" i="14" s="1"/>
  <c r="AL937" i="14"/>
  <c r="AJ937" i="14"/>
  <c r="AI937" i="14" s="1"/>
  <c r="AH937" i="14"/>
  <c r="AE937" i="14"/>
  <c r="Z937" i="14"/>
  <c r="AF937" i="14" s="1"/>
  <c r="U937" i="14"/>
  <c r="T937" i="14"/>
  <c r="O937" i="14"/>
  <c r="AL936" i="14"/>
  <c r="AJ936" i="14"/>
  <c r="AI936" i="14" s="1"/>
  <c r="AH936" i="14"/>
  <c r="AF936" i="14"/>
  <c r="Z936" i="14"/>
  <c r="U936" i="14"/>
  <c r="T936" i="14"/>
  <c r="O936" i="14"/>
  <c r="AE936" i="14" s="1"/>
  <c r="AL935" i="14"/>
  <c r="AJ935" i="14"/>
  <c r="AI935" i="14" s="1"/>
  <c r="AH935" i="14"/>
  <c r="AF935" i="14"/>
  <c r="AE935" i="14"/>
  <c r="Z935" i="14"/>
  <c r="U935" i="14"/>
  <c r="T935" i="14"/>
  <c r="O935" i="14"/>
  <c r="AM934" i="14"/>
  <c r="AN934" i="14" s="1"/>
  <c r="AL934" i="14"/>
  <c r="AK934" i="14"/>
  <c r="AJ934" i="14"/>
  <c r="AI934" i="14"/>
  <c r="AH934" i="14"/>
  <c r="Z934" i="14"/>
  <c r="AF934" i="14" s="1"/>
  <c r="U934" i="14"/>
  <c r="T934" i="14"/>
  <c r="O934" i="14"/>
  <c r="AE934" i="14" s="1"/>
  <c r="AL933" i="14"/>
  <c r="AJ933" i="14"/>
  <c r="AI933" i="14" s="1"/>
  <c r="AH933" i="14"/>
  <c r="AF933" i="14"/>
  <c r="AE933" i="14"/>
  <c r="Z933" i="14"/>
  <c r="U933" i="14"/>
  <c r="T933" i="14"/>
  <c r="O933" i="14"/>
  <c r="AM932" i="14"/>
  <c r="AN932" i="14" s="1"/>
  <c r="AL932" i="14"/>
  <c r="AK932" i="14"/>
  <c r="AJ932" i="14"/>
  <c r="AI932" i="14"/>
  <c r="AH932" i="14"/>
  <c r="AE932" i="14"/>
  <c r="Z932" i="14"/>
  <c r="AF932" i="14" s="1"/>
  <c r="U932" i="14"/>
  <c r="T932" i="14"/>
  <c r="O932" i="14"/>
  <c r="AL931" i="14"/>
  <c r="AK931" i="14" s="1"/>
  <c r="AJ931" i="14"/>
  <c r="AI931" i="14" s="1"/>
  <c r="AH931" i="14"/>
  <c r="Z931" i="14"/>
  <c r="AF931" i="14" s="1"/>
  <c r="U931" i="14"/>
  <c r="T931" i="14"/>
  <c r="O931" i="14"/>
  <c r="AE931" i="14" s="1"/>
  <c r="AL930" i="14"/>
  <c r="AK930" i="14"/>
  <c r="AJ930" i="14"/>
  <c r="AH930" i="14"/>
  <c r="Z930" i="14"/>
  <c r="AF930" i="14" s="1"/>
  <c r="U930" i="14"/>
  <c r="T930" i="14"/>
  <c r="O930" i="14"/>
  <c r="AE930" i="14" s="1"/>
  <c r="AL929" i="14"/>
  <c r="AJ929" i="14"/>
  <c r="AI929" i="14"/>
  <c r="AH929" i="14"/>
  <c r="Z929" i="14"/>
  <c r="AF929" i="14" s="1"/>
  <c r="U929" i="14"/>
  <c r="T929" i="14"/>
  <c r="O929" i="14"/>
  <c r="AE929" i="14" s="1"/>
  <c r="AM928" i="14"/>
  <c r="AN928" i="14" s="1"/>
  <c r="AL928" i="14"/>
  <c r="AK928" i="14"/>
  <c r="AJ928" i="14"/>
  <c r="AI928" i="14" s="1"/>
  <c r="AH928" i="14"/>
  <c r="Z928" i="14"/>
  <c r="AF928" i="14" s="1"/>
  <c r="U928" i="14"/>
  <c r="T928" i="14"/>
  <c r="O928" i="14"/>
  <c r="AE928" i="14" s="1"/>
  <c r="AL927" i="14"/>
  <c r="AJ927" i="14"/>
  <c r="AI927" i="14"/>
  <c r="AH927" i="14"/>
  <c r="AE927" i="14"/>
  <c r="Z927" i="14"/>
  <c r="AF927" i="14" s="1"/>
  <c r="U927" i="14"/>
  <c r="T927" i="14"/>
  <c r="O927" i="14"/>
  <c r="AL926" i="14"/>
  <c r="AJ926" i="14"/>
  <c r="AI926" i="14"/>
  <c r="AH926" i="14"/>
  <c r="Z926" i="14"/>
  <c r="AF926" i="14" s="1"/>
  <c r="U926" i="14"/>
  <c r="T926" i="14"/>
  <c r="O926" i="14"/>
  <c r="AE926" i="14" s="1"/>
  <c r="AM925" i="14"/>
  <c r="AN925" i="14" s="1"/>
  <c r="AL925" i="14"/>
  <c r="AK925" i="14"/>
  <c r="AJ925" i="14"/>
  <c r="AI925" i="14" s="1"/>
  <c r="AH925" i="14"/>
  <c r="AE925" i="14"/>
  <c r="Z925" i="14"/>
  <c r="AF925" i="14" s="1"/>
  <c r="U925" i="14"/>
  <c r="T925" i="14"/>
  <c r="O925" i="14"/>
  <c r="AM924" i="14"/>
  <c r="AN924" i="14" s="1"/>
  <c r="AL924" i="14"/>
  <c r="AK924" i="14"/>
  <c r="AJ924" i="14"/>
  <c r="AI924" i="14"/>
  <c r="AH924" i="14"/>
  <c r="Z924" i="14"/>
  <c r="AF924" i="14" s="1"/>
  <c r="U924" i="14"/>
  <c r="T924" i="14"/>
  <c r="O924" i="14"/>
  <c r="AE924" i="14" s="1"/>
  <c r="AL923" i="14"/>
  <c r="AJ923" i="14"/>
  <c r="AI923" i="14" s="1"/>
  <c r="AH923" i="14"/>
  <c r="AE923" i="14"/>
  <c r="Z923" i="14"/>
  <c r="AF923" i="14" s="1"/>
  <c r="U923" i="14"/>
  <c r="T923" i="14"/>
  <c r="O923" i="14"/>
  <c r="AM922" i="14"/>
  <c r="AN922" i="14" s="1"/>
  <c r="AL922" i="14"/>
  <c r="AK922" i="14" s="1"/>
  <c r="AJ922" i="14"/>
  <c r="AI922" i="14" s="1"/>
  <c r="AH922" i="14"/>
  <c r="Z922" i="14"/>
  <c r="AF922" i="14" s="1"/>
  <c r="U922" i="14"/>
  <c r="T922" i="14"/>
  <c r="O922" i="14"/>
  <c r="AE922" i="14" s="1"/>
  <c r="AL921" i="14"/>
  <c r="AK921" i="14"/>
  <c r="AJ921" i="14"/>
  <c r="AH921" i="14"/>
  <c r="AF921" i="14"/>
  <c r="AE921" i="14"/>
  <c r="Z921" i="14"/>
  <c r="U921" i="14"/>
  <c r="T921" i="14"/>
  <c r="O921" i="14"/>
  <c r="AL920" i="14"/>
  <c r="AK920" i="14" s="1"/>
  <c r="AJ920" i="14"/>
  <c r="AM920" i="14" s="1"/>
  <c r="AN920" i="14" s="1"/>
  <c r="AI920" i="14"/>
  <c r="AH920" i="14"/>
  <c r="AF920" i="14"/>
  <c r="AE920" i="14"/>
  <c r="Z920" i="14"/>
  <c r="U920" i="14"/>
  <c r="T920" i="14"/>
  <c r="O920" i="14"/>
  <c r="AL919" i="14"/>
  <c r="AJ919" i="14"/>
  <c r="AI919" i="14"/>
  <c r="AH919" i="14"/>
  <c r="Z919" i="14"/>
  <c r="AF919" i="14" s="1"/>
  <c r="U919" i="14"/>
  <c r="T919" i="14"/>
  <c r="O919" i="14"/>
  <c r="AE919" i="14" s="1"/>
  <c r="AM918" i="14"/>
  <c r="AN918" i="14" s="1"/>
  <c r="AL918" i="14"/>
  <c r="AK918" i="14"/>
  <c r="AJ918" i="14"/>
  <c r="AI918" i="14" s="1"/>
  <c r="AH918" i="14"/>
  <c r="AF918" i="14"/>
  <c r="AE918" i="14"/>
  <c r="Z918" i="14"/>
  <c r="U918" i="14"/>
  <c r="T918" i="14"/>
  <c r="O918" i="14"/>
  <c r="AL917" i="14"/>
  <c r="AJ917" i="14"/>
  <c r="AI917" i="14" s="1"/>
  <c r="AH917" i="14"/>
  <c r="AF917" i="14"/>
  <c r="AE917" i="14"/>
  <c r="Z917" i="14"/>
  <c r="U917" i="14"/>
  <c r="T917" i="14"/>
  <c r="O917" i="14"/>
  <c r="AL916" i="14"/>
  <c r="AJ916" i="14"/>
  <c r="AI916" i="14" s="1"/>
  <c r="AH916" i="14"/>
  <c r="Z916" i="14"/>
  <c r="AF916" i="14" s="1"/>
  <c r="U916" i="14"/>
  <c r="T916" i="14"/>
  <c r="O916" i="14"/>
  <c r="AE916" i="14" s="1"/>
  <c r="AM915" i="14"/>
  <c r="AN915" i="14" s="1"/>
  <c r="AL915" i="14"/>
  <c r="AK915" i="14"/>
  <c r="AJ915" i="14"/>
  <c r="AI915" i="14"/>
  <c r="AH915" i="14"/>
  <c r="AF915" i="14"/>
  <c r="AE915" i="14"/>
  <c r="Z915" i="14"/>
  <c r="U915" i="14"/>
  <c r="T915" i="14"/>
  <c r="O915" i="14"/>
  <c r="AL914" i="14"/>
  <c r="AJ914" i="14"/>
  <c r="AI914" i="14" s="1"/>
  <c r="AH914" i="14"/>
  <c r="AE914" i="14"/>
  <c r="Z914" i="14"/>
  <c r="AF914" i="14" s="1"/>
  <c r="U914" i="14"/>
  <c r="T914" i="14"/>
  <c r="O914" i="14"/>
  <c r="AM913" i="14"/>
  <c r="AN913" i="14" s="1"/>
  <c r="AL913" i="14"/>
  <c r="AK913" i="14"/>
  <c r="AJ913" i="14"/>
  <c r="AI913" i="14"/>
  <c r="AH913" i="14"/>
  <c r="AF913" i="14"/>
  <c r="Z913" i="14"/>
  <c r="U913" i="14"/>
  <c r="T913" i="14"/>
  <c r="O913" i="14"/>
  <c r="AE913" i="14" s="1"/>
  <c r="AL912" i="14"/>
  <c r="AJ912" i="14"/>
  <c r="AI912" i="14" s="1"/>
  <c r="AH912" i="14"/>
  <c r="AF912" i="14"/>
  <c r="AE912" i="14"/>
  <c r="Z912" i="14"/>
  <c r="U912" i="14"/>
  <c r="T912" i="14"/>
  <c r="O912" i="14"/>
  <c r="AM911" i="14"/>
  <c r="AN911" i="14" s="1"/>
  <c r="AL911" i="14"/>
  <c r="AK911" i="14"/>
  <c r="AJ911" i="14"/>
  <c r="AI911" i="14"/>
  <c r="AH911" i="14"/>
  <c r="AE911" i="14"/>
  <c r="Z911" i="14"/>
  <c r="AF911" i="14" s="1"/>
  <c r="U911" i="14"/>
  <c r="T911" i="14"/>
  <c r="O911" i="14"/>
  <c r="AM910" i="14"/>
  <c r="AN910" i="14" s="1"/>
  <c r="AL910" i="14"/>
  <c r="AK910" i="14" s="1"/>
  <c r="AJ910" i="14"/>
  <c r="AI910" i="14" s="1"/>
  <c r="AH910" i="14"/>
  <c r="AE910" i="14"/>
  <c r="Z910" i="14"/>
  <c r="AF910" i="14" s="1"/>
  <c r="U910" i="14"/>
  <c r="T910" i="14"/>
  <c r="O910" i="14"/>
  <c r="AL909" i="14"/>
  <c r="AM909" i="14" s="1"/>
  <c r="AN909" i="14" s="1"/>
  <c r="AK909" i="14"/>
  <c r="AJ909" i="14"/>
  <c r="AI909" i="14"/>
  <c r="AH909" i="14"/>
  <c r="AF909" i="14"/>
  <c r="Z909" i="14"/>
  <c r="U909" i="14"/>
  <c r="T909" i="14"/>
  <c r="O909" i="14"/>
  <c r="AE909" i="14" s="1"/>
  <c r="AL908" i="14"/>
  <c r="AK908" i="14"/>
  <c r="AJ908" i="14"/>
  <c r="AH908" i="14"/>
  <c r="AF908" i="14"/>
  <c r="AE908" i="14"/>
  <c r="Z908" i="14"/>
  <c r="U908" i="14"/>
  <c r="T908" i="14"/>
  <c r="O908" i="14"/>
  <c r="AL907" i="14"/>
  <c r="AK907" i="14" s="1"/>
  <c r="AJ907" i="14"/>
  <c r="AH907" i="14"/>
  <c r="AF907" i="14"/>
  <c r="Z907" i="14"/>
  <c r="U907" i="14"/>
  <c r="T907" i="14"/>
  <c r="O907" i="14"/>
  <c r="AE907" i="14" s="1"/>
  <c r="AL906" i="14"/>
  <c r="AJ906" i="14"/>
  <c r="AI906" i="14"/>
  <c r="AH906" i="14"/>
  <c r="AE906" i="14"/>
  <c r="Z906" i="14"/>
  <c r="AF906" i="14" s="1"/>
  <c r="U906" i="14"/>
  <c r="T906" i="14"/>
  <c r="O906" i="14"/>
  <c r="AM905" i="14"/>
  <c r="AN905" i="14" s="1"/>
  <c r="AL905" i="14"/>
  <c r="AK905" i="14"/>
  <c r="AJ905" i="14"/>
  <c r="AI905" i="14" s="1"/>
  <c r="AH905" i="14"/>
  <c r="AF905" i="14"/>
  <c r="Z905" i="14"/>
  <c r="U905" i="14"/>
  <c r="T905" i="14"/>
  <c r="O905" i="14"/>
  <c r="AE905" i="14" s="1"/>
  <c r="AL904" i="14"/>
  <c r="AJ904" i="14"/>
  <c r="AI904" i="14" s="1"/>
  <c r="AH904" i="14"/>
  <c r="AF904" i="14"/>
  <c r="Z904" i="14"/>
  <c r="U904" i="14"/>
  <c r="T904" i="14"/>
  <c r="O904" i="14"/>
  <c r="AE904" i="14" s="1"/>
  <c r="AM903" i="14"/>
  <c r="AN903" i="14" s="1"/>
  <c r="AL903" i="14"/>
  <c r="AK903" i="14"/>
  <c r="AJ903" i="14"/>
  <c r="AI903" i="14"/>
  <c r="AH903" i="14"/>
  <c r="AE903" i="14"/>
  <c r="Z903" i="14"/>
  <c r="AF903" i="14" s="1"/>
  <c r="U903" i="14"/>
  <c r="T903" i="14"/>
  <c r="O903" i="14"/>
  <c r="AL902" i="14"/>
  <c r="AJ902" i="14"/>
  <c r="AI902" i="14" s="1"/>
  <c r="AH902" i="14"/>
  <c r="Z902" i="14"/>
  <c r="AF902" i="14" s="1"/>
  <c r="U902" i="14"/>
  <c r="T902" i="14"/>
  <c r="O902" i="14"/>
  <c r="AE902" i="14" s="1"/>
  <c r="AM901" i="14"/>
  <c r="AN901" i="14" s="1"/>
  <c r="AL901" i="14"/>
  <c r="AK901" i="14"/>
  <c r="AJ901" i="14"/>
  <c r="AI901" i="14"/>
  <c r="AH901" i="14"/>
  <c r="AF901" i="14"/>
  <c r="AE901" i="14"/>
  <c r="Z901" i="14"/>
  <c r="U901" i="14"/>
  <c r="T901" i="14"/>
  <c r="O901" i="14"/>
  <c r="AL900" i="14"/>
  <c r="AJ900" i="14"/>
  <c r="AI900" i="14" s="1"/>
  <c r="AH900" i="14"/>
  <c r="AE900" i="14"/>
  <c r="Z900" i="14"/>
  <c r="AF900" i="14" s="1"/>
  <c r="U900" i="14"/>
  <c r="T900" i="14"/>
  <c r="O900" i="14"/>
  <c r="AM899" i="14"/>
  <c r="AN899" i="14" s="1"/>
  <c r="AL899" i="14"/>
  <c r="AK899" i="14"/>
  <c r="AJ899" i="14"/>
  <c r="AI899" i="14"/>
  <c r="AH899" i="14"/>
  <c r="AF899" i="14"/>
  <c r="Z899" i="14"/>
  <c r="U899" i="14"/>
  <c r="T899" i="14"/>
  <c r="O899" i="14"/>
  <c r="AE899" i="14" s="1"/>
  <c r="AL898" i="14"/>
  <c r="AJ898" i="14"/>
  <c r="AI898" i="14" s="1"/>
  <c r="AH898" i="14"/>
  <c r="AF898" i="14"/>
  <c r="AE898" i="14"/>
  <c r="Z898" i="14"/>
  <c r="U898" i="14"/>
  <c r="T898" i="14"/>
  <c r="O898" i="14"/>
  <c r="AM897" i="14"/>
  <c r="AN897" i="14" s="1"/>
  <c r="AL897" i="14"/>
  <c r="AK897" i="14"/>
  <c r="AJ897" i="14"/>
  <c r="AI897" i="14"/>
  <c r="AH897" i="14"/>
  <c r="AF897" i="14"/>
  <c r="AE897" i="14"/>
  <c r="Z897" i="14"/>
  <c r="U897" i="14"/>
  <c r="T897" i="14"/>
  <c r="O897" i="14"/>
  <c r="AL896" i="14"/>
  <c r="AK896" i="14" s="1"/>
  <c r="AJ896" i="14"/>
  <c r="AI896" i="14" s="1"/>
  <c r="AH896" i="14"/>
  <c r="Z896" i="14"/>
  <c r="AF896" i="14" s="1"/>
  <c r="U896" i="14"/>
  <c r="T896" i="14"/>
  <c r="O896" i="14"/>
  <c r="AE896" i="14" s="1"/>
  <c r="AL895" i="14"/>
  <c r="AM895" i="14" s="1"/>
  <c r="AN895" i="14" s="1"/>
  <c r="AJ895" i="14"/>
  <c r="AI895" i="14"/>
  <c r="AH895" i="14"/>
  <c r="AF895" i="14"/>
  <c r="Z895" i="14"/>
  <c r="U895" i="14"/>
  <c r="T895" i="14"/>
  <c r="O895" i="14"/>
  <c r="AE895" i="14" s="1"/>
  <c r="AL894" i="14"/>
  <c r="AK894" i="14"/>
  <c r="AJ894" i="14"/>
  <c r="AH894" i="14"/>
  <c r="AF894" i="14"/>
  <c r="AE894" i="14"/>
  <c r="Z894" i="14"/>
  <c r="U894" i="14"/>
  <c r="T894" i="14"/>
  <c r="O894" i="14"/>
  <c r="AM893" i="14"/>
  <c r="AN893" i="14" s="1"/>
  <c r="AL893" i="14"/>
  <c r="AK893" i="14" s="1"/>
  <c r="AJ893" i="14"/>
  <c r="AI893" i="14" s="1"/>
  <c r="AH893" i="14"/>
  <c r="Z893" i="14"/>
  <c r="AF893" i="14" s="1"/>
  <c r="U893" i="14"/>
  <c r="T893" i="14"/>
  <c r="O893" i="14"/>
  <c r="AE893" i="14" s="1"/>
  <c r="AL892" i="14"/>
  <c r="AJ892" i="14"/>
  <c r="AI892" i="14"/>
  <c r="AH892" i="14"/>
  <c r="AE892" i="14"/>
  <c r="Z892" i="14"/>
  <c r="AF892" i="14" s="1"/>
  <c r="U892" i="14"/>
  <c r="T892" i="14"/>
  <c r="O892" i="14"/>
  <c r="AM891" i="14"/>
  <c r="AN891" i="14" s="1"/>
  <c r="AL891" i="14"/>
  <c r="AK891" i="14"/>
  <c r="AJ891" i="14"/>
  <c r="AI891" i="14" s="1"/>
  <c r="AH891" i="14"/>
  <c r="Z891" i="14"/>
  <c r="AF891" i="14" s="1"/>
  <c r="U891" i="14"/>
  <c r="T891" i="14"/>
  <c r="O891" i="14"/>
  <c r="AE891" i="14" s="1"/>
  <c r="AL890" i="14"/>
  <c r="AJ890" i="14"/>
  <c r="AI890" i="14" s="1"/>
  <c r="AH890" i="14"/>
  <c r="AF890" i="14"/>
  <c r="AE890" i="14"/>
  <c r="Z890" i="14"/>
  <c r="U890" i="14"/>
  <c r="T890" i="14"/>
  <c r="O890" i="14"/>
  <c r="AM889" i="14"/>
  <c r="AN889" i="14" s="1"/>
  <c r="AL889" i="14"/>
  <c r="AK889" i="14"/>
  <c r="AJ889" i="14"/>
  <c r="AI889" i="14"/>
  <c r="AH889" i="14"/>
  <c r="AE889" i="14"/>
  <c r="Z889" i="14"/>
  <c r="AF889" i="14" s="1"/>
  <c r="U889" i="14"/>
  <c r="T889" i="14"/>
  <c r="O889" i="14"/>
  <c r="AL888" i="14"/>
  <c r="AJ888" i="14"/>
  <c r="AI888" i="14" s="1"/>
  <c r="AH888" i="14"/>
  <c r="Z888" i="14"/>
  <c r="AF888" i="14" s="1"/>
  <c r="U888" i="14"/>
  <c r="T888" i="14"/>
  <c r="O888" i="14"/>
  <c r="AE888" i="14" s="1"/>
  <c r="AM887" i="14"/>
  <c r="AN887" i="14" s="1"/>
  <c r="AL887" i="14"/>
  <c r="AK887" i="14"/>
  <c r="AJ887" i="14"/>
  <c r="AI887" i="14"/>
  <c r="AH887" i="14"/>
  <c r="AF887" i="14"/>
  <c r="AE887" i="14"/>
  <c r="Z887" i="14"/>
  <c r="U887" i="14"/>
  <c r="T887" i="14"/>
  <c r="O887" i="14"/>
  <c r="AL886" i="14"/>
  <c r="AJ886" i="14"/>
  <c r="AI886" i="14" s="1"/>
  <c r="AH886" i="14"/>
  <c r="AF886" i="14"/>
  <c r="AE886" i="14"/>
  <c r="Z886" i="14"/>
  <c r="U886" i="14"/>
  <c r="T886" i="14"/>
  <c r="O886" i="14"/>
  <c r="AM885" i="14"/>
  <c r="AN885" i="14" s="1"/>
  <c r="AL885" i="14"/>
  <c r="AK885" i="14"/>
  <c r="AJ885" i="14"/>
  <c r="AI885" i="14"/>
  <c r="AH885" i="14"/>
  <c r="Z885" i="14"/>
  <c r="AF885" i="14" s="1"/>
  <c r="U885" i="14"/>
  <c r="T885" i="14"/>
  <c r="O885" i="14"/>
  <c r="AE885" i="14" s="1"/>
  <c r="AL884" i="14"/>
  <c r="AJ884" i="14"/>
  <c r="AI884" i="14" s="1"/>
  <c r="AH884" i="14"/>
  <c r="AF884" i="14"/>
  <c r="AE884" i="14"/>
  <c r="Z884" i="14"/>
  <c r="U884" i="14"/>
  <c r="T884" i="14"/>
  <c r="O884" i="14"/>
  <c r="AM883" i="14"/>
  <c r="AN883" i="14" s="1"/>
  <c r="AL883" i="14"/>
  <c r="AK883" i="14"/>
  <c r="AJ883" i="14"/>
  <c r="AI883" i="14"/>
  <c r="AH883" i="14"/>
  <c r="AF883" i="14"/>
  <c r="AE883" i="14"/>
  <c r="Z883" i="14"/>
  <c r="U883" i="14"/>
  <c r="T883" i="14"/>
  <c r="O883" i="14"/>
  <c r="AL882" i="14"/>
  <c r="AK882" i="14" s="1"/>
  <c r="AJ882" i="14"/>
  <c r="AI882" i="14" s="1"/>
  <c r="AH882" i="14"/>
  <c r="AE882" i="14"/>
  <c r="Z882" i="14"/>
  <c r="AF882" i="14" s="1"/>
  <c r="U882" i="14"/>
  <c r="T882" i="14"/>
  <c r="O882" i="14"/>
  <c r="AL881" i="14"/>
  <c r="AJ881" i="14"/>
  <c r="AI881" i="14"/>
  <c r="AH881" i="14"/>
  <c r="Z881" i="14"/>
  <c r="AF881" i="14" s="1"/>
  <c r="U881" i="14"/>
  <c r="T881" i="14"/>
  <c r="O881" i="14"/>
  <c r="AE881" i="14" s="1"/>
  <c r="AL880" i="14"/>
  <c r="AK880" i="14"/>
  <c r="AJ880" i="14"/>
  <c r="AH880" i="14"/>
  <c r="AF880" i="14"/>
  <c r="AE880" i="14"/>
  <c r="Z880" i="14"/>
  <c r="U880" i="14"/>
  <c r="T880" i="14"/>
  <c r="O880" i="14"/>
  <c r="AL879" i="14"/>
  <c r="AK879" i="14" s="1"/>
  <c r="AJ879" i="14"/>
  <c r="AH879" i="14"/>
  <c r="Z879" i="14"/>
  <c r="AF879" i="14" s="1"/>
  <c r="U879" i="14"/>
  <c r="T879" i="14"/>
  <c r="O879" i="14"/>
  <c r="AE879" i="14" s="1"/>
  <c r="AL878" i="14"/>
  <c r="AJ878" i="14"/>
  <c r="AI878" i="14"/>
  <c r="AH878" i="14"/>
  <c r="AE878" i="14"/>
  <c r="Z878" i="14"/>
  <c r="AF878" i="14" s="1"/>
  <c r="U878" i="14"/>
  <c r="T878" i="14"/>
  <c r="O878" i="14"/>
  <c r="AM877" i="14"/>
  <c r="AN877" i="14" s="1"/>
  <c r="AL877" i="14"/>
  <c r="AK877" i="14"/>
  <c r="AJ877" i="14"/>
  <c r="AI877" i="14" s="1"/>
  <c r="AH877" i="14"/>
  <c r="AF877" i="14"/>
  <c r="Z877" i="14"/>
  <c r="U877" i="14"/>
  <c r="T877" i="14"/>
  <c r="O877" i="14"/>
  <c r="AE877" i="14" s="1"/>
  <c r="AL876" i="14"/>
  <c r="AJ876" i="14"/>
  <c r="AI876" i="14" s="1"/>
  <c r="AH876" i="14"/>
  <c r="AF876" i="14"/>
  <c r="AE876" i="14"/>
  <c r="Z876" i="14"/>
  <c r="U876" i="14"/>
  <c r="T876" i="14"/>
  <c r="O876" i="14"/>
  <c r="AM875" i="14"/>
  <c r="AN875" i="14" s="1"/>
  <c r="AL875" i="14"/>
  <c r="AK875" i="14"/>
  <c r="AJ875" i="14"/>
  <c r="AI875" i="14"/>
  <c r="AH875" i="14"/>
  <c r="AE875" i="14"/>
  <c r="Z875" i="14"/>
  <c r="AF875" i="14" s="1"/>
  <c r="U875" i="14"/>
  <c r="T875" i="14"/>
  <c r="O875" i="14"/>
  <c r="AL874" i="14"/>
  <c r="AJ874" i="14"/>
  <c r="AI874" i="14" s="1"/>
  <c r="AH874" i="14"/>
  <c r="Z874" i="14"/>
  <c r="AF874" i="14" s="1"/>
  <c r="U874" i="14"/>
  <c r="T874" i="14"/>
  <c r="O874" i="14"/>
  <c r="AE874" i="14" s="1"/>
  <c r="AM873" i="14"/>
  <c r="AN873" i="14" s="1"/>
  <c r="AL873" i="14"/>
  <c r="AK873" i="14"/>
  <c r="AJ873" i="14"/>
  <c r="AI873" i="14"/>
  <c r="AH873" i="14"/>
  <c r="AF873" i="14"/>
  <c r="Z873" i="14"/>
  <c r="U873" i="14"/>
  <c r="T873" i="14"/>
  <c r="O873" i="14"/>
  <c r="AE873" i="14" s="1"/>
  <c r="AL872" i="14"/>
  <c r="AJ872" i="14"/>
  <c r="AI872" i="14" s="1"/>
  <c r="AH872" i="14"/>
  <c r="AF872" i="14"/>
  <c r="Z872" i="14"/>
  <c r="U872" i="14"/>
  <c r="T872" i="14"/>
  <c r="O872" i="14"/>
  <c r="AE872" i="14" s="1"/>
  <c r="AM871" i="14"/>
  <c r="AN871" i="14" s="1"/>
  <c r="AL871" i="14"/>
  <c r="AK871" i="14"/>
  <c r="AJ871" i="14"/>
  <c r="AI871" i="14"/>
  <c r="AH871" i="14"/>
  <c r="AF871" i="14"/>
  <c r="Z871" i="14"/>
  <c r="U871" i="14"/>
  <c r="T871" i="14"/>
  <c r="O871" i="14"/>
  <c r="AE871" i="14" s="1"/>
  <c r="AL870" i="14"/>
  <c r="AJ870" i="14"/>
  <c r="AI870" i="14" s="1"/>
  <c r="AH870" i="14"/>
  <c r="AF870" i="14"/>
  <c r="AE870" i="14"/>
  <c r="Z870" i="14"/>
  <c r="U870" i="14"/>
  <c r="T870" i="14"/>
  <c r="O870" i="14"/>
  <c r="AN869" i="14"/>
  <c r="AM869" i="14"/>
  <c r="AL869" i="14"/>
  <c r="AK869" i="14"/>
  <c r="AJ869" i="14"/>
  <c r="AI869" i="14"/>
  <c r="AH869" i="14"/>
  <c r="AF869" i="14"/>
  <c r="AE869" i="14"/>
  <c r="Z869" i="14"/>
  <c r="U869" i="14"/>
  <c r="T869" i="14"/>
  <c r="O869" i="14"/>
  <c r="AM868" i="14"/>
  <c r="AN868" i="14" s="1"/>
  <c r="AL868" i="14"/>
  <c r="AK868" i="14" s="1"/>
  <c r="AJ868" i="14"/>
  <c r="AI868" i="14" s="1"/>
  <c r="AH868" i="14"/>
  <c r="AE868" i="14"/>
  <c r="Z868" i="14"/>
  <c r="AF868" i="14" s="1"/>
  <c r="U868" i="14"/>
  <c r="T868" i="14"/>
  <c r="O868" i="14"/>
  <c r="AL867" i="14"/>
  <c r="AM867" i="14" s="1"/>
  <c r="AN867" i="14" s="1"/>
  <c r="AJ867" i="14"/>
  <c r="AI867" i="14"/>
  <c r="AH867" i="14"/>
  <c r="Z867" i="14"/>
  <c r="AF867" i="14" s="1"/>
  <c r="U867" i="14"/>
  <c r="T867" i="14"/>
  <c r="O867" i="14"/>
  <c r="AE867" i="14" s="1"/>
  <c r="AL866" i="14"/>
  <c r="AK866" i="14"/>
  <c r="AJ866" i="14"/>
  <c r="AH866" i="14"/>
  <c r="AF866" i="14"/>
  <c r="Z866" i="14"/>
  <c r="U866" i="14"/>
  <c r="T866" i="14"/>
  <c r="O866" i="14"/>
  <c r="AE866" i="14" s="1"/>
  <c r="AL865" i="14"/>
  <c r="AK865" i="14" s="1"/>
  <c r="AJ865" i="14"/>
  <c r="AM865" i="14" s="1"/>
  <c r="AN865" i="14" s="1"/>
  <c r="AH865" i="14"/>
  <c r="AF865" i="14"/>
  <c r="AE865" i="14"/>
  <c r="Z865" i="14"/>
  <c r="U865" i="14"/>
  <c r="T865" i="14"/>
  <c r="O865" i="14"/>
  <c r="AL864" i="14"/>
  <c r="AJ864" i="14"/>
  <c r="AI864" i="14"/>
  <c r="AH864" i="14"/>
  <c r="AE864" i="14"/>
  <c r="Z864" i="14"/>
  <c r="AF864" i="14" s="1"/>
  <c r="U864" i="14"/>
  <c r="T864" i="14"/>
  <c r="O864" i="14"/>
  <c r="AM863" i="14"/>
  <c r="AN863" i="14" s="1"/>
  <c r="AL863" i="14"/>
  <c r="AK863" i="14"/>
  <c r="AJ863" i="14"/>
  <c r="AI863" i="14" s="1"/>
  <c r="AH863" i="14"/>
  <c r="Z863" i="14"/>
  <c r="AF863" i="14" s="1"/>
  <c r="U863" i="14"/>
  <c r="T863" i="14"/>
  <c r="O863" i="14"/>
  <c r="AE863" i="14" s="1"/>
  <c r="AL862" i="14"/>
  <c r="AJ862" i="14"/>
  <c r="AI862" i="14" s="1"/>
  <c r="AH862" i="14"/>
  <c r="AF862" i="14"/>
  <c r="Z862" i="14"/>
  <c r="U862" i="14"/>
  <c r="T862" i="14"/>
  <c r="O862" i="14"/>
  <c r="AE862" i="14" s="1"/>
  <c r="AM861" i="14"/>
  <c r="AN861" i="14" s="1"/>
  <c r="AL861" i="14"/>
  <c r="AK861" i="14"/>
  <c r="AJ861" i="14"/>
  <c r="AI861" i="14"/>
  <c r="AH861" i="14"/>
  <c r="AE861" i="14"/>
  <c r="Z861" i="14"/>
  <c r="AF861" i="14" s="1"/>
  <c r="U861" i="14"/>
  <c r="T861" i="14"/>
  <c r="O861" i="14"/>
  <c r="AL860" i="14"/>
  <c r="AJ860" i="14"/>
  <c r="AI860" i="14" s="1"/>
  <c r="AH860" i="14"/>
  <c r="Z860" i="14"/>
  <c r="AF860" i="14" s="1"/>
  <c r="U860" i="14"/>
  <c r="T860" i="14"/>
  <c r="O860" i="14"/>
  <c r="AE860" i="14" s="1"/>
  <c r="AM859" i="14"/>
  <c r="AN859" i="14" s="1"/>
  <c r="AL859" i="14"/>
  <c r="AK859" i="14"/>
  <c r="AJ859" i="14"/>
  <c r="AI859" i="14"/>
  <c r="AH859" i="14"/>
  <c r="AF859" i="14"/>
  <c r="Z859" i="14"/>
  <c r="U859" i="14"/>
  <c r="T859" i="14"/>
  <c r="O859" i="14"/>
  <c r="AE859" i="14" s="1"/>
  <c r="AL858" i="14"/>
  <c r="AJ858" i="14"/>
  <c r="AI858" i="14" s="1"/>
  <c r="AH858" i="14"/>
  <c r="AF858" i="14"/>
  <c r="AE858" i="14"/>
  <c r="Z858" i="14"/>
  <c r="U858" i="14"/>
  <c r="T858" i="14"/>
  <c r="O858" i="14"/>
  <c r="AM857" i="14"/>
  <c r="AN857" i="14" s="1"/>
  <c r="AL857" i="14"/>
  <c r="AK857" i="14"/>
  <c r="AJ857" i="14"/>
  <c r="AI857" i="14"/>
  <c r="AH857" i="14"/>
  <c r="AF857" i="14"/>
  <c r="Z857" i="14"/>
  <c r="U857" i="14"/>
  <c r="T857" i="14"/>
  <c r="O857" i="14"/>
  <c r="AE857" i="14" s="1"/>
  <c r="AL856" i="14"/>
  <c r="AJ856" i="14"/>
  <c r="AI856" i="14" s="1"/>
  <c r="AH856" i="14"/>
  <c r="AF856" i="14"/>
  <c r="AE856" i="14"/>
  <c r="Z856" i="14"/>
  <c r="U856" i="14"/>
  <c r="T856" i="14"/>
  <c r="O856" i="14"/>
  <c r="AM855" i="14"/>
  <c r="AN855" i="14" s="1"/>
  <c r="AL855" i="14"/>
  <c r="AK855" i="14"/>
  <c r="AJ855" i="14"/>
  <c r="AI855" i="14"/>
  <c r="AH855" i="14"/>
  <c r="AE855" i="14"/>
  <c r="Z855" i="14"/>
  <c r="AF855" i="14" s="1"/>
  <c r="U855" i="14"/>
  <c r="T855" i="14"/>
  <c r="O855" i="14"/>
  <c r="AM854" i="14"/>
  <c r="AN854" i="14" s="1"/>
  <c r="AL854" i="14"/>
  <c r="AK854" i="14" s="1"/>
  <c r="AJ854" i="14"/>
  <c r="AI854" i="14" s="1"/>
  <c r="AH854" i="14"/>
  <c r="Z854" i="14"/>
  <c r="AF854" i="14" s="1"/>
  <c r="U854" i="14"/>
  <c r="T854" i="14"/>
  <c r="O854" i="14"/>
  <c r="AE854" i="14" s="1"/>
  <c r="AL853" i="14"/>
  <c r="AM853" i="14" s="1"/>
  <c r="AN853" i="14" s="1"/>
  <c r="AK853" i="14"/>
  <c r="AJ853" i="14"/>
  <c r="AI853" i="14"/>
  <c r="AH853" i="14"/>
  <c r="AF853" i="14"/>
  <c r="Z853" i="14"/>
  <c r="U853" i="14"/>
  <c r="T853" i="14"/>
  <c r="O853" i="14"/>
  <c r="AE853" i="14" s="1"/>
  <c r="AL852" i="14"/>
  <c r="AK852" i="14"/>
  <c r="AJ852" i="14"/>
  <c r="AH852" i="14"/>
  <c r="AF852" i="14"/>
  <c r="AE852" i="14"/>
  <c r="Z852" i="14"/>
  <c r="U852" i="14"/>
  <c r="T852" i="14"/>
  <c r="O852" i="14"/>
  <c r="AM851" i="14"/>
  <c r="AN851" i="14" s="1"/>
  <c r="AL851" i="14"/>
  <c r="AK851" i="14" s="1"/>
  <c r="AJ851" i="14"/>
  <c r="AI851" i="14" s="1"/>
  <c r="AH851" i="14"/>
  <c r="AE851" i="14"/>
  <c r="Z851" i="14"/>
  <c r="AF851" i="14" s="1"/>
  <c r="U851" i="14"/>
  <c r="T851" i="14"/>
  <c r="O851" i="14"/>
  <c r="AL850" i="14"/>
  <c r="AJ850" i="14"/>
  <c r="AI850" i="14"/>
  <c r="AH850" i="14"/>
  <c r="Z850" i="14"/>
  <c r="AF850" i="14" s="1"/>
  <c r="U850" i="14"/>
  <c r="T850" i="14"/>
  <c r="O850" i="14"/>
  <c r="AE850" i="14" s="1"/>
  <c r="AM849" i="14"/>
  <c r="AN849" i="14" s="1"/>
  <c r="AL849" i="14"/>
  <c r="AK849" i="14"/>
  <c r="AJ849" i="14"/>
  <c r="AI849" i="14" s="1"/>
  <c r="AH849" i="14"/>
  <c r="AF849" i="14"/>
  <c r="Z849" i="14"/>
  <c r="U849" i="14"/>
  <c r="T849" i="14"/>
  <c r="O849" i="14"/>
  <c r="AE849" i="14" s="1"/>
  <c r="AL848" i="14"/>
  <c r="AJ848" i="14"/>
  <c r="AI848" i="14" s="1"/>
  <c r="AH848" i="14"/>
  <c r="AF848" i="14"/>
  <c r="AE848" i="14"/>
  <c r="Z848" i="14"/>
  <c r="U848" i="14"/>
  <c r="T848" i="14"/>
  <c r="O848" i="14"/>
  <c r="AM847" i="14"/>
  <c r="AN847" i="14" s="1"/>
  <c r="AL847" i="14"/>
  <c r="AK847" i="14"/>
  <c r="AJ847" i="14"/>
  <c r="AI847" i="14"/>
  <c r="AH847" i="14"/>
  <c r="AE847" i="14"/>
  <c r="Z847" i="14"/>
  <c r="AF847" i="14" s="1"/>
  <c r="U847" i="14"/>
  <c r="T847" i="14"/>
  <c r="O847" i="14"/>
  <c r="AL846" i="14"/>
  <c r="AJ846" i="14"/>
  <c r="AI846" i="14" s="1"/>
  <c r="AH846" i="14"/>
  <c r="Z846" i="14"/>
  <c r="AF846" i="14" s="1"/>
  <c r="U846" i="14"/>
  <c r="T846" i="14"/>
  <c r="O846" i="14"/>
  <c r="AE846" i="14" s="1"/>
  <c r="AM845" i="14"/>
  <c r="AN845" i="14" s="1"/>
  <c r="AL845" i="14"/>
  <c r="AK845" i="14"/>
  <c r="AJ845" i="14"/>
  <c r="AI845" i="14"/>
  <c r="AH845" i="14"/>
  <c r="AF845" i="14"/>
  <c r="Z845" i="14"/>
  <c r="U845" i="14"/>
  <c r="T845" i="14"/>
  <c r="O845" i="14"/>
  <c r="AE845" i="14" s="1"/>
  <c r="AL844" i="14"/>
  <c r="AK844" i="14" s="1"/>
  <c r="AJ844" i="14"/>
  <c r="AI844" i="14" s="1"/>
  <c r="AH844" i="14"/>
  <c r="AF844" i="14"/>
  <c r="AE844" i="14"/>
  <c r="Z844" i="14"/>
  <c r="U844" i="14"/>
  <c r="T844" i="14"/>
  <c r="O844" i="14"/>
  <c r="AM843" i="14"/>
  <c r="AN843" i="14" s="1"/>
  <c r="AL843" i="14"/>
  <c r="AK843" i="14"/>
  <c r="AJ843" i="14"/>
  <c r="AI843" i="14"/>
  <c r="AH843" i="14"/>
  <c r="Z843" i="14"/>
  <c r="AF843" i="14" s="1"/>
  <c r="U843" i="14"/>
  <c r="T843" i="14"/>
  <c r="O843" i="14"/>
  <c r="AE843" i="14" s="1"/>
  <c r="AL842" i="14"/>
  <c r="AK842" i="14"/>
  <c r="AJ842" i="14"/>
  <c r="AI842" i="14" s="1"/>
  <c r="AH842" i="14"/>
  <c r="AF842" i="14"/>
  <c r="AE842" i="14"/>
  <c r="Z842" i="14"/>
  <c r="U842" i="14"/>
  <c r="T842" i="14"/>
  <c r="O842" i="14"/>
  <c r="AN841" i="14"/>
  <c r="AM841" i="14"/>
  <c r="AL841" i="14"/>
  <c r="AK841" i="14"/>
  <c r="AJ841" i="14"/>
  <c r="AI841" i="14"/>
  <c r="AH841" i="14"/>
  <c r="AE841" i="14"/>
  <c r="Z841" i="14"/>
  <c r="AF841" i="14" s="1"/>
  <c r="U841" i="14"/>
  <c r="T841" i="14"/>
  <c r="O841" i="14"/>
  <c r="AL840" i="14"/>
  <c r="AJ840" i="14"/>
  <c r="AI840" i="14" s="1"/>
  <c r="AH840" i="14"/>
  <c r="Z840" i="14"/>
  <c r="AF840" i="14" s="1"/>
  <c r="U840" i="14"/>
  <c r="T840" i="14"/>
  <c r="O840" i="14"/>
  <c r="AE840" i="14" s="1"/>
  <c r="AL839" i="14"/>
  <c r="AM839" i="14" s="1"/>
  <c r="AN839" i="14" s="1"/>
  <c r="AJ839" i="14"/>
  <c r="AI839" i="14"/>
  <c r="AH839" i="14"/>
  <c r="AF839" i="14"/>
  <c r="Z839" i="14"/>
  <c r="U839" i="14"/>
  <c r="T839" i="14"/>
  <c r="O839" i="14"/>
  <c r="AE839" i="14" s="1"/>
  <c r="AL838" i="14"/>
  <c r="AM838" i="14" s="1"/>
  <c r="AN838" i="14" s="1"/>
  <c r="AK838" i="14"/>
  <c r="AJ838" i="14"/>
  <c r="AI838" i="14" s="1"/>
  <c r="AH838" i="14"/>
  <c r="AF838" i="14"/>
  <c r="Z838" i="14"/>
  <c r="U838" i="14"/>
  <c r="T838" i="14"/>
  <c r="O838" i="14"/>
  <c r="AE838" i="14" s="1"/>
  <c r="AM837" i="14"/>
  <c r="AN837" i="14" s="1"/>
  <c r="AL837" i="14"/>
  <c r="AK837" i="14" s="1"/>
  <c r="AJ837" i="14"/>
  <c r="AI837" i="14"/>
  <c r="AH837" i="14"/>
  <c r="AE837" i="14"/>
  <c r="Z837" i="14"/>
  <c r="AF837" i="14" s="1"/>
  <c r="U837" i="14"/>
  <c r="T837" i="14"/>
  <c r="O837" i="14"/>
  <c r="AL836" i="14"/>
  <c r="AJ836" i="14"/>
  <c r="AI836" i="14"/>
  <c r="AH836" i="14"/>
  <c r="Z836" i="14"/>
  <c r="AF836" i="14" s="1"/>
  <c r="U836" i="14"/>
  <c r="T836" i="14"/>
  <c r="O836" i="14"/>
  <c r="AE836" i="14" s="1"/>
  <c r="AN835" i="14"/>
  <c r="AM835" i="14"/>
  <c r="AL835" i="14"/>
  <c r="AK835" i="14"/>
  <c r="AJ835" i="14"/>
  <c r="AI835" i="14" s="1"/>
  <c r="AH835" i="14"/>
  <c r="AF835" i="14"/>
  <c r="Z835" i="14"/>
  <c r="U835" i="14"/>
  <c r="T835" i="14"/>
  <c r="O835" i="14"/>
  <c r="AE835" i="14" s="1"/>
  <c r="AL834" i="14"/>
  <c r="AJ834" i="14"/>
  <c r="AI834" i="14" s="1"/>
  <c r="AH834" i="14"/>
  <c r="AF834" i="14"/>
  <c r="Z834" i="14"/>
  <c r="U834" i="14"/>
  <c r="T834" i="14"/>
  <c r="O834" i="14"/>
  <c r="AE834" i="14" s="1"/>
  <c r="AL833" i="14"/>
  <c r="AM833" i="14" s="1"/>
  <c r="AN833" i="14" s="1"/>
  <c r="AK833" i="14"/>
  <c r="AJ833" i="14"/>
  <c r="AI833" i="14"/>
  <c r="AH833" i="14"/>
  <c r="AE833" i="14"/>
  <c r="Z833" i="14"/>
  <c r="AF833" i="14" s="1"/>
  <c r="U833" i="14"/>
  <c r="T833" i="14"/>
  <c r="O833" i="14"/>
  <c r="AL832" i="14"/>
  <c r="AM832" i="14" s="1"/>
  <c r="AN832" i="14" s="1"/>
  <c r="AJ832" i="14"/>
  <c r="AI832" i="14" s="1"/>
  <c r="AH832" i="14"/>
  <c r="Z832" i="14"/>
  <c r="AF832" i="14" s="1"/>
  <c r="U832" i="14"/>
  <c r="T832" i="14"/>
  <c r="O832" i="14"/>
  <c r="AE832" i="14" s="1"/>
  <c r="AL831" i="14"/>
  <c r="AK831" i="14"/>
  <c r="AJ831" i="14"/>
  <c r="AM831" i="14" s="1"/>
  <c r="AN831" i="14" s="1"/>
  <c r="AI831" i="14"/>
  <c r="AH831" i="14"/>
  <c r="AF831" i="14"/>
  <c r="Z831" i="14"/>
  <c r="U831" i="14"/>
  <c r="T831" i="14"/>
  <c r="O831" i="14"/>
  <c r="AE831" i="14" s="1"/>
  <c r="AM830" i="14"/>
  <c r="AN830" i="14" s="1"/>
  <c r="AL830" i="14"/>
  <c r="AK830" i="14" s="1"/>
  <c r="AJ830" i="14"/>
  <c r="AI830" i="14" s="1"/>
  <c r="AH830" i="14"/>
  <c r="AF830" i="14"/>
  <c r="AE830" i="14"/>
  <c r="Z830" i="14"/>
  <c r="U830" i="14"/>
  <c r="T830" i="14"/>
  <c r="O830" i="14"/>
  <c r="AM829" i="14"/>
  <c r="AN829" i="14" s="1"/>
  <c r="AL829" i="14"/>
  <c r="AK829" i="14" s="1"/>
  <c r="AJ829" i="14"/>
  <c r="AI829" i="14"/>
  <c r="AH829" i="14"/>
  <c r="Z829" i="14"/>
  <c r="AF829" i="14" s="1"/>
  <c r="U829" i="14"/>
  <c r="T829" i="14"/>
  <c r="O829" i="14"/>
  <c r="AE829" i="14" s="1"/>
  <c r="AL828" i="14"/>
  <c r="AK828" i="14"/>
  <c r="AJ828" i="14"/>
  <c r="AI828" i="14" s="1"/>
  <c r="AH828" i="14"/>
  <c r="AF828" i="14"/>
  <c r="AE828" i="14"/>
  <c r="Z828" i="14"/>
  <c r="U828" i="14"/>
  <c r="T828" i="14"/>
  <c r="O828" i="14"/>
  <c r="AM827" i="14"/>
  <c r="AN827" i="14" s="1"/>
  <c r="AL827" i="14"/>
  <c r="AK827" i="14"/>
  <c r="AJ827" i="14"/>
  <c r="AI827" i="14"/>
  <c r="AH827" i="14"/>
  <c r="AE827" i="14"/>
  <c r="Z827" i="14"/>
  <c r="AF827" i="14" s="1"/>
  <c r="U827" i="14"/>
  <c r="T827" i="14"/>
  <c r="O827" i="14"/>
  <c r="AL826" i="14"/>
  <c r="AK826" i="14" s="1"/>
  <c r="AJ826" i="14"/>
  <c r="AI826" i="14" s="1"/>
  <c r="AH826" i="14"/>
  <c r="AE826" i="14"/>
  <c r="Z826" i="14"/>
  <c r="AF826" i="14" s="1"/>
  <c r="U826" i="14"/>
  <c r="T826" i="14"/>
  <c r="O826" i="14"/>
  <c r="AL825" i="14"/>
  <c r="AJ825" i="14"/>
  <c r="AI825" i="14"/>
  <c r="AH825" i="14"/>
  <c r="Z825" i="14"/>
  <c r="AF825" i="14" s="1"/>
  <c r="U825" i="14"/>
  <c r="T825" i="14"/>
  <c r="O825" i="14"/>
  <c r="AE825" i="14" s="1"/>
  <c r="AL824" i="14"/>
  <c r="AK824" i="14"/>
  <c r="AJ824" i="14"/>
  <c r="AH824" i="14"/>
  <c r="AF824" i="14"/>
  <c r="Z824" i="14"/>
  <c r="U824" i="14"/>
  <c r="T824" i="14"/>
  <c r="O824" i="14"/>
  <c r="AE824" i="14" s="1"/>
  <c r="AN823" i="14"/>
  <c r="AM823" i="14"/>
  <c r="AL823" i="14"/>
  <c r="AK823" i="14" s="1"/>
  <c r="AJ823" i="14"/>
  <c r="AI823" i="14"/>
  <c r="AH823" i="14"/>
  <c r="AE823" i="14"/>
  <c r="Z823" i="14"/>
  <c r="AF823" i="14" s="1"/>
  <c r="U823" i="14"/>
  <c r="T823" i="14"/>
  <c r="O823" i="14"/>
  <c r="AL822" i="14"/>
  <c r="AK822" i="14" s="1"/>
  <c r="AJ822" i="14"/>
  <c r="AI822" i="14"/>
  <c r="AH822" i="14"/>
  <c r="AE822" i="14"/>
  <c r="Z822" i="14"/>
  <c r="AF822" i="14" s="1"/>
  <c r="U822" i="14"/>
  <c r="T822" i="14"/>
  <c r="O822" i="14"/>
  <c r="AL821" i="14"/>
  <c r="AM821" i="14" s="1"/>
  <c r="AN821" i="14" s="1"/>
  <c r="AK821" i="14"/>
  <c r="AJ821" i="14"/>
  <c r="AI821" i="14" s="1"/>
  <c r="AH821" i="14"/>
  <c r="AF821" i="14"/>
  <c r="Z821" i="14"/>
  <c r="U821" i="14"/>
  <c r="T821" i="14"/>
  <c r="O821" i="14"/>
  <c r="AE821" i="14" s="1"/>
  <c r="AM820" i="14"/>
  <c r="AN820" i="14" s="1"/>
  <c r="AL820" i="14"/>
  <c r="AK820" i="14" s="1"/>
  <c r="AJ820" i="14"/>
  <c r="AI820" i="14" s="1"/>
  <c r="AH820" i="14"/>
  <c r="AF820" i="14"/>
  <c r="AE820" i="14"/>
  <c r="Z820" i="14"/>
  <c r="U820" i="14"/>
  <c r="T820" i="14"/>
  <c r="O820" i="14"/>
  <c r="AL819" i="14"/>
  <c r="AK819" i="14" s="1"/>
  <c r="AJ819" i="14"/>
  <c r="AI819" i="14" s="1"/>
  <c r="AH819" i="14"/>
  <c r="Z819" i="14"/>
  <c r="AF819" i="14" s="1"/>
  <c r="U819" i="14"/>
  <c r="T819" i="14"/>
  <c r="O819" i="14"/>
  <c r="AE819" i="14" s="1"/>
  <c r="AL818" i="14"/>
  <c r="AK818" i="14"/>
  <c r="AJ818" i="14"/>
  <c r="AI818" i="14"/>
  <c r="AH818" i="14"/>
  <c r="Z818" i="14"/>
  <c r="AF818" i="14" s="1"/>
  <c r="U818" i="14"/>
  <c r="T818" i="14"/>
  <c r="O818" i="14"/>
  <c r="AE818" i="14" s="1"/>
  <c r="AL817" i="14"/>
  <c r="AK817" i="14"/>
  <c r="AJ817" i="14"/>
  <c r="AH817" i="14"/>
  <c r="AF817" i="14"/>
  <c r="Z817" i="14"/>
  <c r="U817" i="14"/>
  <c r="T817" i="14"/>
  <c r="O817" i="14"/>
  <c r="AE817" i="14" s="1"/>
  <c r="AL816" i="14"/>
  <c r="AK816" i="14" s="1"/>
  <c r="AJ816" i="14"/>
  <c r="AI816" i="14"/>
  <c r="AH816" i="14"/>
  <c r="AF816" i="14"/>
  <c r="AE816" i="14"/>
  <c r="Z816" i="14"/>
  <c r="U816" i="14"/>
  <c r="T816" i="14"/>
  <c r="O816" i="14"/>
  <c r="AM815" i="14"/>
  <c r="AN815" i="14" s="1"/>
  <c r="AL815" i="14"/>
  <c r="AK815" i="14" s="1"/>
  <c r="AJ815" i="14"/>
  <c r="AI815" i="14"/>
  <c r="AH815" i="14"/>
  <c r="Z815" i="14"/>
  <c r="AF815" i="14" s="1"/>
  <c r="U815" i="14"/>
  <c r="T815" i="14"/>
  <c r="O815" i="14"/>
  <c r="AE815" i="14" s="1"/>
  <c r="AL814" i="14"/>
  <c r="AK814" i="14"/>
  <c r="AJ814" i="14"/>
  <c r="AI814" i="14" s="1"/>
  <c r="AH814" i="14"/>
  <c r="AE814" i="14"/>
  <c r="Z814" i="14"/>
  <c r="AF814" i="14" s="1"/>
  <c r="U814" i="14"/>
  <c r="T814" i="14"/>
  <c r="O814" i="14"/>
  <c r="AM813" i="14"/>
  <c r="AN813" i="14" s="1"/>
  <c r="AL813" i="14"/>
  <c r="AK813" i="14"/>
  <c r="AJ813" i="14"/>
  <c r="AI813" i="14"/>
  <c r="AH813" i="14"/>
  <c r="AE813" i="14"/>
  <c r="Z813" i="14"/>
  <c r="AF813" i="14" s="1"/>
  <c r="U813" i="14"/>
  <c r="T813" i="14"/>
  <c r="O813" i="14"/>
  <c r="AM812" i="14"/>
  <c r="AN812" i="14" s="1"/>
  <c r="AL812" i="14"/>
  <c r="AK812" i="14" s="1"/>
  <c r="AJ812" i="14"/>
  <c r="AI812" i="14"/>
  <c r="AH812" i="14"/>
  <c r="AE812" i="14"/>
  <c r="Z812" i="14"/>
  <c r="AF812" i="14" s="1"/>
  <c r="U812" i="14"/>
  <c r="T812" i="14"/>
  <c r="O812" i="14"/>
  <c r="AM811" i="14"/>
  <c r="AN811" i="14" s="1"/>
  <c r="AL811" i="14"/>
  <c r="AK811" i="14" s="1"/>
  <c r="AJ811" i="14"/>
  <c r="AI811" i="14"/>
  <c r="AH811" i="14"/>
  <c r="Z811" i="14"/>
  <c r="AF811" i="14" s="1"/>
  <c r="U811" i="14"/>
  <c r="T811" i="14"/>
  <c r="O811" i="14"/>
  <c r="AE811" i="14" s="1"/>
  <c r="AL810" i="14"/>
  <c r="AJ810" i="14"/>
  <c r="AI810" i="14" s="1"/>
  <c r="AH810" i="14"/>
  <c r="AF810" i="14"/>
  <c r="AE810" i="14"/>
  <c r="Z810" i="14"/>
  <c r="U810" i="14"/>
  <c r="T810" i="14"/>
  <c r="O810" i="14"/>
  <c r="AL809" i="14"/>
  <c r="AM809" i="14" s="1"/>
  <c r="AN809" i="14" s="1"/>
  <c r="AK809" i="14"/>
  <c r="AJ809" i="14"/>
  <c r="AI809" i="14"/>
  <c r="AH809" i="14"/>
  <c r="AE809" i="14"/>
  <c r="Z809" i="14"/>
  <c r="AF809" i="14" s="1"/>
  <c r="U809" i="14"/>
  <c r="T809" i="14"/>
  <c r="O809" i="14"/>
  <c r="AL808" i="14"/>
  <c r="AK808" i="14"/>
  <c r="AJ808" i="14"/>
  <c r="AI808" i="14" s="1"/>
  <c r="AH808" i="14"/>
  <c r="Z808" i="14"/>
  <c r="AF808" i="14" s="1"/>
  <c r="U808" i="14"/>
  <c r="T808" i="14"/>
  <c r="O808" i="14"/>
  <c r="AE808" i="14" s="1"/>
  <c r="AL807" i="14"/>
  <c r="AK807" i="14"/>
  <c r="AJ807" i="14"/>
  <c r="AM807" i="14" s="1"/>
  <c r="AN807" i="14" s="1"/>
  <c r="AI807" i="14"/>
  <c r="AH807" i="14"/>
  <c r="AF807" i="14"/>
  <c r="AE807" i="14"/>
  <c r="Z807" i="14"/>
  <c r="U807" i="14"/>
  <c r="T807" i="14"/>
  <c r="O807" i="14"/>
  <c r="AN806" i="14"/>
  <c r="AM806" i="14"/>
  <c r="AL806" i="14"/>
  <c r="AK806" i="14" s="1"/>
  <c r="AJ806" i="14"/>
  <c r="AI806" i="14"/>
  <c r="AH806" i="14"/>
  <c r="AF806" i="14"/>
  <c r="Z806" i="14"/>
  <c r="U806" i="14"/>
  <c r="T806" i="14"/>
  <c r="O806" i="14"/>
  <c r="AE806" i="14" s="1"/>
  <c r="AM805" i="14"/>
  <c r="AN805" i="14" s="1"/>
  <c r="AL805" i="14"/>
  <c r="AK805" i="14" s="1"/>
  <c r="AJ805" i="14"/>
  <c r="AI805" i="14"/>
  <c r="AH805" i="14"/>
  <c r="AE805" i="14"/>
  <c r="Z805" i="14"/>
  <c r="AF805" i="14" s="1"/>
  <c r="U805" i="14"/>
  <c r="T805" i="14"/>
  <c r="O805" i="14"/>
  <c r="AL804" i="14"/>
  <c r="AJ804" i="14"/>
  <c r="AI804" i="14" s="1"/>
  <c r="AH804" i="14"/>
  <c r="AE804" i="14"/>
  <c r="Z804" i="14"/>
  <c r="AF804" i="14" s="1"/>
  <c r="U804" i="14"/>
  <c r="T804" i="14"/>
  <c r="O804" i="14"/>
  <c r="AM803" i="14"/>
  <c r="AN803" i="14" s="1"/>
  <c r="AL803" i="14"/>
  <c r="AK803" i="14"/>
  <c r="AJ803" i="14"/>
  <c r="AI803" i="14" s="1"/>
  <c r="AH803" i="14"/>
  <c r="AE803" i="14"/>
  <c r="Z803" i="14"/>
  <c r="AF803" i="14" s="1"/>
  <c r="U803" i="14"/>
  <c r="T803" i="14"/>
  <c r="O803" i="14"/>
  <c r="AL802" i="14"/>
  <c r="AK802" i="14" s="1"/>
  <c r="AJ802" i="14"/>
  <c r="AI802" i="14" s="1"/>
  <c r="AH802" i="14"/>
  <c r="Z802" i="14"/>
  <c r="AF802" i="14" s="1"/>
  <c r="U802" i="14"/>
  <c r="T802" i="14"/>
  <c r="O802" i="14"/>
  <c r="AE802" i="14" s="1"/>
  <c r="AL801" i="14"/>
  <c r="AM801" i="14" s="1"/>
  <c r="AN801" i="14" s="1"/>
  <c r="AK801" i="14"/>
  <c r="AJ801" i="14"/>
  <c r="AI801" i="14"/>
  <c r="AH801" i="14"/>
  <c r="Z801" i="14"/>
  <c r="AF801" i="14" s="1"/>
  <c r="U801" i="14"/>
  <c r="T801" i="14"/>
  <c r="O801" i="14"/>
  <c r="AE801" i="14" s="1"/>
  <c r="AL800" i="14"/>
  <c r="AM800" i="14" s="1"/>
  <c r="AN800" i="14" s="1"/>
  <c r="AK800" i="14"/>
  <c r="AJ800" i="14"/>
  <c r="AI800" i="14" s="1"/>
  <c r="AH800" i="14"/>
  <c r="AF800" i="14"/>
  <c r="Z800" i="14"/>
  <c r="U800" i="14"/>
  <c r="T800" i="14"/>
  <c r="O800" i="14"/>
  <c r="AE800" i="14" s="1"/>
  <c r="AM799" i="14"/>
  <c r="AN799" i="14" s="1"/>
  <c r="AL799" i="14"/>
  <c r="AK799" i="14"/>
  <c r="AJ799" i="14"/>
  <c r="AI799" i="14"/>
  <c r="AH799" i="14"/>
  <c r="AF799" i="14"/>
  <c r="AE799" i="14"/>
  <c r="Z799" i="14"/>
  <c r="U799" i="14"/>
  <c r="T799" i="14"/>
  <c r="O799" i="14"/>
  <c r="AL798" i="14"/>
  <c r="AJ798" i="14"/>
  <c r="AI798" i="14"/>
  <c r="AH798" i="14"/>
  <c r="AE798" i="14"/>
  <c r="Z798" i="14"/>
  <c r="AF798" i="14" s="1"/>
  <c r="U798" i="14"/>
  <c r="T798" i="14"/>
  <c r="O798" i="14"/>
  <c r="AM797" i="14"/>
  <c r="AN797" i="14" s="1"/>
  <c r="AL797" i="14"/>
  <c r="AK797" i="14"/>
  <c r="AJ797" i="14"/>
  <c r="AI797" i="14"/>
  <c r="AH797" i="14"/>
  <c r="AF797" i="14"/>
  <c r="Z797" i="14"/>
  <c r="U797" i="14"/>
  <c r="T797" i="14"/>
  <c r="O797" i="14"/>
  <c r="AE797" i="14" s="1"/>
  <c r="AL796" i="14"/>
  <c r="AK796" i="14"/>
  <c r="AJ796" i="14"/>
  <c r="AI796" i="14" s="1"/>
  <c r="AH796" i="14"/>
  <c r="AF796" i="14"/>
  <c r="AE796" i="14"/>
  <c r="Z796" i="14"/>
  <c r="U796" i="14"/>
  <c r="T796" i="14"/>
  <c r="O796" i="14"/>
  <c r="AL795" i="14"/>
  <c r="AK795" i="14"/>
  <c r="AJ795" i="14"/>
  <c r="AI795" i="14" s="1"/>
  <c r="AH795" i="14"/>
  <c r="AE795" i="14"/>
  <c r="Z795" i="14"/>
  <c r="AF795" i="14" s="1"/>
  <c r="U795" i="14"/>
  <c r="T795" i="14"/>
  <c r="O795" i="14"/>
  <c r="AL794" i="14"/>
  <c r="AK794" i="14"/>
  <c r="AJ794" i="14"/>
  <c r="AI794" i="14"/>
  <c r="AH794" i="14"/>
  <c r="Z794" i="14"/>
  <c r="AF794" i="14" s="1"/>
  <c r="U794" i="14"/>
  <c r="T794" i="14"/>
  <c r="O794" i="14"/>
  <c r="AE794" i="14" s="1"/>
  <c r="AL793" i="14"/>
  <c r="AK793" i="14"/>
  <c r="AJ793" i="14"/>
  <c r="AM793" i="14" s="1"/>
  <c r="AN793" i="14" s="1"/>
  <c r="AI793" i="14"/>
  <c r="AH793" i="14"/>
  <c r="AF793" i="14"/>
  <c r="AE793" i="14"/>
  <c r="Z793" i="14"/>
  <c r="U793" i="14"/>
  <c r="T793" i="14"/>
  <c r="O793" i="14"/>
  <c r="AN792" i="14"/>
  <c r="AM792" i="14"/>
  <c r="AL792" i="14"/>
  <c r="AK792" i="14" s="1"/>
  <c r="AJ792" i="14"/>
  <c r="AI792" i="14"/>
  <c r="AH792" i="14"/>
  <c r="AF792" i="14"/>
  <c r="Z792" i="14"/>
  <c r="U792" i="14"/>
  <c r="T792" i="14"/>
  <c r="O792" i="14"/>
  <c r="AE792" i="14" s="1"/>
  <c r="AM791" i="14"/>
  <c r="AN791" i="14" s="1"/>
  <c r="AL791" i="14"/>
  <c r="AK791" i="14" s="1"/>
  <c r="AJ791" i="14"/>
  <c r="AI791" i="14"/>
  <c r="AH791" i="14"/>
  <c r="AE791" i="14"/>
  <c r="Z791" i="14"/>
  <c r="AF791" i="14" s="1"/>
  <c r="U791" i="14"/>
  <c r="T791" i="14"/>
  <c r="O791" i="14"/>
  <c r="AL790" i="14"/>
  <c r="AJ790" i="14"/>
  <c r="AI790" i="14" s="1"/>
  <c r="AH790" i="14"/>
  <c r="AE790" i="14"/>
  <c r="Z790" i="14"/>
  <c r="AF790" i="14" s="1"/>
  <c r="U790" i="14"/>
  <c r="T790" i="14"/>
  <c r="O790" i="14"/>
  <c r="AM789" i="14"/>
  <c r="AN789" i="14" s="1"/>
  <c r="AL789" i="14"/>
  <c r="AK789" i="14"/>
  <c r="AJ789" i="14"/>
  <c r="AI789" i="14" s="1"/>
  <c r="AH789" i="14"/>
  <c r="AE789" i="14"/>
  <c r="Z789" i="14"/>
  <c r="AF789" i="14" s="1"/>
  <c r="U789" i="14"/>
  <c r="T789" i="14"/>
  <c r="O789" i="14"/>
  <c r="AL788" i="14"/>
  <c r="AK788" i="14" s="1"/>
  <c r="AJ788" i="14"/>
  <c r="AI788" i="14" s="1"/>
  <c r="AH788" i="14"/>
  <c r="Z788" i="14"/>
  <c r="AF788" i="14" s="1"/>
  <c r="U788" i="14"/>
  <c r="T788" i="14"/>
  <c r="O788" i="14"/>
  <c r="AE788" i="14" s="1"/>
  <c r="AL787" i="14"/>
  <c r="AM787" i="14" s="1"/>
  <c r="AN787" i="14" s="1"/>
  <c r="AK787" i="14"/>
  <c r="AJ787" i="14"/>
  <c r="AI787" i="14"/>
  <c r="AH787" i="14"/>
  <c r="Z787" i="14"/>
  <c r="AF787" i="14" s="1"/>
  <c r="U787" i="14"/>
  <c r="T787" i="14"/>
  <c r="O787" i="14"/>
  <c r="AE787" i="14" s="1"/>
  <c r="AL786" i="14"/>
  <c r="AK786" i="14"/>
  <c r="AJ786" i="14"/>
  <c r="AI786" i="14" s="1"/>
  <c r="AH786" i="14"/>
  <c r="AF786" i="14"/>
  <c r="Z786" i="14"/>
  <c r="U786" i="14"/>
  <c r="T786" i="14"/>
  <c r="O786" i="14"/>
  <c r="AE786" i="14" s="1"/>
  <c r="AL785" i="14"/>
  <c r="AK785" i="14"/>
  <c r="AJ785" i="14"/>
  <c r="AM785" i="14" s="1"/>
  <c r="AN785" i="14" s="1"/>
  <c r="AI785" i="14"/>
  <c r="AH785" i="14"/>
  <c r="AF785" i="14"/>
  <c r="AE785" i="14"/>
  <c r="Z785" i="14"/>
  <c r="U785" i="14"/>
  <c r="T785" i="14"/>
  <c r="O785" i="14"/>
  <c r="AM784" i="14"/>
  <c r="AN784" i="14" s="1"/>
  <c r="AL784" i="14"/>
  <c r="AK784" i="14" s="1"/>
  <c r="AJ784" i="14"/>
  <c r="AI784" i="14"/>
  <c r="AH784" i="14"/>
  <c r="AE784" i="14"/>
  <c r="Z784" i="14"/>
  <c r="AF784" i="14" s="1"/>
  <c r="U784" i="14"/>
  <c r="T784" i="14"/>
  <c r="O784" i="14"/>
  <c r="AL783" i="14"/>
  <c r="AK783" i="14" s="1"/>
  <c r="AJ783" i="14"/>
  <c r="AI783" i="14"/>
  <c r="AH783" i="14"/>
  <c r="Z783" i="14"/>
  <c r="AF783" i="14" s="1"/>
  <c r="U783" i="14"/>
  <c r="T783" i="14"/>
  <c r="O783" i="14"/>
  <c r="AE783" i="14" s="1"/>
  <c r="AL782" i="14"/>
  <c r="AM782" i="14" s="1"/>
  <c r="AN782" i="14" s="1"/>
  <c r="AJ782" i="14"/>
  <c r="AI782" i="14" s="1"/>
  <c r="AH782" i="14"/>
  <c r="AF782" i="14"/>
  <c r="AE782" i="14"/>
  <c r="Z782" i="14"/>
  <c r="U782" i="14"/>
  <c r="T782" i="14"/>
  <c r="O782" i="14"/>
  <c r="AL781" i="14"/>
  <c r="AM781" i="14" s="1"/>
  <c r="AN781" i="14" s="1"/>
  <c r="AK781" i="14"/>
  <c r="AJ781" i="14"/>
  <c r="AI781" i="14" s="1"/>
  <c r="AH781" i="14"/>
  <c r="AE781" i="14"/>
  <c r="Z781" i="14"/>
  <c r="AF781" i="14" s="1"/>
  <c r="U781" i="14"/>
  <c r="T781" i="14"/>
  <c r="O781" i="14"/>
  <c r="AL780" i="14"/>
  <c r="AM780" i="14" s="1"/>
  <c r="AN780" i="14" s="1"/>
  <c r="AK780" i="14"/>
  <c r="AJ780" i="14"/>
  <c r="AI780" i="14"/>
  <c r="AH780" i="14"/>
  <c r="Z780" i="14"/>
  <c r="AF780" i="14" s="1"/>
  <c r="U780" i="14"/>
  <c r="T780" i="14"/>
  <c r="O780" i="14"/>
  <c r="AE780" i="14" s="1"/>
  <c r="AL779" i="14"/>
  <c r="AK779" i="14"/>
  <c r="AJ779" i="14"/>
  <c r="AM779" i="14" s="1"/>
  <c r="AN779" i="14" s="1"/>
  <c r="AI779" i="14"/>
  <c r="AH779" i="14"/>
  <c r="AF779" i="14"/>
  <c r="AE779" i="14"/>
  <c r="Z779" i="14"/>
  <c r="U779" i="14"/>
  <c r="T779" i="14"/>
  <c r="O779" i="14"/>
  <c r="AN778" i="14"/>
  <c r="AM778" i="14"/>
  <c r="AL778" i="14"/>
  <c r="AK778" i="14" s="1"/>
  <c r="AJ778" i="14"/>
  <c r="AI778" i="14"/>
  <c r="AH778" i="14"/>
  <c r="AF778" i="14"/>
  <c r="Z778" i="14"/>
  <c r="U778" i="14"/>
  <c r="T778" i="14"/>
  <c r="O778" i="14"/>
  <c r="AE778" i="14" s="1"/>
  <c r="AM777" i="14"/>
  <c r="AN777" i="14" s="1"/>
  <c r="AL777" i="14"/>
  <c r="AK777" i="14" s="1"/>
  <c r="AJ777" i="14"/>
  <c r="AI777" i="14"/>
  <c r="AH777" i="14"/>
  <c r="Z777" i="14"/>
  <c r="AF777" i="14" s="1"/>
  <c r="U777" i="14"/>
  <c r="T777" i="14"/>
  <c r="O777" i="14"/>
  <c r="AE777" i="14" s="1"/>
  <c r="AL776" i="14"/>
  <c r="AJ776" i="14"/>
  <c r="AI776" i="14" s="1"/>
  <c r="AH776" i="14"/>
  <c r="AE776" i="14"/>
  <c r="Z776" i="14"/>
  <c r="AF776" i="14" s="1"/>
  <c r="U776" i="14"/>
  <c r="T776" i="14"/>
  <c r="O776" i="14"/>
  <c r="AM775" i="14"/>
  <c r="AN775" i="14" s="1"/>
  <c r="AL775" i="14"/>
  <c r="AK775" i="14"/>
  <c r="AJ775" i="14"/>
  <c r="AI775" i="14" s="1"/>
  <c r="AH775" i="14"/>
  <c r="AE775" i="14"/>
  <c r="Z775" i="14"/>
  <c r="AF775" i="14" s="1"/>
  <c r="U775" i="14"/>
  <c r="T775" i="14"/>
  <c r="O775" i="14"/>
  <c r="AL774" i="14"/>
  <c r="AK774" i="14" s="1"/>
  <c r="AJ774" i="14"/>
  <c r="AI774" i="14" s="1"/>
  <c r="AH774" i="14"/>
  <c r="Z774" i="14"/>
  <c r="AF774" i="14" s="1"/>
  <c r="U774" i="14"/>
  <c r="T774" i="14"/>
  <c r="O774" i="14"/>
  <c r="AE774" i="14" s="1"/>
  <c r="AL773" i="14"/>
  <c r="AM773" i="14" s="1"/>
  <c r="AN773" i="14" s="1"/>
  <c r="AK773" i="14"/>
  <c r="AJ773" i="14"/>
  <c r="AI773" i="14"/>
  <c r="AH773" i="14"/>
  <c r="Z773" i="14"/>
  <c r="AF773" i="14" s="1"/>
  <c r="U773" i="14"/>
  <c r="T773" i="14"/>
  <c r="O773" i="14"/>
  <c r="AE773" i="14" s="1"/>
  <c r="AL772" i="14"/>
  <c r="AM772" i="14" s="1"/>
  <c r="AN772" i="14" s="1"/>
  <c r="AK772" i="14"/>
  <c r="AJ772" i="14"/>
  <c r="AI772" i="14" s="1"/>
  <c r="AH772" i="14"/>
  <c r="AF772" i="14"/>
  <c r="Z772" i="14"/>
  <c r="U772" i="14"/>
  <c r="T772" i="14"/>
  <c r="O772" i="14"/>
  <c r="AE772" i="14" s="1"/>
  <c r="AL771" i="14"/>
  <c r="AK771" i="14"/>
  <c r="AJ771" i="14"/>
  <c r="AM771" i="14" s="1"/>
  <c r="AN771" i="14" s="1"/>
  <c r="AI771" i="14"/>
  <c r="AH771" i="14"/>
  <c r="AF771" i="14"/>
  <c r="AE771" i="14"/>
  <c r="Z771" i="14"/>
  <c r="U771" i="14"/>
  <c r="T771" i="14"/>
  <c r="O771" i="14"/>
  <c r="AL770" i="14"/>
  <c r="AK770" i="14" s="1"/>
  <c r="AJ770" i="14"/>
  <c r="AI770" i="14"/>
  <c r="AH770" i="14"/>
  <c r="AE770" i="14"/>
  <c r="Z770" i="14"/>
  <c r="AF770" i="14" s="1"/>
  <c r="U770" i="14"/>
  <c r="T770" i="14"/>
  <c r="O770" i="14"/>
  <c r="AL769" i="14"/>
  <c r="AM769" i="14" s="1"/>
  <c r="AN769" i="14" s="1"/>
  <c r="AJ769" i="14"/>
  <c r="AI769" i="14"/>
  <c r="AH769" i="14"/>
  <c r="AF769" i="14"/>
  <c r="Z769" i="14"/>
  <c r="U769" i="14"/>
  <c r="T769" i="14"/>
  <c r="O769" i="14"/>
  <c r="AE769" i="14" s="1"/>
  <c r="AL768" i="14"/>
  <c r="AM768" i="14" s="1"/>
  <c r="AN768" i="14" s="1"/>
  <c r="AK768" i="14"/>
  <c r="AJ768" i="14"/>
  <c r="AI768" i="14" s="1"/>
  <c r="AH768" i="14"/>
  <c r="AF768" i="14"/>
  <c r="AE768" i="14"/>
  <c r="Z768" i="14"/>
  <c r="U768" i="14"/>
  <c r="T768" i="14"/>
  <c r="O768" i="14"/>
  <c r="AL767" i="14"/>
  <c r="AK767" i="14"/>
  <c r="AJ767" i="14"/>
  <c r="AI767" i="14" s="1"/>
  <c r="AH767" i="14"/>
  <c r="AE767" i="14"/>
  <c r="Z767" i="14"/>
  <c r="AF767" i="14" s="1"/>
  <c r="U767" i="14"/>
  <c r="T767" i="14"/>
  <c r="O767" i="14"/>
  <c r="AL766" i="14"/>
  <c r="AK766" i="14"/>
  <c r="AJ766" i="14"/>
  <c r="AI766" i="14" s="1"/>
  <c r="AH766" i="14"/>
  <c r="Z766" i="14"/>
  <c r="AF766" i="14" s="1"/>
  <c r="U766" i="14"/>
  <c r="T766" i="14"/>
  <c r="O766" i="14"/>
  <c r="AE766" i="14" s="1"/>
  <c r="AN765" i="14"/>
  <c r="AL765" i="14"/>
  <c r="AK765" i="14"/>
  <c r="AJ765" i="14"/>
  <c r="AM765" i="14" s="1"/>
  <c r="AI765" i="14"/>
  <c r="AH765" i="14"/>
  <c r="AF765" i="14"/>
  <c r="AE765" i="14"/>
  <c r="Z765" i="14"/>
  <c r="U765" i="14"/>
  <c r="T765" i="14"/>
  <c r="O765" i="14"/>
  <c r="AM764" i="14"/>
  <c r="AN764" i="14" s="1"/>
  <c r="AL764" i="14"/>
  <c r="AK764" i="14" s="1"/>
  <c r="AJ764" i="14"/>
  <c r="AI764" i="14"/>
  <c r="AH764" i="14"/>
  <c r="AF764" i="14"/>
  <c r="AE764" i="14"/>
  <c r="Z764" i="14"/>
  <c r="U764" i="14"/>
  <c r="T764" i="14"/>
  <c r="O764" i="14"/>
  <c r="AM763" i="14"/>
  <c r="AN763" i="14" s="1"/>
  <c r="AL763" i="14"/>
  <c r="AK763" i="14" s="1"/>
  <c r="AJ763" i="14"/>
  <c r="AI763" i="14"/>
  <c r="AH763" i="14"/>
  <c r="AE763" i="14"/>
  <c r="Z763" i="14"/>
  <c r="AF763" i="14" s="1"/>
  <c r="U763" i="14"/>
  <c r="T763" i="14"/>
  <c r="O763" i="14"/>
  <c r="AN762" i="14"/>
  <c r="AL762" i="14"/>
  <c r="AM762" i="14" s="1"/>
  <c r="AJ762" i="14"/>
  <c r="AI762" i="14" s="1"/>
  <c r="AH762" i="14"/>
  <c r="AE762" i="14"/>
  <c r="Z762" i="14"/>
  <c r="AF762" i="14" s="1"/>
  <c r="U762" i="14"/>
  <c r="T762" i="14"/>
  <c r="O762" i="14"/>
  <c r="AL761" i="14"/>
  <c r="AK761" i="14"/>
  <c r="AJ761" i="14"/>
  <c r="AI761" i="14" s="1"/>
  <c r="AH761" i="14"/>
  <c r="AE761" i="14"/>
  <c r="Z761" i="14"/>
  <c r="AF761" i="14" s="1"/>
  <c r="U761" i="14"/>
  <c r="T761" i="14"/>
  <c r="O761" i="14"/>
  <c r="AM760" i="14"/>
  <c r="AN760" i="14" s="1"/>
  <c r="AL760" i="14"/>
  <c r="AK760" i="14" s="1"/>
  <c r="AJ760" i="14"/>
  <c r="AI760" i="14"/>
  <c r="AH760" i="14"/>
  <c r="Z760" i="14"/>
  <c r="AF760" i="14" s="1"/>
  <c r="U760" i="14"/>
  <c r="T760" i="14"/>
  <c r="O760" i="14"/>
  <c r="AE760" i="14" s="1"/>
  <c r="AL759" i="14"/>
  <c r="AM759" i="14" s="1"/>
  <c r="AN759" i="14" s="1"/>
  <c r="AK759" i="14"/>
  <c r="AJ759" i="14"/>
  <c r="AI759" i="14"/>
  <c r="AH759" i="14"/>
  <c r="Z759" i="14"/>
  <c r="AF759" i="14" s="1"/>
  <c r="U759" i="14"/>
  <c r="T759" i="14"/>
  <c r="O759" i="14"/>
  <c r="AE759" i="14" s="1"/>
  <c r="AL758" i="14"/>
  <c r="AK758" i="14"/>
  <c r="AJ758" i="14"/>
  <c r="AI758" i="14" s="1"/>
  <c r="AH758" i="14"/>
  <c r="AF758" i="14"/>
  <c r="Z758" i="14"/>
  <c r="U758" i="14"/>
  <c r="T758" i="14"/>
  <c r="O758" i="14"/>
  <c r="AE758" i="14" s="1"/>
  <c r="AL757" i="14"/>
  <c r="AK757" i="14"/>
  <c r="AJ757" i="14"/>
  <c r="AM757" i="14" s="1"/>
  <c r="AN757" i="14" s="1"/>
  <c r="AI757" i="14"/>
  <c r="AH757" i="14"/>
  <c r="AF757" i="14"/>
  <c r="AE757" i="14"/>
  <c r="Z757" i="14"/>
  <c r="U757" i="14"/>
  <c r="T757" i="14"/>
  <c r="O757" i="14"/>
  <c r="AM756" i="14"/>
  <c r="AN756" i="14" s="1"/>
  <c r="AL756" i="14"/>
  <c r="AK756" i="14" s="1"/>
  <c r="AJ756" i="14"/>
  <c r="AI756" i="14"/>
  <c r="AH756" i="14"/>
  <c r="AE756" i="14"/>
  <c r="Z756" i="14"/>
  <c r="AF756" i="14" s="1"/>
  <c r="U756" i="14"/>
  <c r="T756" i="14"/>
  <c r="O756" i="14"/>
  <c r="AM755" i="14"/>
  <c r="AN755" i="14" s="1"/>
  <c r="AL755" i="14"/>
  <c r="AK755" i="14"/>
  <c r="AJ755" i="14"/>
  <c r="AI755" i="14"/>
  <c r="AH755" i="14"/>
  <c r="AF755" i="14"/>
  <c r="Z755" i="14"/>
  <c r="U755" i="14"/>
  <c r="T755" i="14"/>
  <c r="O755" i="14"/>
  <c r="AE755" i="14" s="1"/>
  <c r="AL754" i="14"/>
  <c r="AK754" i="14"/>
  <c r="AJ754" i="14"/>
  <c r="AH754" i="14"/>
  <c r="AF754" i="14"/>
  <c r="AE754" i="14"/>
  <c r="Z754" i="14"/>
  <c r="U754" i="14"/>
  <c r="T754" i="14"/>
  <c r="O754" i="14"/>
  <c r="AL753" i="14"/>
  <c r="AK753" i="14" s="1"/>
  <c r="AJ753" i="14"/>
  <c r="AI753" i="14" s="1"/>
  <c r="AH753" i="14"/>
  <c r="AE753" i="14"/>
  <c r="Z753" i="14"/>
  <c r="AF753" i="14" s="1"/>
  <c r="U753" i="14"/>
  <c r="T753" i="14"/>
  <c r="O753" i="14"/>
  <c r="AL752" i="14"/>
  <c r="AK752" i="14"/>
  <c r="AJ752" i="14"/>
  <c r="AI752" i="14" s="1"/>
  <c r="AH752" i="14"/>
  <c r="Z752" i="14"/>
  <c r="AF752" i="14" s="1"/>
  <c r="U752" i="14"/>
  <c r="T752" i="14"/>
  <c r="O752" i="14"/>
  <c r="AE752" i="14" s="1"/>
  <c r="AN751" i="14"/>
  <c r="AL751" i="14"/>
  <c r="AK751" i="14"/>
  <c r="AJ751" i="14"/>
  <c r="AM751" i="14" s="1"/>
  <c r="AI751" i="14"/>
  <c r="AH751" i="14"/>
  <c r="AF751" i="14"/>
  <c r="AE751" i="14"/>
  <c r="Z751" i="14"/>
  <c r="U751" i="14"/>
  <c r="T751" i="14"/>
  <c r="O751" i="14"/>
  <c r="AN750" i="14"/>
  <c r="AM750" i="14"/>
  <c r="AL750" i="14"/>
  <c r="AK750" i="14" s="1"/>
  <c r="AJ750" i="14"/>
  <c r="AI750" i="14"/>
  <c r="AH750" i="14"/>
  <c r="AF750" i="14"/>
  <c r="Z750" i="14"/>
  <c r="U750" i="14"/>
  <c r="T750" i="14"/>
  <c r="O750" i="14"/>
  <c r="AE750" i="14" s="1"/>
  <c r="AL749" i="14"/>
  <c r="AK749" i="14" s="1"/>
  <c r="AJ749" i="14"/>
  <c r="AI749" i="14"/>
  <c r="AH749" i="14"/>
  <c r="AF749" i="14"/>
  <c r="Z749" i="14"/>
  <c r="U749" i="14"/>
  <c r="T749" i="14"/>
  <c r="O749" i="14"/>
  <c r="AE749" i="14" s="1"/>
  <c r="AN748" i="14"/>
  <c r="AL748" i="14"/>
  <c r="AM748" i="14" s="1"/>
  <c r="AK748" i="14"/>
  <c r="AJ748" i="14"/>
  <c r="AI748" i="14" s="1"/>
  <c r="AH748" i="14"/>
  <c r="AE748" i="14"/>
  <c r="Z748" i="14"/>
  <c r="AF748" i="14" s="1"/>
  <c r="U748" i="14"/>
  <c r="T748" i="14"/>
  <c r="O748" i="14"/>
  <c r="AL747" i="14"/>
  <c r="AK747" i="14"/>
  <c r="AJ747" i="14"/>
  <c r="AI747" i="14" s="1"/>
  <c r="AH747" i="14"/>
  <c r="AE747" i="14"/>
  <c r="Z747" i="14"/>
  <c r="AF747" i="14" s="1"/>
  <c r="U747" i="14"/>
  <c r="T747" i="14"/>
  <c r="O747" i="14"/>
  <c r="AM746" i="14"/>
  <c r="AN746" i="14" s="1"/>
  <c r="AL746" i="14"/>
  <c r="AK746" i="14" s="1"/>
  <c r="AJ746" i="14"/>
  <c r="AI746" i="14" s="1"/>
  <c r="AH746" i="14"/>
  <c r="Z746" i="14"/>
  <c r="AF746" i="14" s="1"/>
  <c r="U746" i="14"/>
  <c r="T746" i="14"/>
  <c r="O746" i="14"/>
  <c r="AE746" i="14" s="1"/>
  <c r="AL745" i="14"/>
  <c r="AM745" i="14" s="1"/>
  <c r="AN745" i="14" s="1"/>
  <c r="AK745" i="14"/>
  <c r="AJ745" i="14"/>
  <c r="AI745" i="14"/>
  <c r="AH745" i="14"/>
  <c r="Z745" i="14"/>
  <c r="AF745" i="14" s="1"/>
  <c r="U745" i="14"/>
  <c r="T745" i="14"/>
  <c r="O745" i="14"/>
  <c r="AE745" i="14" s="1"/>
  <c r="AL744" i="14"/>
  <c r="AK744" i="14"/>
  <c r="AJ744" i="14"/>
  <c r="AI744" i="14" s="1"/>
  <c r="AH744" i="14"/>
  <c r="AF744" i="14"/>
  <c r="Z744" i="14"/>
  <c r="U744" i="14"/>
  <c r="T744" i="14"/>
  <c r="O744" i="14"/>
  <c r="AE744" i="14" s="1"/>
  <c r="AN743" i="14"/>
  <c r="AL743" i="14"/>
  <c r="AK743" i="14"/>
  <c r="AJ743" i="14"/>
  <c r="AM743" i="14" s="1"/>
  <c r="AI743" i="14"/>
  <c r="AH743" i="14"/>
  <c r="AF743" i="14"/>
  <c r="AE743" i="14"/>
  <c r="Z743" i="14"/>
  <c r="U743" i="14"/>
  <c r="T743" i="14"/>
  <c r="O743" i="14"/>
  <c r="AM742" i="14"/>
  <c r="AN742" i="14" s="1"/>
  <c r="AL742" i="14"/>
  <c r="AK742" i="14" s="1"/>
  <c r="AJ742" i="14"/>
  <c r="AI742" i="14"/>
  <c r="AH742" i="14"/>
  <c r="AE742" i="14"/>
  <c r="Z742" i="14"/>
  <c r="AF742" i="14" s="1"/>
  <c r="U742" i="14"/>
  <c r="T742" i="14"/>
  <c r="O742" i="14"/>
  <c r="AL741" i="14"/>
  <c r="AM741" i="14" s="1"/>
  <c r="AN741" i="14" s="1"/>
  <c r="AK741" i="14"/>
  <c r="AJ741" i="14"/>
  <c r="AI741" i="14"/>
  <c r="AH741" i="14"/>
  <c r="AF741" i="14"/>
  <c r="Z741" i="14"/>
  <c r="U741" i="14"/>
  <c r="T741" i="14"/>
  <c r="O741" i="14"/>
  <c r="AE741" i="14" s="1"/>
  <c r="AL740" i="14"/>
  <c r="AM740" i="14" s="1"/>
  <c r="AN740" i="14" s="1"/>
  <c r="AJ740" i="14"/>
  <c r="AI740" i="14" s="1"/>
  <c r="AH740" i="14"/>
  <c r="AF740" i="14"/>
  <c r="AE740" i="14"/>
  <c r="Z740" i="14"/>
  <c r="U740" i="14"/>
  <c r="T740" i="14"/>
  <c r="O740" i="14"/>
  <c r="AM739" i="14"/>
  <c r="AN739" i="14" s="1"/>
  <c r="AL739" i="14"/>
  <c r="AK739" i="14"/>
  <c r="AJ739" i="14"/>
  <c r="AI739" i="14"/>
  <c r="AH739" i="14"/>
  <c r="Z739" i="14"/>
  <c r="AF739" i="14" s="1"/>
  <c r="U739" i="14"/>
  <c r="T739" i="14"/>
  <c r="O739" i="14"/>
  <c r="AE739" i="14" s="1"/>
  <c r="AL738" i="14"/>
  <c r="AM738" i="14" s="1"/>
  <c r="AN738" i="14" s="1"/>
  <c r="AJ738" i="14"/>
  <c r="AI738" i="14"/>
  <c r="AH738" i="14"/>
  <c r="Z738" i="14"/>
  <c r="AF738" i="14" s="1"/>
  <c r="U738" i="14"/>
  <c r="T738" i="14"/>
  <c r="O738" i="14"/>
  <c r="AE738" i="14" s="1"/>
  <c r="AN737" i="14"/>
  <c r="AL737" i="14"/>
  <c r="AK737" i="14"/>
  <c r="AJ737" i="14"/>
  <c r="AM737" i="14" s="1"/>
  <c r="AI737" i="14"/>
  <c r="AH737" i="14"/>
  <c r="AF737" i="14"/>
  <c r="AE737" i="14"/>
  <c r="Z737" i="14"/>
  <c r="U737" i="14"/>
  <c r="T737" i="14"/>
  <c r="O737" i="14"/>
  <c r="AL736" i="14"/>
  <c r="AK736" i="14" s="1"/>
  <c r="AJ736" i="14"/>
  <c r="AM736" i="14" s="1"/>
  <c r="AN736" i="14" s="1"/>
  <c r="AH736" i="14"/>
  <c r="AF736" i="14"/>
  <c r="AE736" i="14"/>
  <c r="Z736" i="14"/>
  <c r="U736" i="14"/>
  <c r="T736" i="14"/>
  <c r="O736" i="14"/>
  <c r="AM735" i="14"/>
  <c r="AN735" i="14" s="1"/>
  <c r="AL735" i="14"/>
  <c r="AK735" i="14" s="1"/>
  <c r="AJ735" i="14"/>
  <c r="AI735" i="14"/>
  <c r="AH735" i="14"/>
  <c r="AF735" i="14"/>
  <c r="AE735" i="14"/>
  <c r="Z735" i="14"/>
  <c r="U735" i="14"/>
  <c r="T735" i="14"/>
  <c r="O735" i="14"/>
  <c r="AL734" i="14"/>
  <c r="AM734" i="14" s="1"/>
  <c r="AN734" i="14" s="1"/>
  <c r="AJ734" i="14"/>
  <c r="AI734" i="14" s="1"/>
  <c r="AH734" i="14"/>
  <c r="AF734" i="14"/>
  <c r="AE734" i="14"/>
  <c r="Z734" i="14"/>
  <c r="U734" i="14"/>
  <c r="T734" i="14"/>
  <c r="O734" i="14"/>
  <c r="AM733" i="14"/>
  <c r="AN733" i="14" s="1"/>
  <c r="AL733" i="14"/>
  <c r="AK733" i="14"/>
  <c r="AJ733" i="14"/>
  <c r="AI733" i="14" s="1"/>
  <c r="AH733" i="14"/>
  <c r="AE733" i="14"/>
  <c r="Z733" i="14"/>
  <c r="AF733" i="14" s="1"/>
  <c r="U733" i="14"/>
  <c r="T733" i="14"/>
  <c r="O733" i="14"/>
  <c r="AM732" i="14"/>
  <c r="AN732" i="14" s="1"/>
  <c r="AL732" i="14"/>
  <c r="AK732" i="14" s="1"/>
  <c r="AJ732" i="14"/>
  <c r="AI732" i="14" s="1"/>
  <c r="AH732" i="14"/>
  <c r="AE732" i="14"/>
  <c r="Z732" i="14"/>
  <c r="AF732" i="14" s="1"/>
  <c r="U732" i="14"/>
  <c r="T732" i="14"/>
  <c r="O732" i="14"/>
  <c r="AL731" i="14"/>
  <c r="AM731" i="14" s="1"/>
  <c r="AN731" i="14" s="1"/>
  <c r="AJ731" i="14"/>
  <c r="AI731" i="14"/>
  <c r="AH731" i="14"/>
  <c r="Z731" i="14"/>
  <c r="AF731" i="14" s="1"/>
  <c r="U731" i="14"/>
  <c r="T731" i="14"/>
  <c r="O731" i="14"/>
  <c r="AE731" i="14" s="1"/>
  <c r="AL730" i="14"/>
  <c r="AM730" i="14" s="1"/>
  <c r="AN730" i="14" s="1"/>
  <c r="AK730" i="14"/>
  <c r="AJ730" i="14"/>
  <c r="AI730" i="14" s="1"/>
  <c r="AH730" i="14"/>
  <c r="AF730" i="14"/>
  <c r="Z730" i="14"/>
  <c r="U730" i="14"/>
  <c r="T730" i="14"/>
  <c r="O730" i="14"/>
  <c r="AE730" i="14" s="1"/>
  <c r="AM729" i="14"/>
  <c r="AN729" i="14" s="1"/>
  <c r="AL729" i="14"/>
  <c r="AK729" i="14"/>
  <c r="AJ729" i="14"/>
  <c r="AI729" i="14"/>
  <c r="AH729" i="14"/>
  <c r="AF729" i="14"/>
  <c r="Z729" i="14"/>
  <c r="U729" i="14"/>
  <c r="T729" i="14"/>
  <c r="O729" i="14"/>
  <c r="AE729" i="14" s="1"/>
  <c r="AL728" i="14"/>
  <c r="AK728" i="14" s="1"/>
  <c r="AJ728" i="14"/>
  <c r="AI728" i="14"/>
  <c r="AH728" i="14"/>
  <c r="Z728" i="14"/>
  <c r="AF728" i="14" s="1"/>
  <c r="U728" i="14"/>
  <c r="T728" i="14"/>
  <c r="O728" i="14"/>
  <c r="AE728" i="14" s="1"/>
  <c r="AL727" i="14"/>
  <c r="AM727" i="14" s="1"/>
  <c r="AN727" i="14" s="1"/>
  <c r="AK727" i="14"/>
  <c r="AJ727" i="14"/>
  <c r="AI727" i="14"/>
  <c r="AH727" i="14"/>
  <c r="Z727" i="14"/>
  <c r="AF727" i="14" s="1"/>
  <c r="U727" i="14"/>
  <c r="T727" i="14"/>
  <c r="O727" i="14"/>
  <c r="AE727" i="14" s="1"/>
  <c r="AL726" i="14"/>
  <c r="AK726" i="14"/>
  <c r="AJ726" i="14"/>
  <c r="AH726" i="14"/>
  <c r="AF726" i="14"/>
  <c r="AE726" i="14"/>
  <c r="Z726" i="14"/>
  <c r="U726" i="14"/>
  <c r="T726" i="14"/>
  <c r="O726" i="14"/>
  <c r="AL725" i="14"/>
  <c r="AM725" i="14" s="1"/>
  <c r="AN725" i="14" s="1"/>
  <c r="AJ725" i="14"/>
  <c r="AI725" i="14" s="1"/>
  <c r="AH725" i="14"/>
  <c r="AE725" i="14"/>
  <c r="Z725" i="14"/>
  <c r="AF725" i="14" s="1"/>
  <c r="U725" i="14"/>
  <c r="T725" i="14"/>
  <c r="O725" i="14"/>
  <c r="AL724" i="14"/>
  <c r="AK724" i="14"/>
  <c r="AJ724" i="14"/>
  <c r="AI724" i="14" s="1"/>
  <c r="AH724" i="14"/>
  <c r="Z724" i="14"/>
  <c r="AF724" i="14" s="1"/>
  <c r="U724" i="14"/>
  <c r="T724" i="14"/>
  <c r="O724" i="14"/>
  <c r="AE724" i="14" s="1"/>
  <c r="AN723" i="14"/>
  <c r="AL723" i="14"/>
  <c r="AK723" i="14"/>
  <c r="AJ723" i="14"/>
  <c r="AM723" i="14" s="1"/>
  <c r="AI723" i="14"/>
  <c r="AH723" i="14"/>
  <c r="AF723" i="14"/>
  <c r="Z723" i="14"/>
  <c r="U723" i="14"/>
  <c r="T723" i="14"/>
  <c r="O723" i="14"/>
  <c r="AE723" i="14" s="1"/>
  <c r="AL722" i="14"/>
  <c r="AK722" i="14" s="1"/>
  <c r="AJ722" i="14"/>
  <c r="AM722" i="14" s="1"/>
  <c r="AN722" i="14" s="1"/>
  <c r="AI722" i="14"/>
  <c r="AH722" i="14"/>
  <c r="AF722" i="14"/>
  <c r="AE722" i="14"/>
  <c r="Z722" i="14"/>
  <c r="U722" i="14"/>
  <c r="T722" i="14"/>
  <c r="O722" i="14"/>
  <c r="AM721" i="14"/>
  <c r="AN721" i="14" s="1"/>
  <c r="AL721" i="14"/>
  <c r="AK721" i="14" s="1"/>
  <c r="AJ721" i="14"/>
  <c r="AI721" i="14"/>
  <c r="AH721" i="14"/>
  <c r="AF721" i="14"/>
  <c r="AE721" i="14"/>
  <c r="Z721" i="14"/>
  <c r="U721" i="14"/>
  <c r="T721" i="14"/>
  <c r="O721" i="14"/>
  <c r="AL720" i="14"/>
  <c r="AM720" i="14" s="1"/>
  <c r="AN720" i="14" s="1"/>
  <c r="AJ720" i="14"/>
  <c r="AI720" i="14" s="1"/>
  <c r="AH720" i="14"/>
  <c r="AF720" i="14"/>
  <c r="AE720" i="14"/>
  <c r="Z720" i="14"/>
  <c r="U720" i="14"/>
  <c r="T720" i="14"/>
  <c r="O720" i="14"/>
  <c r="AM719" i="14"/>
  <c r="AN719" i="14" s="1"/>
  <c r="AL719" i="14"/>
  <c r="AK719" i="14"/>
  <c r="AJ719" i="14"/>
  <c r="AI719" i="14" s="1"/>
  <c r="AH719" i="14"/>
  <c r="AF719" i="14"/>
  <c r="AE719" i="14"/>
  <c r="Z719" i="14"/>
  <c r="U719" i="14"/>
  <c r="T719" i="14"/>
  <c r="O719" i="14"/>
  <c r="AL718" i="14"/>
  <c r="AK718" i="14" s="1"/>
  <c r="AJ718" i="14"/>
  <c r="AI718" i="14"/>
  <c r="AH718" i="14"/>
  <c r="AE718" i="14"/>
  <c r="Z718" i="14"/>
  <c r="AF718" i="14" s="1"/>
  <c r="U718" i="14"/>
  <c r="T718" i="14"/>
  <c r="O718" i="14"/>
  <c r="AL717" i="14"/>
  <c r="AM717" i="14" s="1"/>
  <c r="AN717" i="14" s="1"/>
  <c r="AK717" i="14"/>
  <c r="AJ717" i="14"/>
  <c r="AI717" i="14"/>
  <c r="AH717" i="14"/>
  <c r="Z717" i="14"/>
  <c r="AF717" i="14" s="1"/>
  <c r="U717" i="14"/>
  <c r="T717" i="14"/>
  <c r="O717" i="14"/>
  <c r="AE717" i="14" s="1"/>
  <c r="AL716" i="14"/>
  <c r="AM716" i="14" s="1"/>
  <c r="AN716" i="14" s="1"/>
  <c r="AJ716" i="14"/>
  <c r="AI716" i="14" s="1"/>
  <c r="AH716" i="14"/>
  <c r="AF716" i="14"/>
  <c r="Z716" i="14"/>
  <c r="U716" i="14"/>
  <c r="T716" i="14"/>
  <c r="O716" i="14"/>
  <c r="AE716" i="14" s="1"/>
  <c r="AL715" i="14"/>
  <c r="AK715" i="14"/>
  <c r="AJ715" i="14"/>
  <c r="AM715" i="14" s="1"/>
  <c r="AN715" i="14" s="1"/>
  <c r="AH715" i="14"/>
  <c r="AF715" i="14"/>
  <c r="AE715" i="14"/>
  <c r="Z715" i="14"/>
  <c r="U715" i="14"/>
  <c r="T715" i="14"/>
  <c r="O715" i="14"/>
  <c r="AM714" i="14"/>
  <c r="AN714" i="14" s="1"/>
  <c r="AL714" i="14"/>
  <c r="AK714" i="14" s="1"/>
  <c r="AJ714" i="14"/>
  <c r="AI714" i="14" s="1"/>
  <c r="AH714" i="14"/>
  <c r="AE714" i="14"/>
  <c r="Z714" i="14"/>
  <c r="AF714" i="14" s="1"/>
  <c r="U714" i="14"/>
  <c r="T714" i="14"/>
  <c r="O714" i="14"/>
  <c r="AM713" i="14"/>
  <c r="AN713" i="14" s="1"/>
  <c r="AL713" i="14"/>
  <c r="AK713" i="14"/>
  <c r="AJ713" i="14"/>
  <c r="AI713" i="14"/>
  <c r="AH713" i="14"/>
  <c r="Z713" i="14"/>
  <c r="AF713" i="14" s="1"/>
  <c r="U713" i="14"/>
  <c r="T713" i="14"/>
  <c r="O713" i="14"/>
  <c r="AE713" i="14" s="1"/>
  <c r="AL712" i="14"/>
  <c r="AM712" i="14" s="1"/>
  <c r="AN712" i="14" s="1"/>
  <c r="AK712" i="14"/>
  <c r="AJ712" i="14"/>
  <c r="AI712" i="14" s="1"/>
  <c r="AH712" i="14"/>
  <c r="AF712" i="14"/>
  <c r="AE712" i="14"/>
  <c r="Z712" i="14"/>
  <c r="U712" i="14"/>
  <c r="T712" i="14"/>
  <c r="O712" i="14"/>
  <c r="AL711" i="14"/>
  <c r="AM711" i="14" s="1"/>
  <c r="AN711" i="14" s="1"/>
  <c r="AJ711" i="14"/>
  <c r="AI711" i="14"/>
  <c r="AH711" i="14"/>
  <c r="AE711" i="14"/>
  <c r="Z711" i="14"/>
  <c r="AF711" i="14" s="1"/>
  <c r="U711" i="14"/>
  <c r="T711" i="14"/>
  <c r="O711" i="14"/>
  <c r="AL710" i="14"/>
  <c r="AK710" i="14"/>
  <c r="AJ710" i="14"/>
  <c r="AI710" i="14" s="1"/>
  <c r="AH710" i="14"/>
  <c r="AE710" i="14"/>
  <c r="Z710" i="14"/>
  <c r="AF710" i="14" s="1"/>
  <c r="U710" i="14"/>
  <c r="T710" i="14"/>
  <c r="O710" i="14"/>
  <c r="AM709" i="14"/>
  <c r="AN709" i="14" s="1"/>
  <c r="AL709" i="14"/>
  <c r="AK709" i="14"/>
  <c r="AJ709" i="14"/>
  <c r="AI709" i="14"/>
  <c r="AH709" i="14"/>
  <c r="AF709" i="14"/>
  <c r="Z709" i="14"/>
  <c r="U709" i="14"/>
  <c r="T709" i="14"/>
  <c r="O709" i="14"/>
  <c r="AE709" i="14" s="1"/>
  <c r="AM708" i="14"/>
  <c r="AN708" i="14" s="1"/>
  <c r="AL708" i="14"/>
  <c r="AK708" i="14" s="1"/>
  <c r="AJ708" i="14"/>
  <c r="AI708" i="14" s="1"/>
  <c r="AH708" i="14"/>
  <c r="AF708" i="14"/>
  <c r="Z708" i="14"/>
  <c r="U708" i="14"/>
  <c r="T708" i="14"/>
  <c r="O708" i="14"/>
  <c r="AE708" i="14" s="1"/>
  <c r="AM707" i="14"/>
  <c r="AN707" i="14" s="1"/>
  <c r="AL707" i="14"/>
  <c r="AK707" i="14"/>
  <c r="AJ707" i="14"/>
  <c r="AI707" i="14"/>
  <c r="AH707" i="14"/>
  <c r="AF707" i="14"/>
  <c r="Z707" i="14"/>
  <c r="U707" i="14"/>
  <c r="T707" i="14"/>
  <c r="O707" i="14"/>
  <c r="AE707" i="14" s="1"/>
  <c r="AL706" i="14"/>
  <c r="AM706" i="14" s="1"/>
  <c r="AN706" i="14" s="1"/>
  <c r="AK706" i="14"/>
  <c r="AJ706" i="14"/>
  <c r="AI706" i="14" s="1"/>
  <c r="AH706" i="14"/>
  <c r="AF706" i="14"/>
  <c r="AE706" i="14"/>
  <c r="Z706" i="14"/>
  <c r="U706" i="14"/>
  <c r="T706" i="14"/>
  <c r="O706" i="14"/>
  <c r="AM705" i="14"/>
  <c r="AN705" i="14" s="1"/>
  <c r="AL705" i="14"/>
  <c r="AK705" i="14"/>
  <c r="AJ705" i="14"/>
  <c r="AI705" i="14"/>
  <c r="AH705" i="14"/>
  <c r="AE705" i="14"/>
  <c r="Z705" i="14"/>
  <c r="AF705" i="14" s="1"/>
  <c r="U705" i="14"/>
  <c r="T705" i="14"/>
  <c r="O705" i="14"/>
  <c r="AL704" i="14"/>
  <c r="AJ704" i="14"/>
  <c r="AI704" i="14" s="1"/>
  <c r="AH704" i="14"/>
  <c r="AE704" i="14"/>
  <c r="Z704" i="14"/>
  <c r="AF704" i="14" s="1"/>
  <c r="U704" i="14"/>
  <c r="T704" i="14"/>
  <c r="O704" i="14"/>
  <c r="AM703" i="14"/>
  <c r="AN703" i="14" s="1"/>
  <c r="AL703" i="14"/>
  <c r="AK703" i="14"/>
  <c r="AJ703" i="14"/>
  <c r="AI703" i="14"/>
  <c r="AH703" i="14"/>
  <c r="AF703" i="14"/>
  <c r="Z703" i="14"/>
  <c r="U703" i="14"/>
  <c r="T703" i="14"/>
  <c r="O703" i="14"/>
  <c r="AE703" i="14" s="1"/>
  <c r="AL702" i="14"/>
  <c r="AK702" i="14" s="1"/>
  <c r="AJ702" i="14"/>
  <c r="AI702" i="14" s="1"/>
  <c r="AH702" i="14"/>
  <c r="AF702" i="14"/>
  <c r="Z702" i="14"/>
  <c r="U702" i="14"/>
  <c r="T702" i="14"/>
  <c r="O702" i="14"/>
  <c r="AE702" i="14" s="1"/>
  <c r="AM701" i="14"/>
  <c r="AN701" i="14" s="1"/>
  <c r="AL701" i="14"/>
  <c r="AK701" i="14"/>
  <c r="AJ701" i="14"/>
  <c r="AI701" i="14" s="1"/>
  <c r="AH701" i="14"/>
  <c r="AF701" i="14"/>
  <c r="Z701" i="14"/>
  <c r="U701" i="14"/>
  <c r="T701" i="14"/>
  <c r="O701" i="14"/>
  <c r="AE701" i="14" s="1"/>
  <c r="AL700" i="14"/>
  <c r="AK700" i="14" s="1"/>
  <c r="AJ700" i="14"/>
  <c r="AI700" i="14"/>
  <c r="AH700" i="14"/>
  <c r="AE700" i="14"/>
  <c r="Z700" i="14"/>
  <c r="AF700" i="14" s="1"/>
  <c r="U700" i="14"/>
  <c r="T700" i="14"/>
  <c r="O700" i="14"/>
  <c r="AL699" i="14"/>
  <c r="AK699" i="14" s="1"/>
  <c r="AJ699" i="14"/>
  <c r="AI699" i="14"/>
  <c r="AH699" i="14"/>
  <c r="Z699" i="14"/>
  <c r="AF699" i="14" s="1"/>
  <c r="U699" i="14"/>
  <c r="T699" i="14"/>
  <c r="O699" i="14"/>
  <c r="AE699" i="14" s="1"/>
  <c r="AL698" i="14"/>
  <c r="AM698" i="14" s="1"/>
  <c r="AN698" i="14" s="1"/>
  <c r="AK698" i="14"/>
  <c r="AJ698" i="14"/>
  <c r="AI698" i="14" s="1"/>
  <c r="AH698" i="14"/>
  <c r="AF698" i="14"/>
  <c r="AE698" i="14"/>
  <c r="Z698" i="14"/>
  <c r="U698" i="14"/>
  <c r="T698" i="14"/>
  <c r="O698" i="14"/>
  <c r="AM697" i="14"/>
  <c r="AN697" i="14" s="1"/>
  <c r="AL697" i="14"/>
  <c r="AK697" i="14"/>
  <c r="AJ697" i="14"/>
  <c r="AI697" i="14"/>
  <c r="AH697" i="14"/>
  <c r="AF697" i="14"/>
  <c r="Z697" i="14"/>
  <c r="U697" i="14"/>
  <c r="T697" i="14"/>
  <c r="O697" i="14"/>
  <c r="AE697" i="14" s="1"/>
  <c r="AN696" i="14"/>
  <c r="AL696" i="14"/>
  <c r="AM696" i="14" s="1"/>
  <c r="AK696" i="14"/>
  <c r="AJ696" i="14"/>
  <c r="AI696" i="14"/>
  <c r="AH696" i="14"/>
  <c r="Z696" i="14"/>
  <c r="AF696" i="14" s="1"/>
  <c r="U696" i="14"/>
  <c r="T696" i="14"/>
  <c r="O696" i="14"/>
  <c r="AE696" i="14" s="1"/>
  <c r="AL695" i="14"/>
  <c r="AK695" i="14"/>
  <c r="AJ695" i="14"/>
  <c r="AM695" i="14" s="1"/>
  <c r="AN695" i="14" s="1"/>
  <c r="AI695" i="14"/>
  <c r="AH695" i="14"/>
  <c r="AF695" i="14"/>
  <c r="Z695" i="14"/>
  <c r="U695" i="14"/>
  <c r="T695" i="14"/>
  <c r="O695" i="14"/>
  <c r="AE695" i="14" s="1"/>
  <c r="AL694" i="14"/>
  <c r="AK694" i="14" s="1"/>
  <c r="AJ694" i="14"/>
  <c r="AI694" i="14"/>
  <c r="AH694" i="14"/>
  <c r="AF694" i="14"/>
  <c r="AE694" i="14"/>
  <c r="Z694" i="14"/>
  <c r="U694" i="14"/>
  <c r="T694" i="14"/>
  <c r="O694" i="14"/>
  <c r="AL693" i="14"/>
  <c r="AJ693" i="14"/>
  <c r="AI693" i="14"/>
  <c r="AH693" i="14"/>
  <c r="Z693" i="14"/>
  <c r="AF693" i="14" s="1"/>
  <c r="U693" i="14"/>
  <c r="T693" i="14"/>
  <c r="O693" i="14"/>
  <c r="AE693" i="14" s="1"/>
  <c r="AL692" i="14"/>
  <c r="AM692" i="14" s="1"/>
  <c r="AN692" i="14" s="1"/>
  <c r="AJ692" i="14"/>
  <c r="AI692" i="14" s="1"/>
  <c r="AH692" i="14"/>
  <c r="AF692" i="14"/>
  <c r="Z692" i="14"/>
  <c r="U692" i="14"/>
  <c r="T692" i="14"/>
  <c r="O692" i="14"/>
  <c r="AE692" i="14" s="1"/>
  <c r="AL691" i="14"/>
  <c r="AK691" i="14"/>
  <c r="AJ691" i="14"/>
  <c r="AM691" i="14" s="1"/>
  <c r="AN691" i="14" s="1"/>
  <c r="AH691" i="14"/>
  <c r="AF691" i="14"/>
  <c r="AE691" i="14"/>
  <c r="Z691" i="14"/>
  <c r="U691" i="14"/>
  <c r="T691" i="14"/>
  <c r="O691" i="14"/>
  <c r="AL690" i="14"/>
  <c r="AM690" i="14" s="1"/>
  <c r="AN690" i="14" s="1"/>
  <c r="AJ690" i="14"/>
  <c r="AI690" i="14"/>
  <c r="AH690" i="14"/>
  <c r="AE690" i="14"/>
  <c r="Z690" i="14"/>
  <c r="AF690" i="14" s="1"/>
  <c r="U690" i="14"/>
  <c r="T690" i="14"/>
  <c r="O690" i="14"/>
  <c r="AM689" i="14"/>
  <c r="AN689" i="14" s="1"/>
  <c r="AL689" i="14"/>
  <c r="AK689" i="14"/>
  <c r="AJ689" i="14"/>
  <c r="AI689" i="14"/>
  <c r="AH689" i="14"/>
  <c r="AF689" i="14"/>
  <c r="Z689" i="14"/>
  <c r="U689" i="14"/>
  <c r="T689" i="14"/>
  <c r="O689" i="14"/>
  <c r="AE689" i="14" s="1"/>
  <c r="AL688" i="14"/>
  <c r="AM688" i="14" s="1"/>
  <c r="AN688" i="14" s="1"/>
  <c r="AJ688" i="14"/>
  <c r="AI688" i="14" s="1"/>
  <c r="AH688" i="14"/>
  <c r="AF688" i="14"/>
  <c r="AE688" i="14"/>
  <c r="Z688" i="14"/>
  <c r="U688" i="14"/>
  <c r="T688" i="14"/>
  <c r="O688" i="14"/>
  <c r="AM687" i="14"/>
  <c r="AN687" i="14" s="1"/>
  <c r="AL687" i="14"/>
  <c r="AK687" i="14"/>
  <c r="AJ687" i="14"/>
  <c r="AI687" i="14"/>
  <c r="AH687" i="14"/>
  <c r="AE687" i="14"/>
  <c r="Z687" i="14"/>
  <c r="AF687" i="14" s="1"/>
  <c r="U687" i="14"/>
  <c r="T687" i="14"/>
  <c r="O687" i="14"/>
  <c r="AL686" i="14"/>
  <c r="AM686" i="14" s="1"/>
  <c r="AN686" i="14" s="1"/>
  <c r="AJ686" i="14"/>
  <c r="AI686" i="14" s="1"/>
  <c r="AH686" i="14"/>
  <c r="Z686" i="14"/>
  <c r="AF686" i="14" s="1"/>
  <c r="U686" i="14"/>
  <c r="T686" i="14"/>
  <c r="O686" i="14"/>
  <c r="AE686" i="14" s="1"/>
  <c r="AN685" i="14"/>
  <c r="AL685" i="14"/>
  <c r="AM685" i="14" s="1"/>
  <c r="AK685" i="14"/>
  <c r="AJ685" i="14"/>
  <c r="AI685" i="14"/>
  <c r="AH685" i="14"/>
  <c r="AF685" i="14"/>
  <c r="AE685" i="14"/>
  <c r="Z685" i="14"/>
  <c r="U685" i="14"/>
  <c r="T685" i="14"/>
  <c r="O685" i="14"/>
  <c r="AM684" i="14"/>
  <c r="AN684" i="14" s="1"/>
  <c r="AL684" i="14"/>
  <c r="AK684" i="14"/>
  <c r="AJ684" i="14"/>
  <c r="AI684" i="14" s="1"/>
  <c r="AH684" i="14"/>
  <c r="AF684" i="14"/>
  <c r="Z684" i="14"/>
  <c r="U684" i="14"/>
  <c r="T684" i="14"/>
  <c r="O684" i="14"/>
  <c r="AE684" i="14" s="1"/>
  <c r="AL683" i="14"/>
  <c r="AJ683" i="14"/>
  <c r="AI683" i="14"/>
  <c r="AH683" i="14"/>
  <c r="Z683" i="14"/>
  <c r="AF683" i="14" s="1"/>
  <c r="U683" i="14"/>
  <c r="T683" i="14"/>
  <c r="O683" i="14"/>
  <c r="AE683" i="14" s="1"/>
  <c r="AL682" i="14"/>
  <c r="AM682" i="14" s="1"/>
  <c r="AN682" i="14" s="1"/>
  <c r="AK682" i="14"/>
  <c r="AJ682" i="14"/>
  <c r="AI682" i="14"/>
  <c r="AH682" i="14"/>
  <c r="AF682" i="14"/>
  <c r="AE682" i="14"/>
  <c r="Z682" i="14"/>
  <c r="U682" i="14"/>
  <c r="T682" i="14"/>
  <c r="O682" i="14"/>
  <c r="AN681" i="14"/>
  <c r="AM681" i="14"/>
  <c r="AL681" i="14"/>
  <c r="AK681" i="14"/>
  <c r="AJ681" i="14"/>
  <c r="AI681" i="14" s="1"/>
  <c r="AH681" i="14"/>
  <c r="AE681" i="14"/>
  <c r="Z681" i="14"/>
  <c r="AF681" i="14" s="1"/>
  <c r="U681" i="14"/>
  <c r="T681" i="14"/>
  <c r="O681" i="14"/>
  <c r="AL680" i="14"/>
  <c r="AK680" i="14" s="1"/>
  <c r="AJ680" i="14"/>
  <c r="AI680" i="14"/>
  <c r="AH680" i="14"/>
  <c r="Z680" i="14"/>
  <c r="AF680" i="14" s="1"/>
  <c r="U680" i="14"/>
  <c r="T680" i="14"/>
  <c r="O680" i="14"/>
  <c r="AE680" i="14" s="1"/>
  <c r="AL679" i="14"/>
  <c r="AM679" i="14" s="1"/>
  <c r="AN679" i="14" s="1"/>
  <c r="AK679" i="14"/>
  <c r="AJ679" i="14"/>
  <c r="AI679" i="14"/>
  <c r="AH679" i="14"/>
  <c r="AE679" i="14"/>
  <c r="Z679" i="14"/>
  <c r="AF679" i="14" s="1"/>
  <c r="U679" i="14"/>
  <c r="T679" i="14"/>
  <c r="O679" i="14"/>
  <c r="AL678" i="14"/>
  <c r="AK678" i="14"/>
  <c r="AJ678" i="14"/>
  <c r="AI678" i="14" s="1"/>
  <c r="AH678" i="14"/>
  <c r="AF678" i="14"/>
  <c r="Z678" i="14"/>
  <c r="U678" i="14"/>
  <c r="T678" i="14"/>
  <c r="O678" i="14"/>
  <c r="AE678" i="14" s="1"/>
  <c r="AM677" i="14"/>
  <c r="AN677" i="14" s="1"/>
  <c r="AL677" i="14"/>
  <c r="AK677" i="14"/>
  <c r="AJ677" i="14"/>
  <c r="AI677" i="14" s="1"/>
  <c r="AH677" i="14"/>
  <c r="AF677" i="14"/>
  <c r="AE677" i="14"/>
  <c r="Z677" i="14"/>
  <c r="U677" i="14"/>
  <c r="T677" i="14"/>
  <c r="O677" i="14"/>
  <c r="AL676" i="14"/>
  <c r="AJ676" i="14"/>
  <c r="AI676" i="14"/>
  <c r="AH676" i="14"/>
  <c r="AE676" i="14"/>
  <c r="Z676" i="14"/>
  <c r="AF676" i="14" s="1"/>
  <c r="U676" i="14"/>
  <c r="T676" i="14"/>
  <c r="O676" i="14"/>
  <c r="AM675" i="14"/>
  <c r="AN675" i="14" s="1"/>
  <c r="AL675" i="14"/>
  <c r="AK675" i="14"/>
  <c r="AJ675" i="14"/>
  <c r="AI675" i="14"/>
  <c r="AH675" i="14"/>
  <c r="AF675" i="14"/>
  <c r="Z675" i="14"/>
  <c r="U675" i="14"/>
  <c r="T675" i="14"/>
  <c r="O675" i="14"/>
  <c r="AE675" i="14" s="1"/>
  <c r="AL674" i="14"/>
  <c r="AJ674" i="14"/>
  <c r="AI674" i="14" s="1"/>
  <c r="AH674" i="14"/>
  <c r="AF674" i="14"/>
  <c r="AE674" i="14"/>
  <c r="Z674" i="14"/>
  <c r="U674" i="14"/>
  <c r="T674" i="14"/>
  <c r="O674" i="14"/>
  <c r="AM673" i="14"/>
  <c r="AN673" i="14" s="1"/>
  <c r="AL673" i="14"/>
  <c r="AK673" i="14"/>
  <c r="AJ673" i="14"/>
  <c r="AI673" i="14"/>
  <c r="AH673" i="14"/>
  <c r="Z673" i="14"/>
  <c r="AF673" i="14" s="1"/>
  <c r="U673" i="14"/>
  <c r="T673" i="14"/>
  <c r="O673" i="14"/>
  <c r="AE673" i="14" s="1"/>
  <c r="AL672" i="14"/>
  <c r="AJ672" i="14"/>
  <c r="AI672" i="14" s="1"/>
  <c r="AH672" i="14"/>
  <c r="Z672" i="14"/>
  <c r="AF672" i="14" s="1"/>
  <c r="U672" i="14"/>
  <c r="T672" i="14"/>
  <c r="O672" i="14"/>
  <c r="AE672" i="14" s="1"/>
  <c r="AN671" i="14"/>
  <c r="AL671" i="14"/>
  <c r="AM671" i="14" s="1"/>
  <c r="AK671" i="14"/>
  <c r="AJ671" i="14"/>
  <c r="AI671" i="14"/>
  <c r="AH671" i="14"/>
  <c r="AF671" i="14"/>
  <c r="Z671" i="14"/>
  <c r="U671" i="14"/>
  <c r="T671" i="14"/>
  <c r="O671" i="14"/>
  <c r="AE671" i="14" s="1"/>
  <c r="AL670" i="14"/>
  <c r="AK670" i="14"/>
  <c r="AJ670" i="14"/>
  <c r="AI670" i="14" s="1"/>
  <c r="AH670" i="14"/>
  <c r="AF670" i="14"/>
  <c r="Z670" i="14"/>
  <c r="U670" i="14"/>
  <c r="T670" i="14"/>
  <c r="O670" i="14"/>
  <c r="AE670" i="14" s="1"/>
  <c r="AM669" i="14"/>
  <c r="AN669" i="14" s="1"/>
  <c r="AL669" i="14"/>
  <c r="AK669" i="14" s="1"/>
  <c r="AJ669" i="14"/>
  <c r="AI669" i="14"/>
  <c r="AH669" i="14"/>
  <c r="AF669" i="14"/>
  <c r="Z669" i="14"/>
  <c r="U669" i="14"/>
  <c r="T669" i="14"/>
  <c r="O669" i="14"/>
  <c r="AE669" i="14" s="1"/>
  <c r="AL668" i="14"/>
  <c r="AM668" i="14" s="1"/>
  <c r="AN668" i="14" s="1"/>
  <c r="AK668" i="14"/>
  <c r="AJ668" i="14"/>
  <c r="AI668" i="14"/>
  <c r="AH668" i="14"/>
  <c r="AF668" i="14"/>
  <c r="AE668" i="14"/>
  <c r="Z668" i="14"/>
  <c r="U668" i="14"/>
  <c r="T668" i="14"/>
  <c r="O668" i="14"/>
  <c r="AL667" i="14"/>
  <c r="AK667" i="14"/>
  <c r="AJ667" i="14"/>
  <c r="AH667" i="14"/>
  <c r="AE667" i="14"/>
  <c r="Z667" i="14"/>
  <c r="AF667" i="14" s="1"/>
  <c r="U667" i="14"/>
  <c r="T667" i="14"/>
  <c r="O667" i="14"/>
  <c r="AL666" i="14"/>
  <c r="AK666" i="14" s="1"/>
  <c r="AJ666" i="14"/>
  <c r="AI666" i="14"/>
  <c r="AH666" i="14"/>
  <c r="AE666" i="14"/>
  <c r="Z666" i="14"/>
  <c r="AF666" i="14" s="1"/>
  <c r="U666" i="14"/>
  <c r="T666" i="14"/>
  <c r="O666" i="14"/>
  <c r="AL665" i="14"/>
  <c r="AM665" i="14" s="1"/>
  <c r="AN665" i="14" s="1"/>
  <c r="AJ665" i="14"/>
  <c r="AI665" i="14"/>
  <c r="AH665" i="14"/>
  <c r="AE665" i="14"/>
  <c r="Z665" i="14"/>
  <c r="AF665" i="14" s="1"/>
  <c r="U665" i="14"/>
  <c r="T665" i="14"/>
  <c r="O665" i="14"/>
  <c r="AL664" i="14"/>
  <c r="AK664" i="14"/>
  <c r="AJ664" i="14"/>
  <c r="AI664" i="14" s="1"/>
  <c r="AH664" i="14"/>
  <c r="AF664" i="14"/>
  <c r="Z664" i="14"/>
  <c r="U664" i="14"/>
  <c r="T664" i="14"/>
  <c r="O664" i="14"/>
  <c r="AE664" i="14" s="1"/>
  <c r="AL663" i="14"/>
  <c r="AK663" i="14"/>
  <c r="AJ663" i="14"/>
  <c r="AM663" i="14" s="1"/>
  <c r="AN663" i="14" s="1"/>
  <c r="AI663" i="14"/>
  <c r="AH663" i="14"/>
  <c r="AF663" i="14"/>
  <c r="AE663" i="14"/>
  <c r="Z663" i="14"/>
  <c r="U663" i="14"/>
  <c r="T663" i="14"/>
  <c r="O663" i="14"/>
  <c r="AL662" i="14"/>
  <c r="AJ662" i="14"/>
  <c r="AI662" i="14"/>
  <c r="AH662" i="14"/>
  <c r="AE662" i="14"/>
  <c r="Z662" i="14"/>
  <c r="AF662" i="14" s="1"/>
  <c r="U662" i="14"/>
  <c r="T662" i="14"/>
  <c r="O662" i="14"/>
  <c r="AM661" i="14"/>
  <c r="AN661" i="14" s="1"/>
  <c r="AL661" i="14"/>
  <c r="AK661" i="14"/>
  <c r="AJ661" i="14"/>
  <c r="AI661" i="14"/>
  <c r="AH661" i="14"/>
  <c r="Z661" i="14"/>
  <c r="AF661" i="14" s="1"/>
  <c r="U661" i="14"/>
  <c r="T661" i="14"/>
  <c r="O661" i="14"/>
  <c r="AE661" i="14" s="1"/>
  <c r="AL660" i="14"/>
  <c r="AJ660" i="14"/>
  <c r="AI660" i="14" s="1"/>
  <c r="AH660" i="14"/>
  <c r="AF660" i="14"/>
  <c r="AE660" i="14"/>
  <c r="Z660" i="14"/>
  <c r="U660" i="14"/>
  <c r="T660" i="14"/>
  <c r="O660" i="14"/>
  <c r="AM659" i="14"/>
  <c r="AN659" i="14" s="1"/>
  <c r="AL659" i="14"/>
  <c r="AK659" i="14"/>
  <c r="AJ659" i="14"/>
  <c r="AI659" i="14"/>
  <c r="AH659" i="14"/>
  <c r="AE659" i="14"/>
  <c r="Z659" i="14"/>
  <c r="AF659" i="14" s="1"/>
  <c r="U659" i="14"/>
  <c r="T659" i="14"/>
  <c r="O659" i="14"/>
  <c r="AL658" i="14"/>
  <c r="AJ658" i="14"/>
  <c r="AI658" i="14" s="1"/>
  <c r="AH658" i="14"/>
  <c r="Z658" i="14"/>
  <c r="AF658" i="14" s="1"/>
  <c r="U658" i="14"/>
  <c r="T658" i="14"/>
  <c r="O658" i="14"/>
  <c r="AE658" i="14" s="1"/>
  <c r="AL657" i="14"/>
  <c r="AM657" i="14" s="1"/>
  <c r="AN657" i="14" s="1"/>
  <c r="AK657" i="14"/>
  <c r="AJ657" i="14"/>
  <c r="AI657" i="14"/>
  <c r="AH657" i="14"/>
  <c r="AF657" i="14"/>
  <c r="Z657" i="14"/>
  <c r="U657" i="14"/>
  <c r="T657" i="14"/>
  <c r="O657" i="14"/>
  <c r="AE657" i="14" s="1"/>
  <c r="AM656" i="14"/>
  <c r="AN656" i="14" s="1"/>
  <c r="AL656" i="14"/>
  <c r="AK656" i="14"/>
  <c r="AJ656" i="14"/>
  <c r="AI656" i="14"/>
  <c r="AH656" i="14"/>
  <c r="AF656" i="14"/>
  <c r="Z656" i="14"/>
  <c r="U656" i="14"/>
  <c r="T656" i="14"/>
  <c r="O656" i="14"/>
  <c r="AE656" i="14" s="1"/>
  <c r="AL655" i="14"/>
  <c r="AK655" i="14" s="1"/>
  <c r="AJ655" i="14"/>
  <c r="AI655" i="14"/>
  <c r="AH655" i="14"/>
  <c r="Z655" i="14"/>
  <c r="AF655" i="14" s="1"/>
  <c r="U655" i="14"/>
  <c r="T655" i="14"/>
  <c r="O655" i="14"/>
  <c r="AE655" i="14" s="1"/>
  <c r="AN654" i="14"/>
  <c r="AL654" i="14"/>
  <c r="AM654" i="14" s="1"/>
  <c r="AK654" i="14"/>
  <c r="AJ654" i="14"/>
  <c r="AI654" i="14"/>
  <c r="AH654" i="14"/>
  <c r="AF654" i="14"/>
  <c r="AE654" i="14"/>
  <c r="Z654" i="14"/>
  <c r="U654" i="14"/>
  <c r="T654" i="14"/>
  <c r="O654" i="14"/>
  <c r="AL653" i="14"/>
  <c r="AK653" i="14"/>
  <c r="AJ653" i="14"/>
  <c r="AI653" i="14" s="1"/>
  <c r="AH653" i="14"/>
  <c r="AE653" i="14"/>
  <c r="Z653" i="14"/>
  <c r="AF653" i="14" s="1"/>
  <c r="U653" i="14"/>
  <c r="T653" i="14"/>
  <c r="O653" i="14"/>
  <c r="AL652" i="14"/>
  <c r="AK652" i="14" s="1"/>
  <c r="AJ652" i="14"/>
  <c r="AI652" i="14" s="1"/>
  <c r="AH652" i="14"/>
  <c r="Z652" i="14"/>
  <c r="AF652" i="14" s="1"/>
  <c r="U652" i="14"/>
  <c r="T652" i="14"/>
  <c r="O652" i="14"/>
  <c r="AE652" i="14" s="1"/>
  <c r="AL651" i="14"/>
  <c r="AM651" i="14" s="1"/>
  <c r="AN651" i="14" s="1"/>
  <c r="AK651" i="14"/>
  <c r="AJ651" i="14"/>
  <c r="AI651" i="14"/>
  <c r="AH651" i="14"/>
  <c r="AE651" i="14"/>
  <c r="Z651" i="14"/>
  <c r="AF651" i="14" s="1"/>
  <c r="U651" i="14"/>
  <c r="T651" i="14"/>
  <c r="O651" i="14"/>
  <c r="AL650" i="14"/>
  <c r="AK650" i="14"/>
  <c r="AJ650" i="14"/>
  <c r="AI650" i="14" s="1"/>
  <c r="AH650" i="14"/>
  <c r="AF650" i="14"/>
  <c r="Z650" i="14"/>
  <c r="U650" i="14"/>
  <c r="T650" i="14"/>
  <c r="O650" i="14"/>
  <c r="AE650" i="14" s="1"/>
  <c r="AL649" i="14"/>
  <c r="AK649" i="14"/>
  <c r="AJ649" i="14"/>
  <c r="AM649" i="14" s="1"/>
  <c r="AN649" i="14" s="1"/>
  <c r="AI649" i="14"/>
  <c r="AH649" i="14"/>
  <c r="AF649" i="14"/>
  <c r="AE649" i="14"/>
  <c r="Z649" i="14"/>
  <c r="U649" i="14"/>
  <c r="T649" i="14"/>
  <c r="O649" i="14"/>
  <c r="AL648" i="14"/>
  <c r="AJ648" i="14"/>
  <c r="AI648" i="14"/>
  <c r="AH648" i="14"/>
  <c r="Z648" i="14"/>
  <c r="AF648" i="14" s="1"/>
  <c r="U648" i="14"/>
  <c r="T648" i="14"/>
  <c r="O648" i="14"/>
  <c r="AE648" i="14" s="1"/>
  <c r="AM647" i="14"/>
  <c r="AN647" i="14" s="1"/>
  <c r="AL647" i="14"/>
  <c r="AK647" i="14"/>
  <c r="AJ647" i="14"/>
  <c r="AI647" i="14"/>
  <c r="AH647" i="14"/>
  <c r="Z647" i="14"/>
  <c r="AF647" i="14" s="1"/>
  <c r="U647" i="14"/>
  <c r="T647" i="14"/>
  <c r="O647" i="14"/>
  <c r="AE647" i="14" s="1"/>
  <c r="AL646" i="14"/>
  <c r="AJ646" i="14"/>
  <c r="AI646" i="14" s="1"/>
  <c r="AH646" i="14"/>
  <c r="AF646" i="14"/>
  <c r="AE646" i="14"/>
  <c r="Z646" i="14"/>
  <c r="U646" i="14"/>
  <c r="T646" i="14"/>
  <c r="O646" i="14"/>
  <c r="AL645" i="14"/>
  <c r="AM645" i="14" s="1"/>
  <c r="AN645" i="14" s="1"/>
  <c r="AJ645" i="14"/>
  <c r="AI645" i="14"/>
  <c r="AH645" i="14"/>
  <c r="AE645" i="14"/>
  <c r="Z645" i="14"/>
  <c r="AF645" i="14" s="1"/>
  <c r="U645" i="14"/>
  <c r="T645" i="14"/>
  <c r="O645" i="14"/>
  <c r="AL644" i="14"/>
  <c r="AK644" i="14" s="1"/>
  <c r="AJ644" i="14"/>
  <c r="AI644" i="14" s="1"/>
  <c r="AH644" i="14"/>
  <c r="Z644" i="14"/>
  <c r="AF644" i="14" s="1"/>
  <c r="U644" i="14"/>
  <c r="T644" i="14"/>
  <c r="O644" i="14"/>
  <c r="AE644" i="14" s="1"/>
  <c r="AN643" i="14"/>
  <c r="AL643" i="14"/>
  <c r="AM643" i="14" s="1"/>
  <c r="AK643" i="14"/>
  <c r="AJ643" i="14"/>
  <c r="AI643" i="14"/>
  <c r="AH643" i="14"/>
  <c r="AF643" i="14"/>
  <c r="Z643" i="14"/>
  <c r="U643" i="14"/>
  <c r="T643" i="14"/>
  <c r="O643" i="14"/>
  <c r="AE643" i="14" s="1"/>
  <c r="AL642" i="14"/>
  <c r="AK642" i="14"/>
  <c r="AJ642" i="14"/>
  <c r="AH642" i="14"/>
  <c r="AF642" i="14"/>
  <c r="AE642" i="14"/>
  <c r="Z642" i="14"/>
  <c r="U642" i="14"/>
  <c r="T642" i="14"/>
  <c r="O642" i="14"/>
  <c r="AM641" i="14"/>
  <c r="AN641" i="14" s="1"/>
  <c r="AL641" i="14"/>
  <c r="AK641" i="14" s="1"/>
  <c r="AJ641" i="14"/>
  <c r="AI641" i="14"/>
  <c r="AH641" i="14"/>
  <c r="AF641" i="14"/>
  <c r="Z641" i="14"/>
  <c r="U641" i="14"/>
  <c r="T641" i="14"/>
  <c r="O641" i="14"/>
  <c r="AE641" i="14" s="1"/>
  <c r="AN640" i="14"/>
  <c r="AL640" i="14"/>
  <c r="AM640" i="14" s="1"/>
  <c r="AK640" i="14"/>
  <c r="AJ640" i="14"/>
  <c r="AI640" i="14"/>
  <c r="AH640" i="14"/>
  <c r="AF640" i="14"/>
  <c r="AE640" i="14"/>
  <c r="Z640" i="14"/>
  <c r="U640" i="14"/>
  <c r="T640" i="14"/>
  <c r="O640" i="14"/>
  <c r="AM639" i="14"/>
  <c r="AN639" i="14" s="1"/>
  <c r="AL639" i="14"/>
  <c r="AK639" i="14"/>
  <c r="AJ639" i="14"/>
  <c r="AI639" i="14" s="1"/>
  <c r="AH639" i="14"/>
  <c r="AF639" i="14"/>
  <c r="AE639" i="14"/>
  <c r="Z639" i="14"/>
  <c r="U639" i="14"/>
  <c r="T639" i="14"/>
  <c r="O639" i="14"/>
  <c r="AL638" i="14"/>
  <c r="AK638" i="14" s="1"/>
  <c r="AJ638" i="14"/>
  <c r="AI638" i="14"/>
  <c r="AH638" i="14"/>
  <c r="Z638" i="14"/>
  <c r="AF638" i="14" s="1"/>
  <c r="U638" i="14"/>
  <c r="T638" i="14"/>
  <c r="O638" i="14"/>
  <c r="AE638" i="14" s="1"/>
  <c r="AL637" i="14"/>
  <c r="AM637" i="14" s="1"/>
  <c r="AN637" i="14" s="1"/>
  <c r="AK637" i="14"/>
  <c r="AJ637" i="14"/>
  <c r="AI637" i="14"/>
  <c r="AH637" i="14"/>
  <c r="AE637" i="14"/>
  <c r="Z637" i="14"/>
  <c r="AF637" i="14" s="1"/>
  <c r="U637" i="14"/>
  <c r="T637" i="14"/>
  <c r="O637" i="14"/>
  <c r="AL636" i="14"/>
  <c r="AK636" i="14"/>
  <c r="AJ636" i="14"/>
  <c r="AI636" i="14" s="1"/>
  <c r="AH636" i="14"/>
  <c r="AF636" i="14"/>
  <c r="Z636" i="14"/>
  <c r="U636" i="14"/>
  <c r="T636" i="14"/>
  <c r="O636" i="14"/>
  <c r="AE636" i="14" s="1"/>
  <c r="AM635" i="14"/>
  <c r="AN635" i="14" s="1"/>
  <c r="AL635" i="14"/>
  <c r="AK635" i="14"/>
  <c r="AJ635" i="14"/>
  <c r="AI635" i="14"/>
  <c r="AH635" i="14"/>
  <c r="AF635" i="14"/>
  <c r="Z635" i="14"/>
  <c r="U635" i="14"/>
  <c r="T635" i="14"/>
  <c r="O635" i="14"/>
  <c r="AE635" i="14" s="1"/>
  <c r="AL634" i="14"/>
  <c r="AJ634" i="14"/>
  <c r="AI634" i="14"/>
  <c r="AH634" i="14"/>
  <c r="Z634" i="14"/>
  <c r="AF634" i="14" s="1"/>
  <c r="U634" i="14"/>
  <c r="T634" i="14"/>
  <c r="O634" i="14"/>
  <c r="AE634" i="14" s="1"/>
  <c r="AM633" i="14"/>
  <c r="AN633" i="14" s="1"/>
  <c r="AL633" i="14"/>
  <c r="AK633" i="14"/>
  <c r="AJ633" i="14"/>
  <c r="AI633" i="14"/>
  <c r="AH633" i="14"/>
  <c r="AF633" i="14"/>
  <c r="Z633" i="14"/>
  <c r="U633" i="14"/>
  <c r="T633" i="14"/>
  <c r="O633" i="14"/>
  <c r="AE633" i="14" s="1"/>
  <c r="AL632" i="14"/>
  <c r="AK632" i="14" s="1"/>
  <c r="AJ632" i="14"/>
  <c r="AI632" i="14" s="1"/>
  <c r="AH632" i="14"/>
  <c r="AF632" i="14"/>
  <c r="AE632" i="14"/>
  <c r="Z632" i="14"/>
  <c r="U632" i="14"/>
  <c r="T632" i="14"/>
  <c r="O632" i="14"/>
  <c r="AL631" i="14"/>
  <c r="AM631" i="14" s="1"/>
  <c r="AN631" i="14" s="1"/>
  <c r="AJ631" i="14"/>
  <c r="AI631" i="14"/>
  <c r="AH631" i="14"/>
  <c r="AE631" i="14"/>
  <c r="Z631" i="14"/>
  <c r="AF631" i="14" s="1"/>
  <c r="U631" i="14"/>
  <c r="T631" i="14"/>
  <c r="O631" i="14"/>
  <c r="AL630" i="14"/>
  <c r="AM630" i="14" s="1"/>
  <c r="AN630" i="14" s="1"/>
  <c r="AK630" i="14"/>
  <c r="AJ630" i="14"/>
  <c r="AI630" i="14" s="1"/>
  <c r="AH630" i="14"/>
  <c r="Z630" i="14"/>
  <c r="AF630" i="14" s="1"/>
  <c r="U630" i="14"/>
  <c r="T630" i="14"/>
  <c r="O630" i="14"/>
  <c r="AE630" i="14" s="1"/>
  <c r="AL629" i="14"/>
  <c r="AK629" i="14"/>
  <c r="AJ629" i="14"/>
  <c r="AI629" i="14" s="1"/>
  <c r="AH629" i="14"/>
  <c r="AF629" i="14"/>
  <c r="Z629" i="14"/>
  <c r="U629" i="14"/>
  <c r="T629" i="14"/>
  <c r="O629" i="14"/>
  <c r="AE629" i="14" s="1"/>
  <c r="AM628" i="14"/>
  <c r="AN628" i="14" s="1"/>
  <c r="AL628" i="14"/>
  <c r="AK628" i="14" s="1"/>
  <c r="AJ628" i="14"/>
  <c r="AI628" i="14"/>
  <c r="AH628" i="14"/>
  <c r="AF628" i="14"/>
  <c r="AE628" i="14"/>
  <c r="Z628" i="14"/>
  <c r="U628" i="14"/>
  <c r="T628" i="14"/>
  <c r="O628" i="14"/>
  <c r="AL627" i="14"/>
  <c r="AK627" i="14" s="1"/>
  <c r="AJ627" i="14"/>
  <c r="AI627" i="14"/>
  <c r="AH627" i="14"/>
  <c r="Z627" i="14"/>
  <c r="AF627" i="14" s="1"/>
  <c r="U627" i="14"/>
  <c r="T627" i="14"/>
  <c r="O627" i="14"/>
  <c r="AE627" i="14" s="1"/>
  <c r="AL626" i="14"/>
  <c r="AM626" i="14" s="1"/>
  <c r="AN626" i="14" s="1"/>
  <c r="AK626" i="14"/>
  <c r="AJ626" i="14"/>
  <c r="AI626" i="14" s="1"/>
  <c r="AH626" i="14"/>
  <c r="AF626" i="14"/>
  <c r="AE626" i="14"/>
  <c r="Z626" i="14"/>
  <c r="U626" i="14"/>
  <c r="T626" i="14"/>
  <c r="O626" i="14"/>
  <c r="AN625" i="14"/>
  <c r="AM625" i="14"/>
  <c r="AL625" i="14"/>
  <c r="AK625" i="14"/>
  <c r="AJ625" i="14"/>
  <c r="AI625" i="14" s="1"/>
  <c r="AH625" i="14"/>
  <c r="AE625" i="14"/>
  <c r="Z625" i="14"/>
  <c r="AF625" i="14" s="1"/>
  <c r="U625" i="14"/>
  <c r="T625" i="14"/>
  <c r="O625" i="14"/>
  <c r="AL624" i="14"/>
  <c r="AK624" i="14" s="1"/>
  <c r="AJ624" i="14"/>
  <c r="AI624" i="14" s="1"/>
  <c r="AH624" i="14"/>
  <c r="AE624" i="14"/>
  <c r="Z624" i="14"/>
  <c r="AF624" i="14" s="1"/>
  <c r="U624" i="14"/>
  <c r="T624" i="14"/>
  <c r="O624" i="14"/>
  <c r="AL623" i="14"/>
  <c r="AM623" i="14" s="1"/>
  <c r="AN623" i="14" s="1"/>
  <c r="AJ623" i="14"/>
  <c r="AI623" i="14"/>
  <c r="AH623" i="14"/>
  <c r="AE623" i="14"/>
  <c r="Z623" i="14"/>
  <c r="AF623" i="14" s="1"/>
  <c r="U623" i="14"/>
  <c r="T623" i="14"/>
  <c r="O623" i="14"/>
  <c r="AL622" i="14"/>
  <c r="AM622" i="14" s="1"/>
  <c r="AN622" i="14" s="1"/>
  <c r="AK622" i="14"/>
  <c r="AJ622" i="14"/>
  <c r="AI622" i="14" s="1"/>
  <c r="AH622" i="14"/>
  <c r="AF622" i="14"/>
  <c r="Z622" i="14"/>
  <c r="U622" i="14"/>
  <c r="T622" i="14"/>
  <c r="O622" i="14"/>
  <c r="AE622" i="14" s="1"/>
  <c r="AM621" i="14"/>
  <c r="AN621" i="14" s="1"/>
  <c r="AL621" i="14"/>
  <c r="AK621" i="14"/>
  <c r="AJ621" i="14"/>
  <c r="AI621" i="14"/>
  <c r="AH621" i="14"/>
  <c r="AF621" i="14"/>
  <c r="Z621" i="14"/>
  <c r="U621" i="14"/>
  <c r="T621" i="14"/>
  <c r="O621" i="14"/>
  <c r="AE621" i="14" s="1"/>
  <c r="AL620" i="14"/>
  <c r="AJ620" i="14"/>
  <c r="AI620" i="14"/>
  <c r="AH620" i="14"/>
  <c r="AE620" i="14"/>
  <c r="Z620" i="14"/>
  <c r="AF620" i="14" s="1"/>
  <c r="U620" i="14"/>
  <c r="T620" i="14"/>
  <c r="O620" i="14"/>
  <c r="AN619" i="14"/>
  <c r="AM619" i="14"/>
  <c r="AL619" i="14"/>
  <c r="AK619" i="14"/>
  <c r="AJ619" i="14"/>
  <c r="AI619" i="14"/>
  <c r="AH619" i="14"/>
  <c r="AF619" i="14"/>
  <c r="Z619" i="14"/>
  <c r="U619" i="14"/>
  <c r="T619" i="14"/>
  <c r="O619" i="14"/>
  <c r="AE619" i="14" s="1"/>
  <c r="AL618" i="14"/>
  <c r="AK618" i="14" s="1"/>
  <c r="AJ618" i="14"/>
  <c r="AI618" i="14" s="1"/>
  <c r="AH618" i="14"/>
  <c r="AF618" i="14"/>
  <c r="AE618" i="14"/>
  <c r="Z618" i="14"/>
  <c r="U618" i="14"/>
  <c r="T618" i="14"/>
  <c r="O618" i="14"/>
  <c r="AL617" i="14"/>
  <c r="AM617" i="14" s="1"/>
  <c r="AN617" i="14" s="1"/>
  <c r="AK617" i="14"/>
  <c r="AJ617" i="14"/>
  <c r="AI617" i="14"/>
  <c r="AH617" i="14"/>
  <c r="Z617" i="14"/>
  <c r="AF617" i="14" s="1"/>
  <c r="U617" i="14"/>
  <c r="T617" i="14"/>
  <c r="O617" i="14"/>
  <c r="AE617" i="14" s="1"/>
  <c r="AL616" i="14"/>
  <c r="AM616" i="14" s="1"/>
  <c r="AN616" i="14" s="1"/>
  <c r="AJ616" i="14"/>
  <c r="AI616" i="14" s="1"/>
  <c r="AH616" i="14"/>
  <c r="Z616" i="14"/>
  <c r="AF616" i="14" s="1"/>
  <c r="U616" i="14"/>
  <c r="T616" i="14"/>
  <c r="O616" i="14"/>
  <c r="AE616" i="14" s="1"/>
  <c r="AN615" i="14"/>
  <c r="AL615" i="14"/>
  <c r="AK615" i="14"/>
  <c r="AJ615" i="14"/>
  <c r="AM615" i="14" s="1"/>
  <c r="AI615" i="14"/>
  <c r="AH615" i="14"/>
  <c r="AF615" i="14"/>
  <c r="Z615" i="14"/>
  <c r="U615" i="14"/>
  <c r="T615" i="14"/>
  <c r="O615" i="14"/>
  <c r="AE615" i="14" s="1"/>
  <c r="AL614" i="14"/>
  <c r="AK614" i="14" s="1"/>
  <c r="AJ614" i="14"/>
  <c r="AM614" i="14" s="1"/>
  <c r="AN614" i="14" s="1"/>
  <c r="AH614" i="14"/>
  <c r="AF614" i="14"/>
  <c r="Z614" i="14"/>
  <c r="U614" i="14"/>
  <c r="T614" i="14"/>
  <c r="O614" i="14"/>
  <c r="AE614" i="14" s="1"/>
  <c r="AL613" i="14"/>
  <c r="AK613" i="14" s="1"/>
  <c r="AJ613" i="14"/>
  <c r="AI613" i="14"/>
  <c r="AH613" i="14"/>
  <c r="AF613" i="14"/>
  <c r="Z613" i="14"/>
  <c r="U613" i="14"/>
  <c r="T613" i="14"/>
  <c r="O613" i="14"/>
  <c r="AE613" i="14" s="1"/>
  <c r="AL612" i="14"/>
  <c r="AJ612" i="14"/>
  <c r="AI612" i="14" s="1"/>
  <c r="AH612" i="14"/>
  <c r="AF612" i="14"/>
  <c r="AE612" i="14"/>
  <c r="Z612" i="14"/>
  <c r="U612" i="14"/>
  <c r="T612" i="14"/>
  <c r="O612" i="14"/>
  <c r="AL611" i="14"/>
  <c r="AK611" i="14"/>
  <c r="AJ611" i="14"/>
  <c r="AH611" i="14"/>
  <c r="AE611" i="14"/>
  <c r="Z611" i="14"/>
  <c r="AF611" i="14" s="1"/>
  <c r="U611" i="14"/>
  <c r="T611" i="14"/>
  <c r="O611" i="14"/>
  <c r="AL610" i="14"/>
  <c r="AK610" i="14" s="1"/>
  <c r="AJ610" i="14"/>
  <c r="AM610" i="14" s="1"/>
  <c r="AN610" i="14" s="1"/>
  <c r="AH610" i="14"/>
  <c r="AE610" i="14"/>
  <c r="Z610" i="14"/>
  <c r="AF610" i="14" s="1"/>
  <c r="U610" i="14"/>
  <c r="T610" i="14"/>
  <c r="O610" i="14"/>
  <c r="AL609" i="14"/>
  <c r="AM609" i="14" s="1"/>
  <c r="AN609" i="14" s="1"/>
  <c r="AK609" i="14"/>
  <c r="AJ609" i="14"/>
  <c r="AI609" i="14"/>
  <c r="AH609" i="14"/>
  <c r="AE609" i="14"/>
  <c r="Z609" i="14"/>
  <c r="AF609" i="14" s="1"/>
  <c r="U609" i="14"/>
  <c r="T609" i="14"/>
  <c r="O609" i="14"/>
  <c r="AN608" i="14"/>
  <c r="AL608" i="14"/>
  <c r="AM608" i="14" s="1"/>
  <c r="AK608" i="14"/>
  <c r="AJ608" i="14"/>
  <c r="AI608" i="14" s="1"/>
  <c r="AH608" i="14"/>
  <c r="AF608" i="14"/>
  <c r="Z608" i="14"/>
  <c r="U608" i="14"/>
  <c r="T608" i="14"/>
  <c r="O608" i="14"/>
  <c r="AE608" i="14" s="1"/>
  <c r="AL607" i="14"/>
  <c r="AK607" i="14"/>
  <c r="AJ607" i="14"/>
  <c r="AM607" i="14" s="1"/>
  <c r="AN607" i="14" s="1"/>
  <c r="AI607" i="14"/>
  <c r="AH607" i="14"/>
  <c r="AF607" i="14"/>
  <c r="AE607" i="14"/>
  <c r="Z607" i="14"/>
  <c r="U607" i="14"/>
  <c r="T607" i="14"/>
  <c r="O607" i="14"/>
  <c r="AL606" i="14"/>
  <c r="AJ606" i="14"/>
  <c r="AI606" i="14"/>
  <c r="AH606" i="14"/>
  <c r="AE606" i="14"/>
  <c r="Z606" i="14"/>
  <c r="AF606" i="14" s="1"/>
  <c r="U606" i="14"/>
  <c r="T606" i="14"/>
  <c r="O606" i="14"/>
  <c r="AM605" i="14"/>
  <c r="AN605" i="14" s="1"/>
  <c r="AL605" i="14"/>
  <c r="AK605" i="14"/>
  <c r="AJ605" i="14"/>
  <c r="AI605" i="14"/>
  <c r="AH605" i="14"/>
  <c r="Z605" i="14"/>
  <c r="AF605" i="14" s="1"/>
  <c r="U605" i="14"/>
  <c r="T605" i="14"/>
  <c r="O605" i="14"/>
  <c r="AE605" i="14" s="1"/>
  <c r="AL604" i="14"/>
  <c r="AK604" i="14" s="1"/>
  <c r="AJ604" i="14"/>
  <c r="AI604" i="14" s="1"/>
  <c r="AH604" i="14"/>
  <c r="AF604" i="14"/>
  <c r="AE604" i="14"/>
  <c r="Z604" i="14"/>
  <c r="U604" i="14"/>
  <c r="T604" i="14"/>
  <c r="O604" i="14"/>
  <c r="AL603" i="14"/>
  <c r="AM603" i="14" s="1"/>
  <c r="AN603" i="14" s="1"/>
  <c r="AJ603" i="14"/>
  <c r="AI603" i="14"/>
  <c r="AH603" i="14"/>
  <c r="AE603" i="14"/>
  <c r="Z603" i="14"/>
  <c r="AF603" i="14" s="1"/>
  <c r="U603" i="14"/>
  <c r="T603" i="14"/>
  <c r="O603" i="14"/>
  <c r="AL602" i="14"/>
  <c r="AM602" i="14" s="1"/>
  <c r="AN602" i="14" s="1"/>
  <c r="AJ602" i="14"/>
  <c r="AI602" i="14" s="1"/>
  <c r="AH602" i="14"/>
  <c r="Z602" i="14"/>
  <c r="AF602" i="14" s="1"/>
  <c r="U602" i="14"/>
  <c r="T602" i="14"/>
  <c r="O602" i="14"/>
  <c r="AE602" i="14" s="1"/>
  <c r="AN601" i="14"/>
  <c r="AL601" i="14"/>
  <c r="AK601" i="14"/>
  <c r="AJ601" i="14"/>
  <c r="AM601" i="14" s="1"/>
  <c r="AI601" i="14"/>
  <c r="AH601" i="14"/>
  <c r="AF601" i="14"/>
  <c r="Z601" i="14"/>
  <c r="U601" i="14"/>
  <c r="T601" i="14"/>
  <c r="O601" i="14"/>
  <c r="AE601" i="14" s="1"/>
  <c r="AL600" i="14"/>
  <c r="AK600" i="14" s="1"/>
  <c r="AJ600" i="14"/>
  <c r="AM600" i="14" s="1"/>
  <c r="AN600" i="14" s="1"/>
  <c r="AI600" i="14"/>
  <c r="AH600" i="14"/>
  <c r="AF600" i="14"/>
  <c r="Z600" i="14"/>
  <c r="U600" i="14"/>
  <c r="T600" i="14"/>
  <c r="O600" i="14"/>
  <c r="AE600" i="14" s="1"/>
  <c r="AL599" i="14"/>
  <c r="AJ599" i="14"/>
  <c r="AI599" i="14"/>
  <c r="AH599" i="14"/>
  <c r="Z599" i="14"/>
  <c r="AF599" i="14" s="1"/>
  <c r="U599" i="14"/>
  <c r="T599" i="14"/>
  <c r="O599" i="14"/>
  <c r="AE599" i="14" s="1"/>
  <c r="AL598" i="14"/>
  <c r="AM598" i="14" s="1"/>
  <c r="AN598" i="14" s="1"/>
  <c r="AJ598" i="14"/>
  <c r="AI598" i="14" s="1"/>
  <c r="AH598" i="14"/>
  <c r="AF598" i="14"/>
  <c r="AE598" i="14"/>
  <c r="Z598" i="14"/>
  <c r="U598" i="14"/>
  <c r="T598" i="14"/>
  <c r="O598" i="14"/>
  <c r="AL597" i="14"/>
  <c r="AK597" i="14"/>
  <c r="AJ597" i="14"/>
  <c r="AI597" i="14" s="1"/>
  <c r="AH597" i="14"/>
  <c r="AE597" i="14"/>
  <c r="Z597" i="14"/>
  <c r="AF597" i="14" s="1"/>
  <c r="U597" i="14"/>
  <c r="T597" i="14"/>
  <c r="O597" i="14"/>
  <c r="AL596" i="14"/>
  <c r="AK596" i="14" s="1"/>
  <c r="AJ596" i="14"/>
  <c r="AI596" i="14"/>
  <c r="AH596" i="14"/>
  <c r="Z596" i="14"/>
  <c r="AF596" i="14" s="1"/>
  <c r="U596" i="14"/>
  <c r="T596" i="14"/>
  <c r="O596" i="14"/>
  <c r="AE596" i="14" s="1"/>
  <c r="AL595" i="14"/>
  <c r="AM595" i="14" s="1"/>
  <c r="AN595" i="14" s="1"/>
  <c r="AK595" i="14"/>
  <c r="AJ595" i="14"/>
  <c r="AI595" i="14"/>
  <c r="AH595" i="14"/>
  <c r="AE595" i="14"/>
  <c r="Z595" i="14"/>
  <c r="AF595" i="14" s="1"/>
  <c r="U595" i="14"/>
  <c r="T595" i="14"/>
  <c r="O595" i="14"/>
  <c r="AL594" i="14"/>
  <c r="AK594" i="14"/>
  <c r="AJ594" i="14"/>
  <c r="AI594" i="14" s="1"/>
  <c r="AH594" i="14"/>
  <c r="AF594" i="14"/>
  <c r="Z594" i="14"/>
  <c r="U594" i="14"/>
  <c r="T594" i="14"/>
  <c r="O594" i="14"/>
  <c r="AE594" i="14" s="1"/>
  <c r="AL593" i="14"/>
  <c r="AK593" i="14"/>
  <c r="AJ593" i="14"/>
  <c r="AM593" i="14" s="1"/>
  <c r="AN593" i="14" s="1"/>
  <c r="AI593" i="14"/>
  <c r="AH593" i="14"/>
  <c r="AF593" i="14"/>
  <c r="AE593" i="14"/>
  <c r="Z593" i="14"/>
  <c r="U593" i="14"/>
  <c r="T593" i="14"/>
  <c r="O593" i="14"/>
  <c r="AL592" i="14"/>
  <c r="AJ592" i="14"/>
  <c r="AI592" i="14"/>
  <c r="AH592" i="14"/>
  <c r="Z592" i="14"/>
  <c r="AF592" i="14" s="1"/>
  <c r="U592" i="14"/>
  <c r="T592" i="14"/>
  <c r="O592" i="14"/>
  <c r="AE592" i="14" s="1"/>
  <c r="AN591" i="14"/>
  <c r="AM591" i="14"/>
  <c r="AL591" i="14"/>
  <c r="AK591" i="14"/>
  <c r="AJ591" i="14"/>
  <c r="AI591" i="14"/>
  <c r="AH591" i="14"/>
  <c r="Z591" i="14"/>
  <c r="AF591" i="14" s="1"/>
  <c r="U591" i="14"/>
  <c r="T591" i="14"/>
  <c r="O591" i="14"/>
  <c r="AE591" i="14" s="1"/>
  <c r="AL590" i="14"/>
  <c r="AJ590" i="14"/>
  <c r="AI590" i="14" s="1"/>
  <c r="AH590" i="14"/>
  <c r="AF590" i="14"/>
  <c r="AE590" i="14"/>
  <c r="Z590" i="14"/>
  <c r="U590" i="14"/>
  <c r="T590" i="14"/>
  <c r="O590" i="14"/>
  <c r="AL589" i="14"/>
  <c r="AM589" i="14" s="1"/>
  <c r="AN589" i="14" s="1"/>
  <c r="AJ589" i="14"/>
  <c r="AI589" i="14"/>
  <c r="AH589" i="14"/>
  <c r="AE589" i="14"/>
  <c r="Z589" i="14"/>
  <c r="AF589" i="14" s="1"/>
  <c r="U589" i="14"/>
  <c r="T589" i="14"/>
  <c r="O589" i="14"/>
  <c r="AL588" i="14"/>
  <c r="AK588" i="14"/>
  <c r="AJ588" i="14"/>
  <c r="AI588" i="14" s="1"/>
  <c r="AH588" i="14"/>
  <c r="Z588" i="14"/>
  <c r="AF588" i="14" s="1"/>
  <c r="U588" i="14"/>
  <c r="T588" i="14"/>
  <c r="O588" i="14"/>
  <c r="AE588" i="14" s="1"/>
  <c r="AN587" i="14"/>
  <c r="AL587" i="14"/>
  <c r="AK587" i="14"/>
  <c r="AJ587" i="14"/>
  <c r="AM587" i="14" s="1"/>
  <c r="AI587" i="14"/>
  <c r="AH587" i="14"/>
  <c r="AF587" i="14"/>
  <c r="Z587" i="14"/>
  <c r="U587" i="14"/>
  <c r="T587" i="14"/>
  <c r="O587" i="14"/>
  <c r="AE587" i="14" s="1"/>
  <c r="AL586" i="14"/>
  <c r="AK586" i="14" s="1"/>
  <c r="AJ586" i="14"/>
  <c r="AM586" i="14" s="1"/>
  <c r="AN586" i="14" s="1"/>
  <c r="AI586" i="14"/>
  <c r="AH586" i="14"/>
  <c r="AF586" i="14"/>
  <c r="AE586" i="14"/>
  <c r="Z586" i="14"/>
  <c r="U586" i="14"/>
  <c r="T586" i="14"/>
  <c r="O586" i="14"/>
  <c r="AL585" i="14"/>
  <c r="AK585" i="14" s="1"/>
  <c r="AJ585" i="14"/>
  <c r="AI585" i="14"/>
  <c r="AH585" i="14"/>
  <c r="AF585" i="14"/>
  <c r="Z585" i="14"/>
  <c r="U585" i="14"/>
  <c r="T585" i="14"/>
  <c r="O585" i="14"/>
  <c r="AE585" i="14" s="1"/>
  <c r="AN584" i="14"/>
  <c r="AL584" i="14"/>
  <c r="AM584" i="14" s="1"/>
  <c r="AK584" i="14"/>
  <c r="AJ584" i="14"/>
  <c r="AI584" i="14" s="1"/>
  <c r="AH584" i="14"/>
  <c r="AF584" i="14"/>
  <c r="AE584" i="14"/>
  <c r="Z584" i="14"/>
  <c r="U584" i="14"/>
  <c r="T584" i="14"/>
  <c r="O584" i="14"/>
  <c r="AM583" i="14"/>
  <c r="AN583" i="14" s="1"/>
  <c r="AL583" i="14"/>
  <c r="AK583" i="14"/>
  <c r="AJ583" i="14"/>
  <c r="AI583" i="14" s="1"/>
  <c r="AH583" i="14"/>
  <c r="AE583" i="14"/>
  <c r="Z583" i="14"/>
  <c r="AF583" i="14" s="1"/>
  <c r="U583" i="14"/>
  <c r="T583" i="14"/>
  <c r="O583" i="14"/>
  <c r="AL582" i="14"/>
  <c r="AK582" i="14" s="1"/>
  <c r="AJ582" i="14"/>
  <c r="AI582" i="14"/>
  <c r="AH582" i="14"/>
  <c r="AE582" i="14"/>
  <c r="Z582" i="14"/>
  <c r="AF582" i="14" s="1"/>
  <c r="U582" i="14"/>
  <c r="T582" i="14"/>
  <c r="O582" i="14"/>
  <c r="AL581" i="14"/>
  <c r="AM581" i="14" s="1"/>
  <c r="AN581" i="14" s="1"/>
  <c r="AJ581" i="14"/>
  <c r="AI581" i="14"/>
  <c r="AH581" i="14"/>
  <c r="AE581" i="14"/>
  <c r="Z581" i="14"/>
  <c r="AF581" i="14" s="1"/>
  <c r="U581" i="14"/>
  <c r="T581" i="14"/>
  <c r="O581" i="14"/>
  <c r="AL580" i="14"/>
  <c r="AK580" i="14"/>
  <c r="AJ580" i="14"/>
  <c r="AI580" i="14" s="1"/>
  <c r="AH580" i="14"/>
  <c r="AF580" i="14"/>
  <c r="Z580" i="14"/>
  <c r="U580" i="14"/>
  <c r="T580" i="14"/>
  <c r="O580" i="14"/>
  <c r="AE580" i="14" s="1"/>
  <c r="AL579" i="14"/>
  <c r="AK579" i="14"/>
  <c r="AJ579" i="14"/>
  <c r="AM579" i="14" s="1"/>
  <c r="AN579" i="14" s="1"/>
  <c r="AH579" i="14"/>
  <c r="AF579" i="14"/>
  <c r="Z579" i="14"/>
  <c r="U579" i="14"/>
  <c r="T579" i="14"/>
  <c r="O579" i="14"/>
  <c r="AE579" i="14" s="1"/>
  <c r="AL578" i="14"/>
  <c r="AJ578" i="14"/>
  <c r="AI578" i="14"/>
  <c r="AH578" i="14"/>
  <c r="AE578" i="14"/>
  <c r="Z578" i="14"/>
  <c r="AF578" i="14" s="1"/>
  <c r="U578" i="14"/>
  <c r="T578" i="14"/>
  <c r="O578" i="14"/>
  <c r="AN577" i="14"/>
  <c r="AM577" i="14"/>
  <c r="AL577" i="14"/>
  <c r="AK577" i="14"/>
  <c r="AJ577" i="14"/>
  <c r="AI577" i="14"/>
  <c r="AH577" i="14"/>
  <c r="Z577" i="14"/>
  <c r="AF577" i="14" s="1"/>
  <c r="U577" i="14"/>
  <c r="T577" i="14"/>
  <c r="O577" i="14"/>
  <c r="AE577" i="14" s="1"/>
  <c r="AL576" i="14"/>
  <c r="AK576" i="14" s="1"/>
  <c r="AJ576" i="14"/>
  <c r="AI576" i="14" s="1"/>
  <c r="AH576" i="14"/>
  <c r="AF576" i="14"/>
  <c r="AE576" i="14"/>
  <c r="Z576" i="14"/>
  <c r="U576" i="14"/>
  <c r="T576" i="14"/>
  <c r="O576" i="14"/>
  <c r="AM575" i="14"/>
  <c r="AN575" i="14" s="1"/>
  <c r="AL575" i="14"/>
  <c r="AK575" i="14" s="1"/>
  <c r="AJ575" i="14"/>
  <c r="AI575" i="14"/>
  <c r="AH575" i="14"/>
  <c r="Z575" i="14"/>
  <c r="AF575" i="14" s="1"/>
  <c r="U575" i="14"/>
  <c r="T575" i="14"/>
  <c r="O575" i="14"/>
  <c r="AE575" i="14" s="1"/>
  <c r="AL574" i="14"/>
  <c r="AK574" i="14"/>
  <c r="AJ574" i="14"/>
  <c r="AI574" i="14" s="1"/>
  <c r="AH574" i="14"/>
  <c r="Z574" i="14"/>
  <c r="AF574" i="14" s="1"/>
  <c r="U574" i="14"/>
  <c r="T574" i="14"/>
  <c r="O574" i="14"/>
  <c r="AE574" i="14" s="1"/>
  <c r="AL573" i="14"/>
  <c r="AK573" i="14"/>
  <c r="AJ573" i="14"/>
  <c r="AM573" i="14" s="1"/>
  <c r="AN573" i="14" s="1"/>
  <c r="AI573" i="14"/>
  <c r="AH573" i="14"/>
  <c r="AF573" i="14"/>
  <c r="Z573" i="14"/>
  <c r="U573" i="14"/>
  <c r="T573" i="14"/>
  <c r="O573" i="14"/>
  <c r="AE573" i="14" s="1"/>
  <c r="AL572" i="14"/>
  <c r="AK572" i="14" s="1"/>
  <c r="AJ572" i="14"/>
  <c r="AM572" i="14" s="1"/>
  <c r="AN572" i="14" s="1"/>
  <c r="AH572" i="14"/>
  <c r="AF572" i="14"/>
  <c r="AE572" i="14"/>
  <c r="Z572" i="14"/>
  <c r="U572" i="14"/>
  <c r="T572" i="14"/>
  <c r="O572" i="14"/>
  <c r="AM571" i="14"/>
  <c r="AN571" i="14" s="1"/>
  <c r="AL571" i="14"/>
  <c r="AK571" i="14" s="1"/>
  <c r="AJ571" i="14"/>
  <c r="AI571" i="14"/>
  <c r="AH571" i="14"/>
  <c r="AF571" i="14"/>
  <c r="Z571" i="14"/>
  <c r="U571" i="14"/>
  <c r="T571" i="14"/>
  <c r="O571" i="14"/>
  <c r="AE571" i="14" s="1"/>
  <c r="AN570" i="14"/>
  <c r="AL570" i="14"/>
  <c r="AM570" i="14" s="1"/>
  <c r="AK570" i="14"/>
  <c r="AJ570" i="14"/>
  <c r="AI570" i="14" s="1"/>
  <c r="AH570" i="14"/>
  <c r="AF570" i="14"/>
  <c r="AE570" i="14"/>
  <c r="Z570" i="14"/>
  <c r="U570" i="14"/>
  <c r="T570" i="14"/>
  <c r="O570" i="14"/>
  <c r="AM569" i="14"/>
  <c r="AN569" i="14" s="1"/>
  <c r="AL569" i="14"/>
  <c r="AK569" i="14"/>
  <c r="AJ569" i="14"/>
  <c r="AI569" i="14" s="1"/>
  <c r="AH569" i="14"/>
  <c r="AF569" i="14"/>
  <c r="AE569" i="14"/>
  <c r="Z569" i="14"/>
  <c r="U569" i="14"/>
  <c r="T569" i="14"/>
  <c r="O569" i="14"/>
  <c r="AM568" i="14"/>
  <c r="AN568" i="14" s="1"/>
  <c r="AL568" i="14"/>
  <c r="AK568" i="14" s="1"/>
  <c r="AJ568" i="14"/>
  <c r="AI568" i="14"/>
  <c r="AH568" i="14"/>
  <c r="AE568" i="14"/>
  <c r="Z568" i="14"/>
  <c r="AF568" i="14" s="1"/>
  <c r="U568" i="14"/>
  <c r="T568" i="14"/>
  <c r="O568" i="14"/>
  <c r="AL567" i="14"/>
  <c r="AM567" i="14" s="1"/>
  <c r="AN567" i="14" s="1"/>
  <c r="AJ567" i="14"/>
  <c r="AI567" i="14"/>
  <c r="AH567" i="14"/>
  <c r="AE567" i="14"/>
  <c r="Z567" i="14"/>
  <c r="AF567" i="14" s="1"/>
  <c r="U567" i="14"/>
  <c r="T567" i="14"/>
  <c r="O567" i="14"/>
  <c r="AL566" i="14"/>
  <c r="AK566" i="14"/>
  <c r="AJ566" i="14"/>
  <c r="AI566" i="14" s="1"/>
  <c r="AH566" i="14"/>
  <c r="AF566" i="14"/>
  <c r="Z566" i="14"/>
  <c r="U566" i="14"/>
  <c r="T566" i="14"/>
  <c r="O566" i="14"/>
  <c r="AE566" i="14" s="1"/>
  <c r="AL565" i="14"/>
  <c r="AK565" i="14"/>
  <c r="AJ565" i="14"/>
  <c r="AH565" i="14"/>
  <c r="AF565" i="14"/>
  <c r="AE565" i="14"/>
  <c r="Z565" i="14"/>
  <c r="U565" i="14"/>
  <c r="T565" i="14"/>
  <c r="O565" i="14"/>
  <c r="AL564" i="14"/>
  <c r="AJ564" i="14"/>
  <c r="AI564" i="14"/>
  <c r="AH564" i="14"/>
  <c r="AE564" i="14"/>
  <c r="Z564" i="14"/>
  <c r="AF564" i="14" s="1"/>
  <c r="U564" i="14"/>
  <c r="T564" i="14"/>
  <c r="O564" i="14"/>
  <c r="AN563" i="14"/>
  <c r="AM563" i="14"/>
  <c r="AL563" i="14"/>
  <c r="AK563" i="14"/>
  <c r="AJ563" i="14"/>
  <c r="AI563" i="14"/>
  <c r="AH563" i="14"/>
  <c r="Z563" i="14"/>
  <c r="AF563" i="14" s="1"/>
  <c r="U563" i="14"/>
  <c r="T563" i="14"/>
  <c r="O563" i="14"/>
  <c r="AE563" i="14" s="1"/>
  <c r="AM562" i="14"/>
  <c r="AN562" i="14" s="1"/>
  <c r="AL562" i="14"/>
  <c r="AK562" i="14" s="1"/>
  <c r="AJ562" i="14"/>
  <c r="AI562" i="14" s="1"/>
  <c r="AH562" i="14"/>
  <c r="AF562" i="14"/>
  <c r="AE562" i="14"/>
  <c r="Z562" i="14"/>
  <c r="U562" i="14"/>
  <c r="T562" i="14"/>
  <c r="O562" i="14"/>
  <c r="AM561" i="14"/>
  <c r="AN561" i="14" s="1"/>
  <c r="AL561" i="14"/>
  <c r="AK561" i="14"/>
  <c r="AJ561" i="14"/>
  <c r="AI561" i="14"/>
  <c r="AH561" i="14"/>
  <c r="Z561" i="14"/>
  <c r="AF561" i="14" s="1"/>
  <c r="U561" i="14"/>
  <c r="T561" i="14"/>
  <c r="O561" i="14"/>
  <c r="AE561" i="14" s="1"/>
  <c r="AL560" i="14"/>
  <c r="AK560" i="14"/>
  <c r="AJ560" i="14"/>
  <c r="AI560" i="14" s="1"/>
  <c r="AH560" i="14"/>
  <c r="Z560" i="14"/>
  <c r="AF560" i="14" s="1"/>
  <c r="U560" i="14"/>
  <c r="T560" i="14"/>
  <c r="O560" i="14"/>
  <c r="AE560" i="14" s="1"/>
  <c r="AL559" i="14"/>
  <c r="AK559" i="14"/>
  <c r="AJ559" i="14"/>
  <c r="AM559" i="14" s="1"/>
  <c r="AN559" i="14" s="1"/>
  <c r="AI559" i="14"/>
  <c r="AH559" i="14"/>
  <c r="AF559" i="14"/>
  <c r="Z559" i="14"/>
  <c r="U559" i="14"/>
  <c r="T559" i="14"/>
  <c r="O559" i="14"/>
  <c r="AE559" i="14" s="1"/>
  <c r="AM558" i="14"/>
  <c r="AN558" i="14" s="1"/>
  <c r="AL558" i="14"/>
  <c r="AK558" i="14" s="1"/>
  <c r="AJ558" i="14"/>
  <c r="AI558" i="14" s="1"/>
  <c r="AH558" i="14"/>
  <c r="AF558" i="14"/>
  <c r="Z558" i="14"/>
  <c r="U558" i="14"/>
  <c r="T558" i="14"/>
  <c r="O558" i="14"/>
  <c r="AE558" i="14" s="1"/>
  <c r="AM557" i="14"/>
  <c r="AN557" i="14" s="1"/>
  <c r="AL557" i="14"/>
  <c r="AK557" i="14" s="1"/>
  <c r="AJ557" i="14"/>
  <c r="AI557" i="14"/>
  <c r="AH557" i="14"/>
  <c r="AF557" i="14"/>
  <c r="Z557" i="14"/>
  <c r="U557" i="14"/>
  <c r="T557" i="14"/>
  <c r="O557" i="14"/>
  <c r="AE557" i="14" s="1"/>
  <c r="AL556" i="14"/>
  <c r="AM556" i="14" s="1"/>
  <c r="AN556" i="14" s="1"/>
  <c r="AK556" i="14"/>
  <c r="AJ556" i="14"/>
  <c r="AI556" i="14" s="1"/>
  <c r="AH556" i="14"/>
  <c r="AF556" i="14"/>
  <c r="AE556" i="14"/>
  <c r="Z556" i="14"/>
  <c r="U556" i="14"/>
  <c r="T556" i="14"/>
  <c r="O556" i="14"/>
  <c r="AL555" i="14"/>
  <c r="AK555" i="14"/>
  <c r="AJ555" i="14"/>
  <c r="AI555" i="14" s="1"/>
  <c r="AH555" i="14"/>
  <c r="AF555" i="14"/>
  <c r="AE555" i="14"/>
  <c r="Z555" i="14"/>
  <c r="U555" i="14"/>
  <c r="T555" i="14"/>
  <c r="O555" i="14"/>
  <c r="AL554" i="14"/>
  <c r="AK554" i="14" s="1"/>
  <c r="AJ554" i="14"/>
  <c r="AM554" i="14" s="1"/>
  <c r="AN554" i="14" s="1"/>
  <c r="AH554" i="14"/>
  <c r="Z554" i="14"/>
  <c r="AF554" i="14" s="1"/>
  <c r="U554" i="14"/>
  <c r="T554" i="14"/>
  <c r="O554" i="14"/>
  <c r="AE554" i="14" s="1"/>
  <c r="AL553" i="14"/>
  <c r="AM553" i="14" s="1"/>
  <c r="AN553" i="14" s="1"/>
  <c r="AK553" i="14"/>
  <c r="AJ553" i="14"/>
  <c r="AI553" i="14"/>
  <c r="AH553" i="14"/>
  <c r="AE553" i="14"/>
  <c r="Z553" i="14"/>
  <c r="AF553" i="14" s="1"/>
  <c r="U553" i="14"/>
  <c r="T553" i="14"/>
  <c r="O553" i="14"/>
  <c r="AL552" i="14"/>
  <c r="AK552" i="14"/>
  <c r="AJ552" i="14"/>
  <c r="AI552" i="14" s="1"/>
  <c r="AH552" i="14"/>
  <c r="AF552" i="14"/>
  <c r="Z552" i="14"/>
  <c r="U552" i="14"/>
  <c r="T552" i="14"/>
  <c r="O552" i="14"/>
  <c r="AE552" i="14" s="1"/>
  <c r="AM551" i="14"/>
  <c r="AN551" i="14" s="1"/>
  <c r="AL551" i="14"/>
  <c r="AK551" i="14"/>
  <c r="AJ551" i="14"/>
  <c r="AI551" i="14"/>
  <c r="AH551" i="14"/>
  <c r="AF551" i="14"/>
  <c r="AE551" i="14"/>
  <c r="Z551" i="14"/>
  <c r="U551" i="14"/>
  <c r="T551" i="14"/>
  <c r="O551" i="14"/>
  <c r="AL550" i="14"/>
  <c r="AJ550" i="14"/>
  <c r="AI550" i="14"/>
  <c r="AH550" i="14"/>
  <c r="Z550" i="14"/>
  <c r="AF550" i="14" s="1"/>
  <c r="U550" i="14"/>
  <c r="T550" i="14"/>
  <c r="O550" i="14"/>
  <c r="AE550" i="14" s="1"/>
  <c r="AN549" i="14"/>
  <c r="AM549" i="14"/>
  <c r="AL549" i="14"/>
  <c r="AK549" i="14"/>
  <c r="AJ549" i="14"/>
  <c r="AI549" i="14"/>
  <c r="AH549" i="14"/>
  <c r="Z549" i="14"/>
  <c r="AF549" i="14" s="1"/>
  <c r="U549" i="14"/>
  <c r="T549" i="14"/>
  <c r="O549" i="14"/>
  <c r="AE549" i="14" s="1"/>
  <c r="AN548" i="14"/>
  <c r="AM548" i="14"/>
  <c r="AL548" i="14"/>
  <c r="AK548" i="14" s="1"/>
  <c r="AJ548" i="14"/>
  <c r="AI548" i="14" s="1"/>
  <c r="AH548" i="14"/>
  <c r="AF548" i="14"/>
  <c r="AE548" i="14"/>
  <c r="Z548" i="14"/>
  <c r="U548" i="14"/>
  <c r="T548" i="14"/>
  <c r="O548" i="14"/>
  <c r="AL547" i="14"/>
  <c r="AM547" i="14" s="1"/>
  <c r="AN547" i="14" s="1"/>
  <c r="AK547" i="14"/>
  <c r="AJ547" i="14"/>
  <c r="AI547" i="14"/>
  <c r="AH547" i="14"/>
  <c r="AE547" i="14"/>
  <c r="Z547" i="14"/>
  <c r="AF547" i="14" s="1"/>
  <c r="U547" i="14"/>
  <c r="T547" i="14"/>
  <c r="O547" i="14"/>
  <c r="AL546" i="14"/>
  <c r="AK546" i="14" s="1"/>
  <c r="AJ546" i="14"/>
  <c r="AI546" i="14" s="1"/>
  <c r="AH546" i="14"/>
  <c r="Z546" i="14"/>
  <c r="AF546" i="14" s="1"/>
  <c r="U546" i="14"/>
  <c r="T546" i="14"/>
  <c r="O546" i="14"/>
  <c r="AE546" i="14" s="1"/>
  <c r="AL545" i="14"/>
  <c r="AK545" i="14"/>
  <c r="AJ545" i="14"/>
  <c r="AM545" i="14" s="1"/>
  <c r="AN545" i="14" s="1"/>
  <c r="AH545" i="14"/>
  <c r="AF545" i="14"/>
  <c r="Z545" i="14"/>
  <c r="U545" i="14"/>
  <c r="T545" i="14"/>
  <c r="O545" i="14"/>
  <c r="AE545" i="14" s="1"/>
  <c r="AM544" i="14"/>
  <c r="AN544" i="14" s="1"/>
  <c r="AL544" i="14"/>
  <c r="AK544" i="14" s="1"/>
  <c r="AJ544" i="14"/>
  <c r="AI544" i="14" s="1"/>
  <c r="AH544" i="14"/>
  <c r="AF544" i="14"/>
  <c r="Z544" i="14"/>
  <c r="U544" i="14"/>
  <c r="T544" i="14"/>
  <c r="O544" i="14"/>
  <c r="AE544" i="14" s="1"/>
  <c r="AL543" i="14"/>
  <c r="AK543" i="14" s="1"/>
  <c r="AJ543" i="14"/>
  <c r="AI543" i="14"/>
  <c r="AH543" i="14"/>
  <c r="Z543" i="14"/>
  <c r="AF543" i="14" s="1"/>
  <c r="U543" i="14"/>
  <c r="T543" i="14"/>
  <c r="O543" i="14"/>
  <c r="AE543" i="14" s="1"/>
  <c r="AL542" i="14"/>
  <c r="AM542" i="14" s="1"/>
  <c r="AN542" i="14" s="1"/>
  <c r="AJ542" i="14"/>
  <c r="AI542" i="14" s="1"/>
  <c r="AH542" i="14"/>
  <c r="AF542" i="14"/>
  <c r="AE542" i="14"/>
  <c r="Z542" i="14"/>
  <c r="U542" i="14"/>
  <c r="T542" i="14"/>
  <c r="O542" i="14"/>
  <c r="AM541" i="14"/>
  <c r="AN541" i="14" s="1"/>
  <c r="AL541" i="14"/>
  <c r="AK541" i="14"/>
  <c r="AJ541" i="14"/>
  <c r="AI541" i="14" s="1"/>
  <c r="AH541" i="14"/>
  <c r="AF541" i="14"/>
  <c r="AE541" i="14"/>
  <c r="Z541" i="14"/>
  <c r="U541" i="14"/>
  <c r="T541" i="14"/>
  <c r="O541" i="14"/>
  <c r="AL540" i="14"/>
  <c r="AK540" i="14" s="1"/>
  <c r="AJ540" i="14"/>
  <c r="AI540" i="14"/>
  <c r="AH540" i="14"/>
  <c r="Z540" i="14"/>
  <c r="AF540" i="14" s="1"/>
  <c r="U540" i="14"/>
  <c r="T540" i="14"/>
  <c r="O540" i="14"/>
  <c r="AE540" i="14" s="1"/>
  <c r="AL539" i="14"/>
  <c r="AM539" i="14" s="1"/>
  <c r="AN539" i="14" s="1"/>
  <c r="AK539" i="14"/>
  <c r="AJ539" i="14"/>
  <c r="AI539" i="14"/>
  <c r="AH539" i="14"/>
  <c r="AE539" i="14"/>
  <c r="Z539" i="14"/>
  <c r="AF539" i="14" s="1"/>
  <c r="U539" i="14"/>
  <c r="T539" i="14"/>
  <c r="O539" i="14"/>
  <c r="AN538" i="14"/>
  <c r="AL538" i="14"/>
  <c r="AM538" i="14" s="1"/>
  <c r="AK538" i="14"/>
  <c r="AJ538" i="14"/>
  <c r="AI538" i="14" s="1"/>
  <c r="AH538" i="14"/>
  <c r="AF538" i="14"/>
  <c r="Z538" i="14"/>
  <c r="U538" i="14"/>
  <c r="T538" i="14"/>
  <c r="O538" i="14"/>
  <c r="AE538" i="14" s="1"/>
  <c r="AM537" i="14"/>
  <c r="AN537" i="14" s="1"/>
  <c r="AL537" i="14"/>
  <c r="AK537" i="14"/>
  <c r="AJ537" i="14"/>
  <c r="AI537" i="14"/>
  <c r="AH537" i="14"/>
  <c r="AF537" i="14"/>
  <c r="Z537" i="14"/>
  <c r="U537" i="14"/>
  <c r="T537" i="14"/>
  <c r="O537" i="14"/>
  <c r="AE537" i="14" s="1"/>
  <c r="AL536" i="14"/>
  <c r="AJ536" i="14"/>
  <c r="AI536" i="14"/>
  <c r="AH536" i="14"/>
  <c r="Z536" i="14"/>
  <c r="AF536" i="14" s="1"/>
  <c r="U536" i="14"/>
  <c r="T536" i="14"/>
  <c r="O536" i="14"/>
  <c r="AE536" i="14" s="1"/>
  <c r="AM535" i="14"/>
  <c r="AN535" i="14" s="1"/>
  <c r="AL535" i="14"/>
  <c r="AK535" i="14"/>
  <c r="AJ535" i="14"/>
  <c r="AI535" i="14"/>
  <c r="AH535" i="14"/>
  <c r="AF535" i="14"/>
  <c r="Z535" i="14"/>
  <c r="U535" i="14"/>
  <c r="T535" i="14"/>
  <c r="O535" i="14"/>
  <c r="AE535" i="14" s="1"/>
  <c r="AL534" i="14"/>
  <c r="AK534" i="14" s="1"/>
  <c r="AJ534" i="14"/>
  <c r="AI534" i="14" s="1"/>
  <c r="AH534" i="14"/>
  <c r="AF534" i="14"/>
  <c r="AE534" i="14"/>
  <c r="Z534" i="14"/>
  <c r="U534" i="14"/>
  <c r="T534" i="14"/>
  <c r="O534" i="14"/>
  <c r="AM533" i="14"/>
  <c r="AN533" i="14" s="1"/>
  <c r="AL533" i="14"/>
  <c r="AK533" i="14"/>
  <c r="AJ533" i="14"/>
  <c r="AI533" i="14"/>
  <c r="AH533" i="14"/>
  <c r="AE533" i="14"/>
  <c r="Z533" i="14"/>
  <c r="AF533" i="14" s="1"/>
  <c r="U533" i="14"/>
  <c r="T533" i="14"/>
  <c r="O533" i="14"/>
  <c r="AN532" i="14"/>
  <c r="AM532" i="14"/>
  <c r="AL532" i="14"/>
  <c r="AK532" i="14"/>
  <c r="AJ532" i="14"/>
  <c r="AI532" i="14" s="1"/>
  <c r="AH532" i="14"/>
  <c r="Z532" i="14"/>
  <c r="AF532" i="14" s="1"/>
  <c r="U532" i="14"/>
  <c r="T532" i="14"/>
  <c r="O532" i="14"/>
  <c r="AE532" i="14" s="1"/>
  <c r="AL531" i="14"/>
  <c r="AM531" i="14" s="1"/>
  <c r="AN531" i="14" s="1"/>
  <c r="AK531" i="14"/>
  <c r="AJ531" i="14"/>
  <c r="AI531" i="14" s="1"/>
  <c r="AH531" i="14"/>
  <c r="AF531" i="14"/>
  <c r="Z531" i="14"/>
  <c r="U531" i="14"/>
  <c r="T531" i="14"/>
  <c r="O531" i="14"/>
  <c r="AE531" i="14" s="1"/>
  <c r="AM530" i="14"/>
  <c r="AN530" i="14" s="1"/>
  <c r="AL530" i="14"/>
  <c r="AK530" i="14" s="1"/>
  <c r="AJ530" i="14"/>
  <c r="AI530" i="14"/>
  <c r="AH530" i="14"/>
  <c r="AF530" i="14"/>
  <c r="Z530" i="14"/>
  <c r="U530" i="14"/>
  <c r="T530" i="14"/>
  <c r="O530" i="14"/>
  <c r="AE530" i="14" s="1"/>
  <c r="AL529" i="14"/>
  <c r="AM529" i="14" s="1"/>
  <c r="AN529" i="14" s="1"/>
  <c r="AK529" i="14"/>
  <c r="AJ529" i="14"/>
  <c r="AI529" i="14" s="1"/>
  <c r="AH529" i="14"/>
  <c r="Z529" i="14"/>
  <c r="AF529" i="14" s="1"/>
  <c r="U529" i="14"/>
  <c r="T529" i="14"/>
  <c r="O529" i="14"/>
  <c r="AE529" i="14" s="1"/>
  <c r="AL528" i="14"/>
  <c r="AM528" i="14" s="1"/>
  <c r="AN528" i="14" s="1"/>
  <c r="AJ528" i="14"/>
  <c r="AI528" i="14"/>
  <c r="AH528" i="14"/>
  <c r="AF528" i="14"/>
  <c r="AE528" i="14"/>
  <c r="Z528" i="14"/>
  <c r="U528" i="14"/>
  <c r="T528" i="14"/>
  <c r="O528" i="14"/>
  <c r="AM527" i="14"/>
  <c r="AN527" i="14" s="1"/>
  <c r="AL527" i="14"/>
  <c r="AK527" i="14"/>
  <c r="AJ527" i="14"/>
  <c r="AI527" i="14"/>
  <c r="AH527" i="14"/>
  <c r="AF527" i="14"/>
  <c r="AE527" i="14"/>
  <c r="Z527" i="14"/>
  <c r="U527" i="14"/>
  <c r="T527" i="14"/>
  <c r="O527" i="14"/>
  <c r="AL526" i="14"/>
  <c r="AK526" i="14" s="1"/>
  <c r="AJ526" i="14"/>
  <c r="AM526" i="14" s="1"/>
  <c r="AN526" i="14" s="1"/>
  <c r="AH526" i="14"/>
  <c r="AE526" i="14"/>
  <c r="Z526" i="14"/>
  <c r="AF526" i="14" s="1"/>
  <c r="U526" i="14"/>
  <c r="T526" i="14"/>
  <c r="O526" i="14"/>
  <c r="AL525" i="14"/>
  <c r="AM525" i="14" s="1"/>
  <c r="AN525" i="14" s="1"/>
  <c r="AK525" i="14"/>
  <c r="AJ525" i="14"/>
  <c r="AI525" i="14"/>
  <c r="AH525" i="14"/>
  <c r="AE525" i="14"/>
  <c r="Z525" i="14"/>
  <c r="AF525" i="14" s="1"/>
  <c r="U525" i="14"/>
  <c r="T525" i="14"/>
  <c r="O525" i="14"/>
  <c r="AL524" i="14"/>
  <c r="AM524" i="14" s="1"/>
  <c r="AN524" i="14" s="1"/>
  <c r="AK524" i="14"/>
  <c r="AJ524" i="14"/>
  <c r="AI524" i="14" s="1"/>
  <c r="AH524" i="14"/>
  <c r="AF524" i="14"/>
  <c r="Z524" i="14"/>
  <c r="U524" i="14"/>
  <c r="T524" i="14"/>
  <c r="O524" i="14"/>
  <c r="AE524" i="14" s="1"/>
  <c r="AL523" i="14"/>
  <c r="AK523" i="14"/>
  <c r="AJ523" i="14"/>
  <c r="AM523" i="14" s="1"/>
  <c r="AN523" i="14" s="1"/>
  <c r="AI523" i="14"/>
  <c r="AH523" i="14"/>
  <c r="AE523" i="14"/>
  <c r="Z523" i="14"/>
  <c r="AF523" i="14" s="1"/>
  <c r="U523" i="14"/>
  <c r="T523" i="14"/>
  <c r="O523" i="14"/>
  <c r="AL522" i="14"/>
  <c r="AJ522" i="14"/>
  <c r="AI522" i="14"/>
  <c r="AH522" i="14"/>
  <c r="AE522" i="14"/>
  <c r="Z522" i="14"/>
  <c r="AF522" i="14" s="1"/>
  <c r="U522" i="14"/>
  <c r="T522" i="14"/>
  <c r="O522" i="14"/>
  <c r="AN521" i="14"/>
  <c r="AM521" i="14"/>
  <c r="AL521" i="14"/>
  <c r="AK521" i="14"/>
  <c r="AJ521" i="14"/>
  <c r="AI521" i="14"/>
  <c r="AH521" i="14"/>
  <c r="Z521" i="14"/>
  <c r="AF521" i="14" s="1"/>
  <c r="U521" i="14"/>
  <c r="T521" i="14"/>
  <c r="O521" i="14"/>
  <c r="AE521" i="14" s="1"/>
  <c r="AL520" i="14"/>
  <c r="AK520" i="14" s="1"/>
  <c r="AJ520" i="14"/>
  <c r="AI520" i="14" s="1"/>
  <c r="AH520" i="14"/>
  <c r="AF520" i="14"/>
  <c r="Z520" i="14"/>
  <c r="U520" i="14"/>
  <c r="T520" i="14"/>
  <c r="O520" i="14"/>
  <c r="AE520" i="14" s="1"/>
  <c r="AM519" i="14"/>
  <c r="AN519" i="14" s="1"/>
  <c r="AL519" i="14"/>
  <c r="AK519" i="14"/>
  <c r="AJ519" i="14"/>
  <c r="AI519" i="14"/>
  <c r="AH519" i="14"/>
  <c r="Z519" i="14"/>
  <c r="AF519" i="14" s="1"/>
  <c r="U519" i="14"/>
  <c r="T519" i="14"/>
  <c r="O519" i="14"/>
  <c r="AE519" i="14" s="1"/>
  <c r="AL518" i="14"/>
  <c r="AM518" i="14" s="1"/>
  <c r="AN518" i="14" s="1"/>
  <c r="AK518" i="14"/>
  <c r="AJ518" i="14"/>
  <c r="AI518" i="14" s="1"/>
  <c r="AH518" i="14"/>
  <c r="Z518" i="14"/>
  <c r="AF518" i="14" s="1"/>
  <c r="U518" i="14"/>
  <c r="T518" i="14"/>
  <c r="O518" i="14"/>
  <c r="AE518" i="14" s="1"/>
  <c r="AL517" i="14"/>
  <c r="AM517" i="14" s="1"/>
  <c r="AN517" i="14" s="1"/>
  <c r="AJ517" i="14"/>
  <c r="AI517" i="14"/>
  <c r="AH517" i="14"/>
  <c r="AF517" i="14"/>
  <c r="Z517" i="14"/>
  <c r="U517" i="14"/>
  <c r="T517" i="14"/>
  <c r="O517" i="14"/>
  <c r="AE517" i="14" s="1"/>
  <c r="AL516" i="14"/>
  <c r="AM516" i="14" s="1"/>
  <c r="AN516" i="14" s="1"/>
  <c r="AJ516" i="14"/>
  <c r="AI516" i="14" s="1"/>
  <c r="AH516" i="14"/>
  <c r="AF516" i="14"/>
  <c r="AE516" i="14"/>
  <c r="Z516" i="14"/>
  <c r="U516" i="14"/>
  <c r="T516" i="14"/>
  <c r="O516" i="14"/>
  <c r="AM515" i="14"/>
  <c r="AN515" i="14" s="1"/>
  <c r="AL515" i="14"/>
  <c r="AK515" i="14" s="1"/>
  <c r="AJ515" i="14"/>
  <c r="AI515" i="14" s="1"/>
  <c r="AH515" i="14"/>
  <c r="Z515" i="14"/>
  <c r="AF515" i="14" s="1"/>
  <c r="U515" i="14"/>
  <c r="T515" i="14"/>
  <c r="O515" i="14"/>
  <c r="AE515" i="14" s="1"/>
  <c r="AL514" i="14"/>
  <c r="AK514" i="14"/>
  <c r="AJ514" i="14"/>
  <c r="AI514" i="14" s="1"/>
  <c r="AH514" i="14"/>
  <c r="AF514" i="14"/>
  <c r="AE514" i="14"/>
  <c r="Z514" i="14"/>
  <c r="U514" i="14"/>
  <c r="T514" i="14"/>
  <c r="O514" i="14"/>
  <c r="AN513" i="14"/>
  <c r="AM513" i="14"/>
  <c r="AL513" i="14"/>
  <c r="AK513" i="14"/>
  <c r="AJ513" i="14"/>
  <c r="AI513" i="14"/>
  <c r="AH513" i="14"/>
  <c r="AE513" i="14"/>
  <c r="Z513" i="14"/>
  <c r="AF513" i="14" s="1"/>
  <c r="U513" i="14"/>
  <c r="T513" i="14"/>
  <c r="O513" i="14"/>
  <c r="AL512" i="14"/>
  <c r="AJ512" i="14"/>
  <c r="AI512" i="14" s="1"/>
  <c r="AH512" i="14"/>
  <c r="AF512" i="14"/>
  <c r="AE512" i="14"/>
  <c r="Z512" i="14"/>
  <c r="U512" i="14"/>
  <c r="T512" i="14"/>
  <c r="O512" i="14"/>
  <c r="AL511" i="14"/>
  <c r="AM511" i="14" s="1"/>
  <c r="AN511" i="14" s="1"/>
  <c r="AJ511" i="14"/>
  <c r="AI511" i="14"/>
  <c r="AH511" i="14"/>
  <c r="AF511" i="14"/>
  <c r="AE511" i="14"/>
  <c r="Z511" i="14"/>
  <c r="U511" i="14"/>
  <c r="T511" i="14"/>
  <c r="O511" i="14"/>
  <c r="AL510" i="14"/>
  <c r="AK510" i="14"/>
  <c r="AJ510" i="14"/>
  <c r="AI510" i="14" s="1"/>
  <c r="AH510" i="14"/>
  <c r="AE510" i="14"/>
  <c r="Z510" i="14"/>
  <c r="AF510" i="14" s="1"/>
  <c r="U510" i="14"/>
  <c r="T510" i="14"/>
  <c r="O510" i="14"/>
  <c r="AM509" i="14"/>
  <c r="AN509" i="14" s="1"/>
  <c r="AL509" i="14"/>
  <c r="AK509" i="14"/>
  <c r="AJ509" i="14"/>
  <c r="AI509" i="14"/>
  <c r="AH509" i="14"/>
  <c r="AF509" i="14"/>
  <c r="Z509" i="14"/>
  <c r="U509" i="14"/>
  <c r="T509" i="14"/>
  <c r="O509" i="14"/>
  <c r="AE509" i="14" s="1"/>
  <c r="AL508" i="14"/>
  <c r="AJ508" i="14"/>
  <c r="AI508" i="14"/>
  <c r="AH508" i="14"/>
  <c r="Z508" i="14"/>
  <c r="AF508" i="14" s="1"/>
  <c r="U508" i="14"/>
  <c r="T508" i="14"/>
  <c r="O508" i="14"/>
  <c r="AE508" i="14" s="1"/>
  <c r="AM507" i="14"/>
  <c r="AN507" i="14" s="1"/>
  <c r="AL507" i="14"/>
  <c r="AK507" i="14"/>
  <c r="AJ507" i="14"/>
  <c r="AI507" i="14"/>
  <c r="AH507" i="14"/>
  <c r="AF507" i="14"/>
  <c r="Z507" i="14"/>
  <c r="U507" i="14"/>
  <c r="T507" i="14"/>
  <c r="O507" i="14"/>
  <c r="AE507" i="14" s="1"/>
  <c r="AL506" i="14"/>
  <c r="AK506" i="14" s="1"/>
  <c r="AJ506" i="14"/>
  <c r="AI506" i="14" s="1"/>
  <c r="AH506" i="14"/>
  <c r="AF506" i="14"/>
  <c r="AE506" i="14"/>
  <c r="Z506" i="14"/>
  <c r="U506" i="14"/>
  <c r="T506" i="14"/>
  <c r="O506" i="14"/>
  <c r="AM505" i="14"/>
  <c r="AN505" i="14" s="1"/>
  <c r="AL505" i="14"/>
  <c r="AK505" i="14"/>
  <c r="AJ505" i="14"/>
  <c r="AI505" i="14"/>
  <c r="AH505" i="14"/>
  <c r="AE505" i="14"/>
  <c r="Z505" i="14"/>
  <c r="AF505" i="14" s="1"/>
  <c r="U505" i="14"/>
  <c r="T505" i="14"/>
  <c r="O505" i="14"/>
  <c r="AN504" i="14"/>
  <c r="AM504" i="14"/>
  <c r="AL504" i="14"/>
  <c r="AK504" i="14"/>
  <c r="AJ504" i="14"/>
  <c r="AI504" i="14" s="1"/>
  <c r="AH504" i="14"/>
  <c r="Z504" i="14"/>
  <c r="AF504" i="14" s="1"/>
  <c r="U504" i="14"/>
  <c r="T504" i="14"/>
  <c r="O504" i="14"/>
  <c r="AE504" i="14" s="1"/>
  <c r="AN503" i="14"/>
  <c r="AL503" i="14"/>
  <c r="AM503" i="14" s="1"/>
  <c r="AK503" i="14"/>
  <c r="AJ503" i="14"/>
  <c r="AI503" i="14" s="1"/>
  <c r="AH503" i="14"/>
  <c r="AF503" i="14"/>
  <c r="Z503" i="14"/>
  <c r="U503" i="14"/>
  <c r="T503" i="14"/>
  <c r="O503" i="14"/>
  <c r="AE503" i="14" s="1"/>
  <c r="AL502" i="14"/>
  <c r="AK502" i="14" s="1"/>
  <c r="AJ502" i="14"/>
  <c r="AI502" i="14"/>
  <c r="AH502" i="14"/>
  <c r="AF502" i="14"/>
  <c r="Z502" i="14"/>
  <c r="U502" i="14"/>
  <c r="T502" i="14"/>
  <c r="O502" i="14"/>
  <c r="AE502" i="14" s="1"/>
  <c r="AL501" i="14"/>
  <c r="AM501" i="14" s="1"/>
  <c r="AN501" i="14" s="1"/>
  <c r="AK501" i="14"/>
  <c r="AJ501" i="14"/>
  <c r="AI501" i="14" s="1"/>
  <c r="AH501" i="14"/>
  <c r="Z501" i="14"/>
  <c r="AF501" i="14" s="1"/>
  <c r="U501" i="14"/>
  <c r="T501" i="14"/>
  <c r="O501" i="14"/>
  <c r="AE501" i="14" s="1"/>
  <c r="AL500" i="14"/>
  <c r="AM500" i="14" s="1"/>
  <c r="AN500" i="14" s="1"/>
  <c r="AJ500" i="14"/>
  <c r="AI500" i="14"/>
  <c r="AH500" i="14"/>
  <c r="AF500" i="14"/>
  <c r="AE500" i="14"/>
  <c r="Z500" i="14"/>
  <c r="U500" i="14"/>
  <c r="T500" i="14"/>
  <c r="O500" i="14"/>
  <c r="AM499" i="14"/>
  <c r="AN499" i="14" s="1"/>
  <c r="AL499" i="14"/>
  <c r="AK499" i="14"/>
  <c r="AJ499" i="14"/>
  <c r="AI499" i="14"/>
  <c r="AH499" i="14"/>
  <c r="AF499" i="14"/>
  <c r="AE499" i="14"/>
  <c r="Z499" i="14"/>
  <c r="U499" i="14"/>
  <c r="T499" i="14"/>
  <c r="O499" i="14"/>
  <c r="AL498" i="14"/>
  <c r="AK498" i="14" s="1"/>
  <c r="AJ498" i="14"/>
  <c r="AM498" i="14" s="1"/>
  <c r="AN498" i="14" s="1"/>
  <c r="AH498" i="14"/>
  <c r="AE498" i="14"/>
  <c r="Z498" i="14"/>
  <c r="AF498" i="14" s="1"/>
  <c r="U498" i="14"/>
  <c r="T498" i="14"/>
  <c r="O498" i="14"/>
  <c r="AL497" i="14"/>
  <c r="AM497" i="14" s="1"/>
  <c r="AN497" i="14" s="1"/>
  <c r="AK497" i="14"/>
  <c r="AJ497" i="14"/>
  <c r="AI497" i="14"/>
  <c r="AH497" i="14"/>
  <c r="AE497" i="14"/>
  <c r="Z497" i="14"/>
  <c r="AF497" i="14" s="1"/>
  <c r="U497" i="14"/>
  <c r="T497" i="14"/>
  <c r="O497" i="14"/>
  <c r="AN496" i="14"/>
  <c r="AL496" i="14"/>
  <c r="AM496" i="14" s="1"/>
  <c r="AK496" i="14"/>
  <c r="AJ496" i="14"/>
  <c r="AI496" i="14" s="1"/>
  <c r="AH496" i="14"/>
  <c r="AF496" i="14"/>
  <c r="Z496" i="14"/>
  <c r="U496" i="14"/>
  <c r="T496" i="14"/>
  <c r="O496" i="14"/>
  <c r="AE496" i="14" s="1"/>
  <c r="AL495" i="14"/>
  <c r="AK495" i="14"/>
  <c r="AJ495" i="14"/>
  <c r="AM495" i="14" s="1"/>
  <c r="AN495" i="14" s="1"/>
  <c r="AI495" i="14"/>
  <c r="AH495" i="14"/>
  <c r="AE495" i="14"/>
  <c r="Z495" i="14"/>
  <c r="AF495" i="14" s="1"/>
  <c r="U495" i="14"/>
  <c r="T495" i="14"/>
  <c r="O495" i="14"/>
  <c r="AL494" i="14"/>
  <c r="AJ494" i="14"/>
  <c r="AI494" i="14"/>
  <c r="AH494" i="14"/>
  <c r="AE494" i="14"/>
  <c r="Z494" i="14"/>
  <c r="AF494" i="14" s="1"/>
  <c r="U494" i="14"/>
  <c r="T494" i="14"/>
  <c r="O494" i="14"/>
  <c r="AN493" i="14"/>
  <c r="AM493" i="14"/>
  <c r="AL493" i="14"/>
  <c r="AK493" i="14"/>
  <c r="AJ493" i="14"/>
  <c r="AI493" i="14"/>
  <c r="AH493" i="14"/>
  <c r="Z493" i="14"/>
  <c r="AF493" i="14" s="1"/>
  <c r="U493" i="14"/>
  <c r="T493" i="14"/>
  <c r="O493" i="14"/>
  <c r="AE493" i="14" s="1"/>
  <c r="AL492" i="14"/>
  <c r="AK492" i="14" s="1"/>
  <c r="AJ492" i="14"/>
  <c r="AI492" i="14" s="1"/>
  <c r="AH492" i="14"/>
  <c r="AF492" i="14"/>
  <c r="Z492" i="14"/>
  <c r="U492" i="14"/>
  <c r="T492" i="14"/>
  <c r="O492" i="14"/>
  <c r="AE492" i="14" s="1"/>
  <c r="AN491" i="14"/>
  <c r="AM491" i="14"/>
  <c r="AL491" i="14"/>
  <c r="AK491" i="14"/>
  <c r="AJ491" i="14"/>
  <c r="AI491" i="14"/>
  <c r="AH491" i="14"/>
  <c r="Z491" i="14"/>
  <c r="AF491" i="14" s="1"/>
  <c r="U491" i="14"/>
  <c r="T491" i="14"/>
  <c r="O491" i="14"/>
  <c r="AE491" i="14" s="1"/>
  <c r="AL490" i="14"/>
  <c r="AJ490" i="14"/>
  <c r="AI490" i="14" s="1"/>
  <c r="AH490" i="14"/>
  <c r="Z490" i="14"/>
  <c r="AF490" i="14" s="1"/>
  <c r="U490" i="14"/>
  <c r="T490" i="14"/>
  <c r="O490" i="14"/>
  <c r="AE490" i="14" s="1"/>
  <c r="AL489" i="14"/>
  <c r="AM489" i="14" s="1"/>
  <c r="AN489" i="14" s="1"/>
  <c r="AJ489" i="14"/>
  <c r="AI489" i="14"/>
  <c r="AH489" i="14"/>
  <c r="AF489" i="14"/>
  <c r="Z489" i="14"/>
  <c r="U489" i="14"/>
  <c r="T489" i="14"/>
  <c r="O489" i="14"/>
  <c r="AE489" i="14" s="1"/>
  <c r="AL488" i="14"/>
  <c r="AM488" i="14" s="1"/>
  <c r="AN488" i="14" s="1"/>
  <c r="AJ488" i="14"/>
  <c r="AI488" i="14" s="1"/>
  <c r="AH488" i="14"/>
  <c r="AF488" i="14"/>
  <c r="AE488" i="14"/>
  <c r="Z488" i="14"/>
  <c r="U488" i="14"/>
  <c r="T488" i="14"/>
  <c r="O488" i="14"/>
  <c r="AM487" i="14"/>
  <c r="AN487" i="14" s="1"/>
  <c r="AL487" i="14"/>
  <c r="AK487" i="14" s="1"/>
  <c r="AJ487" i="14"/>
  <c r="AI487" i="14" s="1"/>
  <c r="AH487" i="14"/>
  <c r="Z487" i="14"/>
  <c r="AF487" i="14" s="1"/>
  <c r="U487" i="14"/>
  <c r="T487" i="14"/>
  <c r="O487" i="14"/>
  <c r="AE487" i="14" s="1"/>
  <c r="AL486" i="14"/>
  <c r="AK486" i="14"/>
  <c r="AJ486" i="14"/>
  <c r="AI486" i="14" s="1"/>
  <c r="AH486" i="14"/>
  <c r="AF486" i="14"/>
  <c r="AE486" i="14"/>
  <c r="Z486" i="14"/>
  <c r="U486" i="14"/>
  <c r="T486" i="14"/>
  <c r="O486" i="14"/>
  <c r="AM485" i="14"/>
  <c r="AN485" i="14" s="1"/>
  <c r="AL485" i="14"/>
  <c r="AK485" i="14"/>
  <c r="AJ485" i="14"/>
  <c r="AI485" i="14"/>
  <c r="AH485" i="14"/>
  <c r="AE485" i="14"/>
  <c r="Z485" i="14"/>
  <c r="AF485" i="14" s="1"/>
  <c r="U485" i="14"/>
  <c r="T485" i="14"/>
  <c r="O485" i="14"/>
  <c r="AL484" i="14"/>
  <c r="AJ484" i="14"/>
  <c r="AI484" i="14" s="1"/>
  <c r="AH484" i="14"/>
  <c r="AF484" i="14"/>
  <c r="AE484" i="14"/>
  <c r="Z484" i="14"/>
  <c r="U484" i="14"/>
  <c r="T484" i="14"/>
  <c r="O484" i="14"/>
  <c r="AL483" i="14"/>
  <c r="AM483" i="14" s="1"/>
  <c r="AN483" i="14" s="1"/>
  <c r="AJ483" i="14"/>
  <c r="AI483" i="14"/>
  <c r="AH483" i="14"/>
  <c r="AF483" i="14"/>
  <c r="AE483" i="14"/>
  <c r="Z483" i="14"/>
  <c r="U483" i="14"/>
  <c r="T483" i="14"/>
  <c r="O483" i="14"/>
  <c r="AL482" i="14"/>
  <c r="AK482" i="14"/>
  <c r="AJ482" i="14"/>
  <c r="AI482" i="14" s="1"/>
  <c r="AH482" i="14"/>
  <c r="AE482" i="14"/>
  <c r="Z482" i="14"/>
  <c r="AF482" i="14" s="1"/>
  <c r="U482" i="14"/>
  <c r="T482" i="14"/>
  <c r="O482" i="14"/>
  <c r="AM481" i="14"/>
  <c r="AN481" i="14" s="1"/>
  <c r="AL481" i="14"/>
  <c r="AK481" i="14"/>
  <c r="AJ481" i="14"/>
  <c r="AI481" i="14"/>
  <c r="AH481" i="14"/>
  <c r="AF481" i="14"/>
  <c r="Z481" i="14"/>
  <c r="U481" i="14"/>
  <c r="T481" i="14"/>
  <c r="O481" i="14"/>
  <c r="AE481" i="14" s="1"/>
  <c r="AL480" i="14"/>
  <c r="AJ480" i="14"/>
  <c r="AI480" i="14"/>
  <c r="AH480" i="14"/>
  <c r="Z480" i="14"/>
  <c r="AF480" i="14" s="1"/>
  <c r="U480" i="14"/>
  <c r="T480" i="14"/>
  <c r="O480" i="14"/>
  <c r="AE480" i="14" s="1"/>
  <c r="AM479" i="14"/>
  <c r="AN479" i="14" s="1"/>
  <c r="AL479" i="14"/>
  <c r="AK479" i="14"/>
  <c r="AJ479" i="14"/>
  <c r="AI479" i="14"/>
  <c r="AH479" i="14"/>
  <c r="AF479" i="14"/>
  <c r="Z479" i="14"/>
  <c r="U479" i="14"/>
  <c r="T479" i="14"/>
  <c r="O479" i="14"/>
  <c r="AE479" i="14" s="1"/>
  <c r="AL478" i="14"/>
  <c r="AK478" i="14" s="1"/>
  <c r="AJ478" i="14"/>
  <c r="AI478" i="14" s="1"/>
  <c r="AH478" i="14"/>
  <c r="AF478" i="14"/>
  <c r="AE478" i="14"/>
  <c r="Z478" i="14"/>
  <c r="U478" i="14"/>
  <c r="T478" i="14"/>
  <c r="O478" i="14"/>
  <c r="AM477" i="14"/>
  <c r="AN477" i="14" s="1"/>
  <c r="AL477" i="14"/>
  <c r="AK477" i="14"/>
  <c r="AJ477" i="14"/>
  <c r="AI477" i="14"/>
  <c r="AH477" i="14"/>
  <c r="AE477" i="14"/>
  <c r="Z477" i="14"/>
  <c r="AF477" i="14" s="1"/>
  <c r="U477" i="14"/>
  <c r="T477" i="14"/>
  <c r="O477" i="14"/>
  <c r="AN476" i="14"/>
  <c r="AM476" i="14"/>
  <c r="AL476" i="14"/>
  <c r="AK476" i="14"/>
  <c r="AJ476" i="14"/>
  <c r="AI476" i="14" s="1"/>
  <c r="AH476" i="14"/>
  <c r="Z476" i="14"/>
  <c r="AF476" i="14" s="1"/>
  <c r="U476" i="14"/>
  <c r="T476" i="14"/>
  <c r="O476" i="14"/>
  <c r="AE476" i="14" s="1"/>
  <c r="AL475" i="14"/>
  <c r="AM475" i="14" s="1"/>
  <c r="AN475" i="14" s="1"/>
  <c r="AK475" i="14"/>
  <c r="AJ475" i="14"/>
  <c r="AI475" i="14" s="1"/>
  <c r="AH475" i="14"/>
  <c r="AF475" i="14"/>
  <c r="Z475" i="14"/>
  <c r="U475" i="14"/>
  <c r="T475" i="14"/>
  <c r="O475" i="14"/>
  <c r="AE475" i="14" s="1"/>
  <c r="AM474" i="14"/>
  <c r="AN474" i="14" s="1"/>
  <c r="AL474" i="14"/>
  <c r="AK474" i="14" s="1"/>
  <c r="AJ474" i="14"/>
  <c r="AI474" i="14"/>
  <c r="AH474" i="14"/>
  <c r="AF474" i="14"/>
  <c r="Z474" i="14"/>
  <c r="U474" i="14"/>
  <c r="T474" i="14"/>
  <c r="O474" i="14"/>
  <c r="AE474" i="14" s="1"/>
  <c r="AL473" i="14"/>
  <c r="AM473" i="14" s="1"/>
  <c r="AN473" i="14" s="1"/>
  <c r="AK473" i="14"/>
  <c r="AJ473" i="14"/>
  <c r="AI473" i="14" s="1"/>
  <c r="AH473" i="14"/>
  <c r="Z473" i="14"/>
  <c r="AF473" i="14" s="1"/>
  <c r="U473" i="14"/>
  <c r="T473" i="14"/>
  <c r="O473" i="14"/>
  <c r="AE473" i="14" s="1"/>
  <c r="AL472" i="14"/>
  <c r="AM472" i="14" s="1"/>
  <c r="AN472" i="14" s="1"/>
  <c r="AJ472" i="14"/>
  <c r="AI472" i="14"/>
  <c r="AH472" i="14"/>
  <c r="AF472" i="14"/>
  <c r="AE472" i="14"/>
  <c r="Z472" i="14"/>
  <c r="U472" i="14"/>
  <c r="T472" i="14"/>
  <c r="O472" i="14"/>
  <c r="AM471" i="14"/>
  <c r="AN471" i="14" s="1"/>
  <c r="AL471" i="14"/>
  <c r="AK471" i="14"/>
  <c r="AJ471" i="14"/>
  <c r="AI471" i="14"/>
  <c r="AH471" i="14"/>
  <c r="AF471" i="14"/>
  <c r="AE471" i="14"/>
  <c r="Z471" i="14"/>
  <c r="U471" i="14"/>
  <c r="T471" i="14"/>
  <c r="O471" i="14"/>
  <c r="AL470" i="14"/>
  <c r="AK470" i="14" s="1"/>
  <c r="AJ470" i="14"/>
  <c r="AM470" i="14" s="1"/>
  <c r="AN470" i="14" s="1"/>
  <c r="AH470" i="14"/>
  <c r="AE470" i="14"/>
  <c r="Z470" i="14"/>
  <c r="AF470" i="14" s="1"/>
  <c r="U470" i="14"/>
  <c r="T470" i="14"/>
  <c r="O470" i="14"/>
  <c r="AL469" i="14"/>
  <c r="AM469" i="14" s="1"/>
  <c r="AN469" i="14" s="1"/>
  <c r="AK469" i="14"/>
  <c r="AJ469" i="14"/>
  <c r="AI469" i="14"/>
  <c r="AH469" i="14"/>
  <c r="AE469" i="14"/>
  <c r="Z469" i="14"/>
  <c r="AF469" i="14" s="1"/>
  <c r="U469" i="14"/>
  <c r="T469" i="14"/>
  <c r="O469" i="14"/>
  <c r="AL468" i="14"/>
  <c r="AM468" i="14" s="1"/>
  <c r="AN468" i="14" s="1"/>
  <c r="AK468" i="14"/>
  <c r="AJ468" i="14"/>
  <c r="AI468" i="14" s="1"/>
  <c r="AH468" i="14"/>
  <c r="AF468" i="14"/>
  <c r="Z468" i="14"/>
  <c r="U468" i="14"/>
  <c r="T468" i="14"/>
  <c r="O468" i="14"/>
  <c r="AE468" i="14" s="1"/>
  <c r="AL467" i="14"/>
  <c r="AK467" i="14"/>
  <c r="AJ467" i="14"/>
  <c r="AH467" i="14"/>
  <c r="AE467" i="14"/>
  <c r="Z467" i="14"/>
  <c r="AF467" i="14" s="1"/>
  <c r="U467" i="14"/>
  <c r="T467" i="14"/>
  <c r="O467" i="14"/>
  <c r="AL466" i="14"/>
  <c r="AJ466" i="14"/>
  <c r="AI466" i="14"/>
  <c r="AH466" i="14"/>
  <c r="AE466" i="14"/>
  <c r="Z466" i="14"/>
  <c r="AF466" i="14" s="1"/>
  <c r="U466" i="14"/>
  <c r="T466" i="14"/>
  <c r="O466" i="14"/>
  <c r="AN465" i="14"/>
  <c r="AM465" i="14"/>
  <c r="AL465" i="14"/>
  <c r="AK465" i="14"/>
  <c r="AJ465" i="14"/>
  <c r="AI465" i="14"/>
  <c r="AH465" i="14"/>
  <c r="Z465" i="14"/>
  <c r="AF465" i="14" s="1"/>
  <c r="U465" i="14"/>
  <c r="T465" i="14"/>
  <c r="O465" i="14"/>
  <c r="AE465" i="14" s="1"/>
  <c r="AL464" i="14"/>
  <c r="AK464" i="14" s="1"/>
  <c r="AJ464" i="14"/>
  <c r="AI464" i="14" s="1"/>
  <c r="AH464" i="14"/>
  <c r="AF464" i="14"/>
  <c r="Z464" i="14"/>
  <c r="U464" i="14"/>
  <c r="T464" i="14"/>
  <c r="O464" i="14"/>
  <c r="AE464" i="14" s="1"/>
  <c r="AM463" i="14"/>
  <c r="AN463" i="14" s="1"/>
  <c r="AL463" i="14"/>
  <c r="AK463" i="14"/>
  <c r="AJ463" i="14"/>
  <c r="AI463" i="14"/>
  <c r="AH463" i="14"/>
  <c r="AE463" i="14"/>
  <c r="Z463" i="14"/>
  <c r="AF463" i="14" s="1"/>
  <c r="U463" i="14"/>
  <c r="T463" i="14"/>
  <c r="O463" i="14"/>
  <c r="AL462" i="14"/>
  <c r="AK462" i="14" s="1"/>
  <c r="AJ462" i="14"/>
  <c r="AI462" i="14" s="1"/>
  <c r="AH462" i="14"/>
  <c r="AE462" i="14"/>
  <c r="Z462" i="14"/>
  <c r="AF462" i="14" s="1"/>
  <c r="U462" i="14"/>
  <c r="T462" i="14"/>
  <c r="O462" i="14"/>
  <c r="AL461" i="14"/>
  <c r="AK461" i="14"/>
  <c r="AJ461" i="14"/>
  <c r="AI461" i="14"/>
  <c r="AH461" i="14"/>
  <c r="Z461" i="14"/>
  <c r="AF461" i="14" s="1"/>
  <c r="U461" i="14"/>
  <c r="T461" i="14"/>
  <c r="O461" i="14"/>
  <c r="AE461" i="14" s="1"/>
  <c r="AL460" i="14"/>
  <c r="AM460" i="14" s="1"/>
  <c r="AN460" i="14" s="1"/>
  <c r="AJ460" i="14"/>
  <c r="AI460" i="14"/>
  <c r="AH460" i="14"/>
  <c r="AF460" i="14"/>
  <c r="AE460" i="14"/>
  <c r="Z460" i="14"/>
  <c r="U460" i="14"/>
  <c r="T460" i="14"/>
  <c r="O460" i="14"/>
  <c r="AM459" i="14"/>
  <c r="AN459" i="14" s="1"/>
  <c r="AL459" i="14"/>
  <c r="AK459" i="14"/>
  <c r="AJ459" i="14"/>
  <c r="AI459" i="14"/>
  <c r="AH459" i="14"/>
  <c r="AF459" i="14"/>
  <c r="AE459" i="14"/>
  <c r="Z459" i="14"/>
  <c r="U459" i="14"/>
  <c r="T459" i="14"/>
  <c r="O459" i="14"/>
  <c r="AL458" i="14"/>
  <c r="AM458" i="14" s="1"/>
  <c r="AN458" i="14" s="1"/>
  <c r="AJ458" i="14"/>
  <c r="AI458" i="14" s="1"/>
  <c r="AH458" i="14"/>
  <c r="AE458" i="14"/>
  <c r="Z458" i="14"/>
  <c r="AF458" i="14" s="1"/>
  <c r="U458" i="14"/>
  <c r="T458" i="14"/>
  <c r="O458" i="14"/>
  <c r="AN457" i="14"/>
  <c r="AM457" i="14"/>
  <c r="AL457" i="14"/>
  <c r="AK457" i="14"/>
  <c r="AJ457" i="14"/>
  <c r="AI457" i="14"/>
  <c r="AH457" i="14"/>
  <c r="AE457" i="14"/>
  <c r="Z457" i="14"/>
  <c r="AF457" i="14" s="1"/>
  <c r="U457" i="14"/>
  <c r="T457" i="14"/>
  <c r="O457" i="14"/>
  <c r="AM456" i="14"/>
  <c r="AN456" i="14" s="1"/>
  <c r="AL456" i="14"/>
  <c r="AK456" i="14" s="1"/>
  <c r="AJ456" i="14"/>
  <c r="AI456" i="14" s="1"/>
  <c r="AH456" i="14"/>
  <c r="AE456" i="14"/>
  <c r="Z456" i="14"/>
  <c r="AF456" i="14" s="1"/>
  <c r="U456" i="14"/>
  <c r="T456" i="14"/>
  <c r="O456" i="14"/>
  <c r="AL455" i="14"/>
  <c r="AJ455" i="14"/>
  <c r="AI455" i="14"/>
  <c r="AH455" i="14"/>
  <c r="AF455" i="14"/>
  <c r="Z455" i="14"/>
  <c r="U455" i="14"/>
  <c r="T455" i="14"/>
  <c r="O455" i="14"/>
  <c r="AE455" i="14" s="1"/>
  <c r="AL454" i="14"/>
  <c r="AM454" i="14" s="1"/>
  <c r="AN454" i="14" s="1"/>
  <c r="AK454" i="14"/>
  <c r="AJ454" i="14"/>
  <c r="AI454" i="14" s="1"/>
  <c r="AH454" i="14"/>
  <c r="Z454" i="14"/>
  <c r="AF454" i="14" s="1"/>
  <c r="U454" i="14"/>
  <c r="T454" i="14"/>
  <c r="O454" i="14"/>
  <c r="AE454" i="14" s="1"/>
  <c r="AL453" i="14"/>
  <c r="AK453" i="14"/>
  <c r="AJ453" i="14"/>
  <c r="AI453" i="14" s="1"/>
  <c r="AH453" i="14"/>
  <c r="Z453" i="14"/>
  <c r="AF453" i="14" s="1"/>
  <c r="U453" i="14"/>
  <c r="T453" i="14"/>
  <c r="O453" i="14"/>
  <c r="AE453" i="14" s="1"/>
  <c r="AM452" i="14"/>
  <c r="AN452" i="14" s="1"/>
  <c r="AL452" i="14"/>
  <c r="AK452" i="14"/>
  <c r="AJ452" i="14"/>
  <c r="AI452" i="14"/>
  <c r="AH452" i="14"/>
  <c r="Z452" i="14"/>
  <c r="AF452" i="14" s="1"/>
  <c r="U452" i="14"/>
  <c r="T452" i="14"/>
  <c r="O452" i="14"/>
  <c r="AE452" i="14" s="1"/>
  <c r="AL451" i="14"/>
  <c r="AK451" i="14" s="1"/>
  <c r="AJ451" i="14"/>
  <c r="AI451" i="14"/>
  <c r="AH451" i="14"/>
  <c r="Z451" i="14"/>
  <c r="AF451" i="14" s="1"/>
  <c r="U451" i="14"/>
  <c r="T451" i="14"/>
  <c r="O451" i="14"/>
  <c r="AE451" i="14" s="1"/>
  <c r="AL450" i="14"/>
  <c r="AJ450" i="14"/>
  <c r="AI450" i="14"/>
  <c r="AH450" i="14"/>
  <c r="AF450" i="14"/>
  <c r="Z450" i="14"/>
  <c r="U450" i="14"/>
  <c r="T450" i="14"/>
  <c r="O450" i="14"/>
  <c r="AE450" i="14" s="1"/>
  <c r="AL449" i="14"/>
  <c r="AK449" i="14" s="1"/>
  <c r="AJ449" i="14"/>
  <c r="AI449" i="14" s="1"/>
  <c r="AH449" i="14"/>
  <c r="AF449" i="14"/>
  <c r="AE449" i="14"/>
  <c r="Z449" i="14"/>
  <c r="U449" i="14"/>
  <c r="T449" i="14"/>
  <c r="O449" i="14"/>
  <c r="AL448" i="14"/>
  <c r="AM448" i="14" s="1"/>
  <c r="AN448" i="14" s="1"/>
  <c r="AK448" i="14"/>
  <c r="AJ448" i="14"/>
  <c r="AI448" i="14" s="1"/>
  <c r="AH448" i="14"/>
  <c r="AE448" i="14"/>
  <c r="Z448" i="14"/>
  <c r="AF448" i="14" s="1"/>
  <c r="U448" i="14"/>
  <c r="T448" i="14"/>
  <c r="O448" i="14"/>
  <c r="AL447" i="14"/>
  <c r="AK447" i="14"/>
  <c r="AJ447" i="14"/>
  <c r="AM447" i="14" s="1"/>
  <c r="AN447" i="14" s="1"/>
  <c r="AI447" i="14"/>
  <c r="AH447" i="14"/>
  <c r="AE447" i="14"/>
  <c r="Z447" i="14"/>
  <c r="AF447" i="14" s="1"/>
  <c r="U447" i="14"/>
  <c r="T447" i="14"/>
  <c r="O447" i="14"/>
  <c r="AL446" i="14"/>
  <c r="AM446" i="14" s="1"/>
  <c r="AN446" i="14" s="1"/>
  <c r="AJ446" i="14"/>
  <c r="AI446" i="14"/>
  <c r="AH446" i="14"/>
  <c r="AF446" i="14"/>
  <c r="AE446" i="14"/>
  <c r="Z446" i="14"/>
  <c r="U446" i="14"/>
  <c r="T446" i="14"/>
  <c r="O446" i="14"/>
  <c r="AM445" i="14"/>
  <c r="AN445" i="14" s="1"/>
  <c r="AL445" i="14"/>
  <c r="AK445" i="14"/>
  <c r="AJ445" i="14"/>
  <c r="AI445" i="14"/>
  <c r="AH445" i="14"/>
  <c r="AF445" i="14"/>
  <c r="Z445" i="14"/>
  <c r="U445" i="14"/>
  <c r="T445" i="14"/>
  <c r="O445" i="14"/>
  <c r="AE445" i="14" s="1"/>
  <c r="AL444" i="14"/>
  <c r="AM444" i="14" s="1"/>
  <c r="AN444" i="14" s="1"/>
  <c r="AJ444" i="14"/>
  <c r="AI444" i="14" s="1"/>
  <c r="AH444" i="14"/>
  <c r="AE444" i="14"/>
  <c r="Z444" i="14"/>
  <c r="AF444" i="14" s="1"/>
  <c r="U444" i="14"/>
  <c r="T444" i="14"/>
  <c r="O444" i="14"/>
  <c r="AN443" i="14"/>
  <c r="AM443" i="14"/>
  <c r="AL443" i="14"/>
  <c r="AK443" i="14"/>
  <c r="AJ443" i="14"/>
  <c r="AI443" i="14"/>
  <c r="AH443" i="14"/>
  <c r="AE443" i="14"/>
  <c r="Z443" i="14"/>
  <c r="AF443" i="14" s="1"/>
  <c r="U443" i="14"/>
  <c r="T443" i="14"/>
  <c r="O443" i="14"/>
  <c r="AM442" i="14"/>
  <c r="AN442" i="14" s="1"/>
  <c r="AL442" i="14"/>
  <c r="AK442" i="14" s="1"/>
  <c r="AJ442" i="14"/>
  <c r="AI442" i="14" s="1"/>
  <c r="AH442" i="14"/>
  <c r="AE442" i="14"/>
  <c r="Z442" i="14"/>
  <c r="AF442" i="14" s="1"/>
  <c r="U442" i="14"/>
  <c r="T442" i="14"/>
  <c r="O442" i="14"/>
  <c r="AL441" i="14"/>
  <c r="AJ441" i="14"/>
  <c r="AI441" i="14"/>
  <c r="AH441" i="14"/>
  <c r="AF441" i="14"/>
  <c r="Z441" i="14"/>
  <c r="U441" i="14"/>
  <c r="T441" i="14"/>
  <c r="O441" i="14"/>
  <c r="AE441" i="14" s="1"/>
  <c r="AL440" i="14"/>
  <c r="AM440" i="14" s="1"/>
  <c r="AN440" i="14" s="1"/>
  <c r="AK440" i="14"/>
  <c r="AJ440" i="14"/>
  <c r="AI440" i="14" s="1"/>
  <c r="AH440" i="14"/>
  <c r="Z440" i="14"/>
  <c r="AF440" i="14" s="1"/>
  <c r="U440" i="14"/>
  <c r="T440" i="14"/>
  <c r="O440" i="14"/>
  <c r="AE440" i="14" s="1"/>
  <c r="AL439" i="14"/>
  <c r="AK439" i="14"/>
  <c r="AJ439" i="14"/>
  <c r="AI439" i="14" s="1"/>
  <c r="AH439" i="14"/>
  <c r="Z439" i="14"/>
  <c r="AF439" i="14" s="1"/>
  <c r="U439" i="14"/>
  <c r="T439" i="14"/>
  <c r="O439" i="14"/>
  <c r="AE439" i="14" s="1"/>
  <c r="AM438" i="14"/>
  <c r="AN438" i="14" s="1"/>
  <c r="AL438" i="14"/>
  <c r="AK438" i="14"/>
  <c r="AJ438" i="14"/>
  <c r="AI438" i="14"/>
  <c r="AH438" i="14"/>
  <c r="Z438" i="14"/>
  <c r="AF438" i="14" s="1"/>
  <c r="U438" i="14"/>
  <c r="T438" i="14"/>
  <c r="O438" i="14"/>
  <c r="AE438" i="14" s="1"/>
  <c r="AL437" i="14"/>
  <c r="AK437" i="14" s="1"/>
  <c r="AJ437" i="14"/>
  <c r="AI437" i="14"/>
  <c r="AH437" i="14"/>
  <c r="Z437" i="14"/>
  <c r="AF437" i="14" s="1"/>
  <c r="U437" i="14"/>
  <c r="T437" i="14"/>
  <c r="O437" i="14"/>
  <c r="AE437" i="14" s="1"/>
  <c r="AL436" i="14"/>
  <c r="AJ436" i="14"/>
  <c r="AI436" i="14"/>
  <c r="AH436" i="14"/>
  <c r="AF436" i="14"/>
  <c r="Z436" i="14"/>
  <c r="U436" i="14"/>
  <c r="T436" i="14"/>
  <c r="O436" i="14"/>
  <c r="AE436" i="14" s="1"/>
  <c r="AL435" i="14"/>
  <c r="AK435" i="14" s="1"/>
  <c r="AJ435" i="14"/>
  <c r="AI435" i="14" s="1"/>
  <c r="AH435" i="14"/>
  <c r="AF435" i="14"/>
  <c r="AE435" i="14"/>
  <c r="Z435" i="14"/>
  <c r="U435" i="14"/>
  <c r="T435" i="14"/>
  <c r="O435" i="14"/>
  <c r="AL434" i="14"/>
  <c r="AK434" i="14"/>
  <c r="AJ434" i="14"/>
  <c r="AI434" i="14" s="1"/>
  <c r="AH434" i="14"/>
  <c r="AE434" i="14"/>
  <c r="Z434" i="14"/>
  <c r="AF434" i="14" s="1"/>
  <c r="U434" i="14"/>
  <c r="T434" i="14"/>
  <c r="O434" i="14"/>
  <c r="AL433" i="14"/>
  <c r="AK433" i="14"/>
  <c r="AJ433" i="14"/>
  <c r="AM433" i="14" s="1"/>
  <c r="AN433" i="14" s="1"/>
  <c r="AI433" i="14"/>
  <c r="AH433" i="14"/>
  <c r="AE433" i="14"/>
  <c r="Z433" i="14"/>
  <c r="AF433" i="14" s="1"/>
  <c r="U433" i="14"/>
  <c r="T433" i="14"/>
  <c r="O433" i="14"/>
  <c r="AL432" i="14"/>
  <c r="AM432" i="14" s="1"/>
  <c r="AN432" i="14" s="1"/>
  <c r="AJ432" i="14"/>
  <c r="AI432" i="14"/>
  <c r="AH432" i="14"/>
  <c r="AF432" i="14"/>
  <c r="AE432" i="14"/>
  <c r="Z432" i="14"/>
  <c r="U432" i="14"/>
  <c r="T432" i="14"/>
  <c r="O432" i="14"/>
  <c r="AM431" i="14"/>
  <c r="AN431" i="14" s="1"/>
  <c r="AL431" i="14"/>
  <c r="AK431" i="14"/>
  <c r="AJ431" i="14"/>
  <c r="AI431" i="14"/>
  <c r="AH431" i="14"/>
  <c r="AF431" i="14"/>
  <c r="Z431" i="14"/>
  <c r="U431" i="14"/>
  <c r="T431" i="14"/>
  <c r="O431" i="14"/>
  <c r="AE431" i="14" s="1"/>
  <c r="AL430" i="14"/>
  <c r="AM430" i="14" s="1"/>
  <c r="AN430" i="14" s="1"/>
  <c r="AJ430" i="14"/>
  <c r="AI430" i="14" s="1"/>
  <c r="AH430" i="14"/>
  <c r="AE430" i="14"/>
  <c r="Z430" i="14"/>
  <c r="AF430" i="14" s="1"/>
  <c r="U430" i="14"/>
  <c r="T430" i="14"/>
  <c r="O430" i="14"/>
  <c r="AN429" i="14"/>
  <c r="AM429" i="14"/>
  <c r="AL429" i="14"/>
  <c r="AK429" i="14"/>
  <c r="AJ429" i="14"/>
  <c r="AI429" i="14"/>
  <c r="AH429" i="14"/>
  <c r="AE429" i="14"/>
  <c r="Z429" i="14"/>
  <c r="AF429" i="14" s="1"/>
  <c r="U429" i="14"/>
  <c r="T429" i="14"/>
  <c r="O429" i="14"/>
  <c r="AM428" i="14"/>
  <c r="AN428" i="14" s="1"/>
  <c r="AL428" i="14"/>
  <c r="AK428" i="14" s="1"/>
  <c r="AJ428" i="14"/>
  <c r="AI428" i="14" s="1"/>
  <c r="AH428" i="14"/>
  <c r="AE428" i="14"/>
  <c r="Z428" i="14"/>
  <c r="AF428" i="14" s="1"/>
  <c r="U428" i="14"/>
  <c r="T428" i="14"/>
  <c r="O428" i="14"/>
  <c r="AL427" i="14"/>
  <c r="AJ427" i="14"/>
  <c r="AI427" i="14"/>
  <c r="AH427" i="14"/>
  <c r="AF427" i="14"/>
  <c r="Z427" i="14"/>
  <c r="U427" i="14"/>
  <c r="T427" i="14"/>
  <c r="O427" i="14"/>
  <c r="AE427" i="14" s="1"/>
  <c r="AL426" i="14"/>
  <c r="AM426" i="14" s="1"/>
  <c r="AN426" i="14" s="1"/>
  <c r="AK426" i="14"/>
  <c r="AJ426" i="14"/>
  <c r="AI426" i="14" s="1"/>
  <c r="AH426" i="14"/>
  <c r="Z426" i="14"/>
  <c r="AF426" i="14" s="1"/>
  <c r="U426" i="14"/>
  <c r="T426" i="14"/>
  <c r="O426" i="14"/>
  <c r="AE426" i="14" s="1"/>
  <c r="AL425" i="14"/>
  <c r="AK425" i="14"/>
  <c r="AJ425" i="14"/>
  <c r="AI425" i="14" s="1"/>
  <c r="AH425" i="14"/>
  <c r="Z425" i="14"/>
  <c r="AF425" i="14" s="1"/>
  <c r="U425" i="14"/>
  <c r="T425" i="14"/>
  <c r="O425" i="14"/>
  <c r="AE425" i="14" s="1"/>
  <c r="AN424" i="14"/>
  <c r="AM424" i="14"/>
  <c r="AL424" i="14"/>
  <c r="AK424" i="14"/>
  <c r="AJ424" i="14"/>
  <c r="AI424" i="14"/>
  <c r="AH424" i="14"/>
  <c r="Z424" i="14"/>
  <c r="AF424" i="14" s="1"/>
  <c r="U424" i="14"/>
  <c r="T424" i="14"/>
  <c r="O424" i="14"/>
  <c r="AE424" i="14" s="1"/>
  <c r="AL423" i="14"/>
  <c r="AK423" i="14" s="1"/>
  <c r="AJ423" i="14"/>
  <c r="AI423" i="14"/>
  <c r="AH423" i="14"/>
  <c r="Z423" i="14"/>
  <c r="AF423" i="14" s="1"/>
  <c r="U423" i="14"/>
  <c r="T423" i="14"/>
  <c r="O423" i="14"/>
  <c r="AE423" i="14" s="1"/>
  <c r="AL422" i="14"/>
  <c r="AJ422" i="14"/>
  <c r="AI422" i="14"/>
  <c r="AH422" i="14"/>
  <c r="AF422" i="14"/>
  <c r="Z422" i="14"/>
  <c r="U422" i="14"/>
  <c r="T422" i="14"/>
  <c r="O422" i="14"/>
  <c r="AE422" i="14" s="1"/>
  <c r="AL421" i="14"/>
  <c r="AK421" i="14" s="1"/>
  <c r="AJ421" i="14"/>
  <c r="AI421" i="14" s="1"/>
  <c r="AH421" i="14"/>
  <c r="AF421" i="14"/>
  <c r="AE421" i="14"/>
  <c r="Z421" i="14"/>
  <c r="U421" i="14"/>
  <c r="T421" i="14"/>
  <c r="O421" i="14"/>
  <c r="AL420" i="14"/>
  <c r="AK420" i="14"/>
  <c r="AJ420" i="14"/>
  <c r="AI420" i="14" s="1"/>
  <c r="AH420" i="14"/>
  <c r="AE420" i="14"/>
  <c r="Z420" i="14"/>
  <c r="AF420" i="14" s="1"/>
  <c r="U420" i="14"/>
  <c r="T420" i="14"/>
  <c r="O420" i="14"/>
  <c r="AL419" i="14"/>
  <c r="AK419" i="14"/>
  <c r="AJ419" i="14"/>
  <c r="AM419" i="14" s="1"/>
  <c r="AN419" i="14" s="1"/>
  <c r="AI419" i="14"/>
  <c r="AH419" i="14"/>
  <c r="AE419" i="14"/>
  <c r="Z419" i="14"/>
  <c r="AF419" i="14" s="1"/>
  <c r="U419" i="14"/>
  <c r="T419" i="14"/>
  <c r="O419" i="14"/>
  <c r="AL418" i="14"/>
  <c r="AM418" i="14" s="1"/>
  <c r="AN418" i="14" s="1"/>
  <c r="AJ418" i="14"/>
  <c r="AI418" i="14"/>
  <c r="AH418" i="14"/>
  <c r="AF418" i="14"/>
  <c r="AE418" i="14"/>
  <c r="Z418" i="14"/>
  <c r="U418" i="14"/>
  <c r="T418" i="14"/>
  <c r="O418" i="14"/>
  <c r="AM417" i="14"/>
  <c r="AN417" i="14" s="1"/>
  <c r="AL417" i="14"/>
  <c r="AK417" i="14"/>
  <c r="AJ417" i="14"/>
  <c r="AI417" i="14"/>
  <c r="AH417" i="14"/>
  <c r="AF417" i="14"/>
  <c r="Z417" i="14"/>
  <c r="U417" i="14"/>
  <c r="T417" i="14"/>
  <c r="O417" i="14"/>
  <c r="AE417" i="14" s="1"/>
  <c r="AL416" i="14"/>
  <c r="AM416" i="14" s="1"/>
  <c r="AN416" i="14" s="1"/>
  <c r="AJ416" i="14"/>
  <c r="AI416" i="14" s="1"/>
  <c r="AH416" i="14"/>
  <c r="AE416" i="14"/>
  <c r="Z416" i="14"/>
  <c r="AF416" i="14" s="1"/>
  <c r="U416" i="14"/>
  <c r="T416" i="14"/>
  <c r="O416" i="14"/>
  <c r="AN415" i="14"/>
  <c r="AM415" i="14"/>
  <c r="AL415" i="14"/>
  <c r="AK415" i="14"/>
  <c r="AJ415" i="14"/>
  <c r="AI415" i="14"/>
  <c r="AH415" i="14"/>
  <c r="AE415" i="14"/>
  <c r="Z415" i="14"/>
  <c r="AF415" i="14" s="1"/>
  <c r="U415" i="14"/>
  <c r="T415" i="14"/>
  <c r="O415" i="14"/>
  <c r="AM414" i="14"/>
  <c r="AN414" i="14" s="1"/>
  <c r="AL414" i="14"/>
  <c r="AK414" i="14" s="1"/>
  <c r="AJ414" i="14"/>
  <c r="AI414" i="14" s="1"/>
  <c r="AH414" i="14"/>
  <c r="AE414" i="14"/>
  <c r="Z414" i="14"/>
  <c r="AF414" i="14" s="1"/>
  <c r="U414" i="14"/>
  <c r="T414" i="14"/>
  <c r="O414" i="14"/>
  <c r="AL413" i="14"/>
  <c r="AJ413" i="14"/>
  <c r="AI413" i="14"/>
  <c r="AH413" i="14"/>
  <c r="AF413" i="14"/>
  <c r="Z413" i="14"/>
  <c r="U413" i="14"/>
  <c r="T413" i="14"/>
  <c r="O413" i="14"/>
  <c r="AE413" i="14" s="1"/>
  <c r="AL412" i="14"/>
  <c r="AM412" i="14" s="1"/>
  <c r="AN412" i="14" s="1"/>
  <c r="AK412" i="14"/>
  <c r="AJ412" i="14"/>
  <c r="AI412" i="14" s="1"/>
  <c r="AH412" i="14"/>
  <c r="Z412" i="14"/>
  <c r="AF412" i="14" s="1"/>
  <c r="U412" i="14"/>
  <c r="T412" i="14"/>
  <c r="O412" i="14"/>
  <c r="AE412" i="14" s="1"/>
  <c r="AL411" i="14"/>
  <c r="AK411" i="14"/>
  <c r="AJ411" i="14"/>
  <c r="AI411" i="14" s="1"/>
  <c r="AH411" i="14"/>
  <c r="Z411" i="14"/>
  <c r="AF411" i="14" s="1"/>
  <c r="U411" i="14"/>
  <c r="T411" i="14"/>
  <c r="O411" i="14"/>
  <c r="AE411" i="14" s="1"/>
  <c r="AN410" i="14"/>
  <c r="AM410" i="14"/>
  <c r="AL410" i="14"/>
  <c r="AK410" i="14"/>
  <c r="AJ410" i="14"/>
  <c r="AI410" i="14"/>
  <c r="AH410" i="14"/>
  <c r="Z410" i="14"/>
  <c r="AF410" i="14" s="1"/>
  <c r="U410" i="14"/>
  <c r="T410" i="14"/>
  <c r="O410" i="14"/>
  <c r="AE410" i="14" s="1"/>
  <c r="AL409" i="14"/>
  <c r="AK409" i="14" s="1"/>
  <c r="AJ409" i="14"/>
  <c r="AI409" i="14"/>
  <c r="AH409" i="14"/>
  <c r="Z409" i="14"/>
  <c r="AF409" i="14" s="1"/>
  <c r="U409" i="14"/>
  <c r="T409" i="14"/>
  <c r="O409" i="14"/>
  <c r="AE409" i="14" s="1"/>
  <c r="AL408" i="14"/>
  <c r="AJ408" i="14"/>
  <c r="AI408" i="14"/>
  <c r="AH408" i="14"/>
  <c r="AF408" i="14"/>
  <c r="Z408" i="14"/>
  <c r="U408" i="14"/>
  <c r="T408" i="14"/>
  <c r="O408" i="14"/>
  <c r="AE408" i="14" s="1"/>
  <c r="AL407" i="14"/>
  <c r="AK407" i="14" s="1"/>
  <c r="AJ407" i="14"/>
  <c r="AI407" i="14" s="1"/>
  <c r="AH407" i="14"/>
  <c r="AF407" i="14"/>
  <c r="AE407" i="14"/>
  <c r="Z407" i="14"/>
  <c r="U407" i="14"/>
  <c r="T407" i="14"/>
  <c r="O407" i="14"/>
  <c r="AL406" i="14"/>
  <c r="AK406" i="14"/>
  <c r="AJ406" i="14"/>
  <c r="AI406" i="14" s="1"/>
  <c r="AH406" i="14"/>
  <c r="AE406" i="14"/>
  <c r="Z406" i="14"/>
  <c r="AF406" i="14" s="1"/>
  <c r="U406" i="14"/>
  <c r="T406" i="14"/>
  <c r="O406" i="14"/>
  <c r="AL405" i="14"/>
  <c r="AK405" i="14"/>
  <c r="AJ405" i="14"/>
  <c r="AM405" i="14" s="1"/>
  <c r="AN405" i="14" s="1"/>
  <c r="AI405" i="14"/>
  <c r="AH405" i="14"/>
  <c r="AE405" i="14"/>
  <c r="Z405" i="14"/>
  <c r="AF405" i="14" s="1"/>
  <c r="U405" i="14"/>
  <c r="T405" i="14"/>
  <c r="O405" i="14"/>
  <c r="AL404" i="14"/>
  <c r="AM404" i="14" s="1"/>
  <c r="AN404" i="14" s="1"/>
  <c r="AJ404" i="14"/>
  <c r="AI404" i="14"/>
  <c r="AH404" i="14"/>
  <c r="AF404" i="14"/>
  <c r="AE404" i="14"/>
  <c r="Z404" i="14"/>
  <c r="U404" i="14"/>
  <c r="T404" i="14"/>
  <c r="O404" i="14"/>
  <c r="AM403" i="14"/>
  <c r="AN403" i="14" s="1"/>
  <c r="AL403" i="14"/>
  <c r="AK403" i="14"/>
  <c r="AJ403" i="14"/>
  <c r="AI403" i="14"/>
  <c r="AH403" i="14"/>
  <c r="AF403" i="14"/>
  <c r="Z403" i="14"/>
  <c r="U403" i="14"/>
  <c r="T403" i="14"/>
  <c r="O403" i="14"/>
  <c r="AE403" i="14" s="1"/>
  <c r="AL402" i="14"/>
  <c r="AM402" i="14" s="1"/>
  <c r="AN402" i="14" s="1"/>
  <c r="AJ402" i="14"/>
  <c r="AI402" i="14" s="1"/>
  <c r="AH402" i="14"/>
  <c r="AE402" i="14"/>
  <c r="Z402" i="14"/>
  <c r="AF402" i="14" s="1"/>
  <c r="U402" i="14"/>
  <c r="T402" i="14"/>
  <c r="O402" i="14"/>
  <c r="AN401" i="14"/>
  <c r="AM401" i="14"/>
  <c r="AL401" i="14"/>
  <c r="AK401" i="14"/>
  <c r="AJ401" i="14"/>
  <c r="AI401" i="14"/>
  <c r="AH401" i="14"/>
  <c r="AE401" i="14"/>
  <c r="Z401" i="14"/>
  <c r="AF401" i="14" s="1"/>
  <c r="U401" i="14"/>
  <c r="T401" i="14"/>
  <c r="O401" i="14"/>
  <c r="AM400" i="14"/>
  <c r="AN400" i="14" s="1"/>
  <c r="AL400" i="14"/>
  <c r="AK400" i="14" s="1"/>
  <c r="AJ400" i="14"/>
  <c r="AI400" i="14" s="1"/>
  <c r="AH400" i="14"/>
  <c r="AE400" i="14"/>
  <c r="Z400" i="14"/>
  <c r="AF400" i="14" s="1"/>
  <c r="U400" i="14"/>
  <c r="T400" i="14"/>
  <c r="O400" i="14"/>
  <c r="AL399" i="14"/>
  <c r="AJ399" i="14"/>
  <c r="AI399" i="14"/>
  <c r="AH399" i="14"/>
  <c r="AF399" i="14"/>
  <c r="Z399" i="14"/>
  <c r="U399" i="14"/>
  <c r="T399" i="14"/>
  <c r="O399" i="14"/>
  <c r="AE399" i="14" s="1"/>
  <c r="AL398" i="14"/>
  <c r="AM398" i="14" s="1"/>
  <c r="AN398" i="14" s="1"/>
  <c r="AK398" i="14"/>
  <c r="AJ398" i="14"/>
  <c r="AI398" i="14" s="1"/>
  <c r="AH398" i="14"/>
  <c r="Z398" i="14"/>
  <c r="AF398" i="14" s="1"/>
  <c r="U398" i="14"/>
  <c r="T398" i="14"/>
  <c r="O398" i="14"/>
  <c r="AE398" i="14" s="1"/>
  <c r="AL397" i="14"/>
  <c r="AK397" i="14"/>
  <c r="AJ397" i="14"/>
  <c r="AI397" i="14" s="1"/>
  <c r="AH397" i="14"/>
  <c r="Z397" i="14"/>
  <c r="AF397" i="14" s="1"/>
  <c r="U397" i="14"/>
  <c r="T397" i="14"/>
  <c r="O397" i="14"/>
  <c r="AE397" i="14" s="1"/>
  <c r="AM396" i="14"/>
  <c r="AN396" i="14" s="1"/>
  <c r="AL396" i="14"/>
  <c r="AK396" i="14"/>
  <c r="AJ396" i="14"/>
  <c r="AI396" i="14"/>
  <c r="AH396" i="14"/>
  <c r="Z396" i="14"/>
  <c r="AF396" i="14" s="1"/>
  <c r="U396" i="14"/>
  <c r="T396" i="14"/>
  <c r="O396" i="14"/>
  <c r="AE396" i="14" s="1"/>
  <c r="AL395" i="14"/>
  <c r="AK395" i="14" s="1"/>
  <c r="AJ395" i="14"/>
  <c r="AI395" i="14"/>
  <c r="AH395" i="14"/>
  <c r="Z395" i="14"/>
  <c r="AF395" i="14" s="1"/>
  <c r="U395" i="14"/>
  <c r="T395" i="14"/>
  <c r="O395" i="14"/>
  <c r="AE395" i="14" s="1"/>
  <c r="AL394" i="14"/>
  <c r="AJ394" i="14"/>
  <c r="AI394" i="14"/>
  <c r="AH394" i="14"/>
  <c r="AF394" i="14"/>
  <c r="Z394" i="14"/>
  <c r="U394" i="14"/>
  <c r="T394" i="14"/>
  <c r="O394" i="14"/>
  <c r="AE394" i="14" s="1"/>
  <c r="AL393" i="14"/>
  <c r="AK393" i="14" s="1"/>
  <c r="AJ393" i="14"/>
  <c r="AI393" i="14" s="1"/>
  <c r="AH393" i="14"/>
  <c r="AF393" i="14"/>
  <c r="AE393" i="14"/>
  <c r="Z393" i="14"/>
  <c r="U393" i="14"/>
  <c r="T393" i="14"/>
  <c r="O393" i="14"/>
  <c r="AL392" i="14"/>
  <c r="AK392" i="14"/>
  <c r="AJ392" i="14"/>
  <c r="AI392" i="14" s="1"/>
  <c r="AH392" i="14"/>
  <c r="AE392" i="14"/>
  <c r="Z392" i="14"/>
  <c r="AF392" i="14" s="1"/>
  <c r="U392" i="14"/>
  <c r="T392" i="14"/>
  <c r="O392" i="14"/>
  <c r="AL391" i="14"/>
  <c r="AK391" i="14"/>
  <c r="AJ391" i="14"/>
  <c r="AM391" i="14" s="1"/>
  <c r="AN391" i="14" s="1"/>
  <c r="AI391" i="14"/>
  <c r="AH391" i="14"/>
  <c r="AE391" i="14"/>
  <c r="Z391" i="14"/>
  <c r="AF391" i="14" s="1"/>
  <c r="U391" i="14"/>
  <c r="T391" i="14"/>
  <c r="O391" i="14"/>
  <c r="AL390" i="14"/>
  <c r="AM390" i="14" s="1"/>
  <c r="AN390" i="14" s="1"/>
  <c r="AJ390" i="14"/>
  <c r="AI390" i="14"/>
  <c r="AH390" i="14"/>
  <c r="AF390" i="14"/>
  <c r="AE390" i="14"/>
  <c r="Z390" i="14"/>
  <c r="U390" i="14"/>
  <c r="T390" i="14"/>
  <c r="O390" i="14"/>
  <c r="AM389" i="14"/>
  <c r="AN389" i="14" s="1"/>
  <c r="AL389" i="14"/>
  <c r="AK389" i="14"/>
  <c r="AJ389" i="14"/>
  <c r="AI389" i="14"/>
  <c r="AH389" i="14"/>
  <c r="AF389" i="14"/>
  <c r="Z389" i="14"/>
  <c r="U389" i="14"/>
  <c r="T389" i="14"/>
  <c r="O389" i="14"/>
  <c r="AE389" i="14" s="1"/>
  <c r="AL388" i="14"/>
  <c r="AM388" i="14" s="1"/>
  <c r="AN388" i="14" s="1"/>
  <c r="AJ388" i="14"/>
  <c r="AI388" i="14" s="1"/>
  <c r="AH388" i="14"/>
  <c r="AE388" i="14"/>
  <c r="Z388" i="14"/>
  <c r="AF388" i="14" s="1"/>
  <c r="U388" i="14"/>
  <c r="T388" i="14"/>
  <c r="O388" i="14"/>
  <c r="AN387" i="14"/>
  <c r="AM387" i="14"/>
  <c r="AL387" i="14"/>
  <c r="AK387" i="14"/>
  <c r="AJ387" i="14"/>
  <c r="AI387" i="14"/>
  <c r="AH387" i="14"/>
  <c r="AE387" i="14"/>
  <c r="Z387" i="14"/>
  <c r="AF387" i="14" s="1"/>
  <c r="U387" i="14"/>
  <c r="T387" i="14"/>
  <c r="O387" i="14"/>
  <c r="AM386" i="14"/>
  <c r="AN386" i="14" s="1"/>
  <c r="AL386" i="14"/>
  <c r="AK386" i="14" s="1"/>
  <c r="AJ386" i="14"/>
  <c r="AI386" i="14" s="1"/>
  <c r="AH386" i="14"/>
  <c r="AE386" i="14"/>
  <c r="Z386" i="14"/>
  <c r="AF386" i="14" s="1"/>
  <c r="U386" i="14"/>
  <c r="T386" i="14"/>
  <c r="O386" i="14"/>
  <c r="AL385" i="14"/>
  <c r="AJ385" i="14"/>
  <c r="AI385" i="14"/>
  <c r="AH385" i="14"/>
  <c r="AF385" i="14"/>
  <c r="Z385" i="14"/>
  <c r="U385" i="14"/>
  <c r="T385" i="14"/>
  <c r="O385" i="14"/>
  <c r="AE385" i="14" s="1"/>
  <c r="AL384" i="14"/>
  <c r="AM384" i="14" s="1"/>
  <c r="AN384" i="14" s="1"/>
  <c r="AK384" i="14"/>
  <c r="AJ384" i="14"/>
  <c r="AI384" i="14" s="1"/>
  <c r="AH384" i="14"/>
  <c r="Z384" i="14"/>
  <c r="AF384" i="14" s="1"/>
  <c r="U384" i="14"/>
  <c r="T384" i="14"/>
  <c r="O384" i="14"/>
  <c r="AE384" i="14" s="1"/>
  <c r="AL383" i="14"/>
  <c r="AK383" i="14"/>
  <c r="AJ383" i="14"/>
  <c r="AI383" i="14" s="1"/>
  <c r="AH383" i="14"/>
  <c r="Z383" i="14"/>
  <c r="AF383" i="14" s="1"/>
  <c r="U383" i="14"/>
  <c r="T383" i="14"/>
  <c r="O383" i="14"/>
  <c r="AE383" i="14" s="1"/>
  <c r="AM382" i="14"/>
  <c r="AN382" i="14" s="1"/>
  <c r="AL382" i="14"/>
  <c r="AK382" i="14"/>
  <c r="AJ382" i="14"/>
  <c r="AI382" i="14"/>
  <c r="AH382" i="14"/>
  <c r="Z382" i="14"/>
  <c r="AF382" i="14" s="1"/>
  <c r="U382" i="14"/>
  <c r="T382" i="14"/>
  <c r="O382" i="14"/>
  <c r="AE382" i="14" s="1"/>
  <c r="AL381" i="14"/>
  <c r="AK381" i="14" s="1"/>
  <c r="AJ381" i="14"/>
  <c r="AI381" i="14"/>
  <c r="AH381" i="14"/>
  <c r="Z381" i="14"/>
  <c r="AF381" i="14" s="1"/>
  <c r="U381" i="14"/>
  <c r="T381" i="14"/>
  <c r="O381" i="14"/>
  <c r="AE381" i="14" s="1"/>
  <c r="AL380" i="14"/>
  <c r="AJ380" i="14"/>
  <c r="AI380" i="14"/>
  <c r="AH380" i="14"/>
  <c r="AF380" i="14"/>
  <c r="Z380" i="14"/>
  <c r="U380" i="14"/>
  <c r="T380" i="14"/>
  <c r="O380" i="14"/>
  <c r="AE380" i="14" s="1"/>
  <c r="AL379" i="14"/>
  <c r="AK379" i="14" s="1"/>
  <c r="AJ379" i="14"/>
  <c r="AI379" i="14" s="1"/>
  <c r="AH379" i="14"/>
  <c r="AF379" i="14"/>
  <c r="AE379" i="14"/>
  <c r="Z379" i="14"/>
  <c r="U379" i="14"/>
  <c r="T379" i="14"/>
  <c r="O379" i="14"/>
  <c r="AL378" i="14"/>
  <c r="AM378" i="14" s="1"/>
  <c r="AN378" i="14" s="1"/>
  <c r="AK378" i="14"/>
  <c r="AJ378" i="14"/>
  <c r="AI378" i="14" s="1"/>
  <c r="AH378" i="14"/>
  <c r="AE378" i="14"/>
  <c r="Z378" i="14"/>
  <c r="AF378" i="14" s="1"/>
  <c r="U378" i="14"/>
  <c r="T378" i="14"/>
  <c r="O378" i="14"/>
  <c r="AL377" i="14"/>
  <c r="AK377" i="14"/>
  <c r="AJ377" i="14"/>
  <c r="AM377" i="14" s="1"/>
  <c r="AN377" i="14" s="1"/>
  <c r="AI377" i="14"/>
  <c r="AH377" i="14"/>
  <c r="AE377" i="14"/>
  <c r="Z377" i="14"/>
  <c r="AF377" i="14" s="1"/>
  <c r="U377" i="14"/>
  <c r="T377" i="14"/>
  <c r="O377" i="14"/>
  <c r="AL376" i="14"/>
  <c r="AM376" i="14" s="1"/>
  <c r="AN376" i="14" s="1"/>
  <c r="AJ376" i="14"/>
  <c r="AI376" i="14"/>
  <c r="AH376" i="14"/>
  <c r="AF376" i="14"/>
  <c r="AE376" i="14"/>
  <c r="Z376" i="14"/>
  <c r="U376" i="14"/>
  <c r="T376" i="14"/>
  <c r="O376" i="14"/>
  <c r="AM375" i="14"/>
  <c r="AN375" i="14" s="1"/>
  <c r="AL375" i="14"/>
  <c r="AK375" i="14"/>
  <c r="AJ375" i="14"/>
  <c r="AI375" i="14"/>
  <c r="AH375" i="14"/>
  <c r="AF375" i="14"/>
  <c r="Z375" i="14"/>
  <c r="U375" i="14"/>
  <c r="T375" i="14"/>
  <c r="O375" i="14"/>
  <c r="AE375" i="14" s="1"/>
  <c r="AL374" i="14"/>
  <c r="AM374" i="14" s="1"/>
  <c r="AN374" i="14" s="1"/>
  <c r="AJ374" i="14"/>
  <c r="AI374" i="14" s="1"/>
  <c r="AH374" i="14"/>
  <c r="AE374" i="14"/>
  <c r="Z374" i="14"/>
  <c r="AF374" i="14" s="1"/>
  <c r="U374" i="14"/>
  <c r="T374" i="14"/>
  <c r="O374" i="14"/>
  <c r="AN373" i="14"/>
  <c r="AM373" i="14"/>
  <c r="AL373" i="14"/>
  <c r="AK373" i="14"/>
  <c r="AJ373" i="14"/>
  <c r="AI373" i="14"/>
  <c r="AH373" i="14"/>
  <c r="AE373" i="14"/>
  <c r="Z373" i="14"/>
  <c r="AF373" i="14" s="1"/>
  <c r="U373" i="14"/>
  <c r="T373" i="14"/>
  <c r="O373" i="14"/>
  <c r="AM372" i="14"/>
  <c r="AN372" i="14" s="1"/>
  <c r="AL372" i="14"/>
  <c r="AK372" i="14" s="1"/>
  <c r="AJ372" i="14"/>
  <c r="AI372" i="14" s="1"/>
  <c r="AH372" i="14"/>
  <c r="AE372" i="14"/>
  <c r="Z372" i="14"/>
  <c r="AF372" i="14" s="1"/>
  <c r="U372" i="14"/>
  <c r="T372" i="14"/>
  <c r="O372" i="14"/>
  <c r="AL371" i="14"/>
  <c r="AJ371" i="14"/>
  <c r="AI371" i="14"/>
  <c r="AH371" i="14"/>
  <c r="AF371" i="14"/>
  <c r="Z371" i="14"/>
  <c r="U371" i="14"/>
  <c r="T371" i="14"/>
  <c r="O371" i="14"/>
  <c r="AE371" i="14" s="1"/>
  <c r="AL370" i="14"/>
  <c r="AM370" i="14" s="1"/>
  <c r="AN370" i="14" s="1"/>
  <c r="AK370" i="14"/>
  <c r="AJ370" i="14"/>
  <c r="AI370" i="14" s="1"/>
  <c r="AH370" i="14"/>
  <c r="Z370" i="14"/>
  <c r="AF370" i="14" s="1"/>
  <c r="U370" i="14"/>
  <c r="T370" i="14"/>
  <c r="O370" i="14"/>
  <c r="AE370" i="14" s="1"/>
  <c r="AL369" i="14"/>
  <c r="AK369" i="14"/>
  <c r="AJ369" i="14"/>
  <c r="AI369" i="14" s="1"/>
  <c r="AH369" i="14"/>
  <c r="Z369" i="14"/>
  <c r="AF369" i="14" s="1"/>
  <c r="U369" i="14"/>
  <c r="T369" i="14"/>
  <c r="O369" i="14"/>
  <c r="AE369" i="14" s="1"/>
  <c r="AN368" i="14"/>
  <c r="AM368" i="14"/>
  <c r="AL368" i="14"/>
  <c r="AK368" i="14"/>
  <c r="AJ368" i="14"/>
  <c r="AI368" i="14"/>
  <c r="AH368" i="14"/>
  <c r="Z368" i="14"/>
  <c r="AF368" i="14" s="1"/>
  <c r="U368" i="14"/>
  <c r="T368" i="14"/>
  <c r="O368" i="14"/>
  <c r="AE368" i="14" s="1"/>
  <c r="AL367" i="14"/>
  <c r="AJ367" i="14"/>
  <c r="AI367" i="14"/>
  <c r="AH367" i="14"/>
  <c r="Z367" i="14"/>
  <c r="AF367" i="14" s="1"/>
  <c r="U367" i="14"/>
  <c r="T367" i="14"/>
  <c r="O367" i="14"/>
  <c r="AE367" i="14" s="1"/>
  <c r="AL366" i="14"/>
  <c r="AJ366" i="14"/>
  <c r="AI366" i="14"/>
  <c r="AH366" i="14"/>
  <c r="AF366" i="14"/>
  <c r="Z366" i="14"/>
  <c r="U366" i="14"/>
  <c r="T366" i="14"/>
  <c r="O366" i="14"/>
  <c r="AE366" i="14" s="1"/>
  <c r="AL365" i="14"/>
  <c r="AK365" i="14" s="1"/>
  <c r="AJ365" i="14"/>
  <c r="AI365" i="14" s="1"/>
  <c r="AH365" i="14"/>
  <c r="AF365" i="14"/>
  <c r="AE365" i="14"/>
  <c r="Z365" i="14"/>
  <c r="U365" i="14"/>
  <c r="T365" i="14"/>
  <c r="O365" i="14"/>
  <c r="AL364" i="14"/>
  <c r="AM364" i="14" s="1"/>
  <c r="AN364" i="14" s="1"/>
  <c r="AK364" i="14"/>
  <c r="AJ364" i="14"/>
  <c r="AI364" i="14" s="1"/>
  <c r="AH364" i="14"/>
  <c r="AE364" i="14"/>
  <c r="Z364" i="14"/>
  <c r="AF364" i="14" s="1"/>
  <c r="U364" i="14"/>
  <c r="T364" i="14"/>
  <c r="O364" i="14"/>
  <c r="AL363" i="14"/>
  <c r="AK363" i="14"/>
  <c r="AJ363" i="14"/>
  <c r="AM363" i="14" s="1"/>
  <c r="AN363" i="14" s="1"/>
  <c r="AI363" i="14"/>
  <c r="AH363" i="14"/>
  <c r="AE363" i="14"/>
  <c r="Z363" i="14"/>
  <c r="AF363" i="14" s="1"/>
  <c r="U363" i="14"/>
  <c r="T363" i="14"/>
  <c r="O363" i="14"/>
  <c r="AL362" i="14"/>
  <c r="AM362" i="14" s="1"/>
  <c r="AN362" i="14" s="1"/>
  <c r="AJ362" i="14"/>
  <c r="AI362" i="14"/>
  <c r="AH362" i="14"/>
  <c r="AF362" i="14"/>
  <c r="AE362" i="14"/>
  <c r="Z362" i="14"/>
  <c r="U362" i="14"/>
  <c r="T362" i="14"/>
  <c r="O362" i="14"/>
  <c r="AM361" i="14"/>
  <c r="AN361" i="14" s="1"/>
  <c r="AL361" i="14"/>
  <c r="AK361" i="14"/>
  <c r="AJ361" i="14"/>
  <c r="AI361" i="14"/>
  <c r="AH361" i="14"/>
  <c r="AF361" i="14"/>
  <c r="Z361" i="14"/>
  <c r="U361" i="14"/>
  <c r="T361" i="14"/>
  <c r="O361" i="14"/>
  <c r="AE361" i="14" s="1"/>
  <c r="AL360" i="14"/>
  <c r="AM360" i="14" s="1"/>
  <c r="AN360" i="14" s="1"/>
  <c r="AJ360" i="14"/>
  <c r="AI360" i="14" s="1"/>
  <c r="AH360" i="14"/>
  <c r="AE360" i="14"/>
  <c r="Z360" i="14"/>
  <c r="AF360" i="14" s="1"/>
  <c r="U360" i="14"/>
  <c r="T360" i="14"/>
  <c r="O360" i="14"/>
  <c r="AN359" i="14"/>
  <c r="AM359" i="14"/>
  <c r="AL359" i="14"/>
  <c r="AK359" i="14"/>
  <c r="AJ359" i="14"/>
  <c r="AI359" i="14"/>
  <c r="AH359" i="14"/>
  <c r="AE359" i="14"/>
  <c r="Z359" i="14"/>
  <c r="AF359" i="14" s="1"/>
  <c r="U359" i="14"/>
  <c r="T359" i="14"/>
  <c r="O359" i="14"/>
  <c r="AM358" i="14"/>
  <c r="AN358" i="14" s="1"/>
  <c r="AL358" i="14"/>
  <c r="AK358" i="14" s="1"/>
  <c r="AJ358" i="14"/>
  <c r="AI358" i="14" s="1"/>
  <c r="AH358" i="14"/>
  <c r="AE358" i="14"/>
  <c r="Z358" i="14"/>
  <c r="AF358" i="14" s="1"/>
  <c r="U358" i="14"/>
  <c r="T358" i="14"/>
  <c r="O358" i="14"/>
  <c r="AL357" i="14"/>
  <c r="AK357" i="14" s="1"/>
  <c r="AJ357" i="14"/>
  <c r="AI357" i="14"/>
  <c r="AH357" i="14"/>
  <c r="AF357" i="14"/>
  <c r="Z357" i="14"/>
  <c r="U357" i="14"/>
  <c r="T357" i="14"/>
  <c r="O357" i="14"/>
  <c r="AE357" i="14" s="1"/>
  <c r="AL356" i="14"/>
  <c r="AM356" i="14" s="1"/>
  <c r="AN356" i="14" s="1"/>
  <c r="AJ356" i="14"/>
  <c r="AI356" i="14" s="1"/>
  <c r="AH356" i="14"/>
  <c r="Z356" i="14"/>
  <c r="AF356" i="14" s="1"/>
  <c r="U356" i="14"/>
  <c r="T356" i="14"/>
  <c r="O356" i="14"/>
  <c r="AE356" i="14" s="1"/>
  <c r="AL355" i="14"/>
  <c r="AK355" i="14"/>
  <c r="AJ355" i="14"/>
  <c r="AI355" i="14" s="1"/>
  <c r="AH355" i="14"/>
  <c r="Z355" i="14"/>
  <c r="AF355" i="14" s="1"/>
  <c r="U355" i="14"/>
  <c r="T355" i="14"/>
  <c r="O355" i="14"/>
  <c r="AE355" i="14" s="1"/>
  <c r="AL354" i="14"/>
  <c r="AK354" i="14"/>
  <c r="AJ354" i="14"/>
  <c r="AM354" i="14" s="1"/>
  <c r="AN354" i="14" s="1"/>
  <c r="AI354" i="14"/>
  <c r="AH354" i="14"/>
  <c r="Z354" i="14"/>
  <c r="AF354" i="14" s="1"/>
  <c r="U354" i="14"/>
  <c r="T354" i="14"/>
  <c r="O354" i="14"/>
  <c r="AE354" i="14" s="1"/>
  <c r="AM353" i="14"/>
  <c r="AN353" i="14" s="1"/>
  <c r="AL353" i="14"/>
  <c r="AK353" i="14" s="1"/>
  <c r="AJ353" i="14"/>
  <c r="AI353" i="14"/>
  <c r="AH353" i="14"/>
  <c r="Z353" i="14"/>
  <c r="AF353" i="14" s="1"/>
  <c r="U353" i="14"/>
  <c r="T353" i="14"/>
  <c r="O353" i="14"/>
  <c r="AE353" i="14" s="1"/>
  <c r="AL352" i="14"/>
  <c r="AK352" i="14" s="1"/>
  <c r="AJ352" i="14"/>
  <c r="AI352" i="14"/>
  <c r="AH352" i="14"/>
  <c r="AF352" i="14"/>
  <c r="Z352" i="14"/>
  <c r="U352" i="14"/>
  <c r="T352" i="14"/>
  <c r="O352" i="14"/>
  <c r="AE352" i="14" s="1"/>
  <c r="AL351" i="14"/>
  <c r="AM351" i="14" s="1"/>
  <c r="AN351" i="14" s="1"/>
  <c r="AK351" i="14"/>
  <c r="AJ351" i="14"/>
  <c r="AI351" i="14" s="1"/>
  <c r="AH351" i="14"/>
  <c r="AF351" i="14"/>
  <c r="AE351" i="14"/>
  <c r="Z351" i="14"/>
  <c r="U351" i="14"/>
  <c r="T351" i="14"/>
  <c r="O351" i="14"/>
  <c r="AL350" i="14"/>
  <c r="AK350" i="14"/>
  <c r="AJ350" i="14"/>
  <c r="AI350" i="14"/>
  <c r="AH350" i="14"/>
  <c r="AE350" i="14"/>
  <c r="Z350" i="14"/>
  <c r="AF350" i="14" s="1"/>
  <c r="U350" i="14"/>
  <c r="T350" i="14"/>
  <c r="O350" i="14"/>
  <c r="AM349" i="14"/>
  <c r="AN349" i="14" s="1"/>
  <c r="AL349" i="14"/>
  <c r="AK349" i="14"/>
  <c r="AJ349" i="14"/>
  <c r="AI349" i="14"/>
  <c r="AH349" i="14"/>
  <c r="AE349" i="14"/>
  <c r="Z349" i="14"/>
  <c r="AF349" i="14" s="1"/>
  <c r="U349" i="14"/>
  <c r="T349" i="14"/>
  <c r="O349" i="14"/>
  <c r="AL348" i="14"/>
  <c r="AJ348" i="14"/>
  <c r="AI348" i="14"/>
  <c r="AH348" i="14"/>
  <c r="AF348" i="14"/>
  <c r="AE348" i="14"/>
  <c r="Z348" i="14"/>
  <c r="U348" i="14"/>
  <c r="T348" i="14"/>
  <c r="O348" i="14"/>
  <c r="AM347" i="14"/>
  <c r="AN347" i="14" s="1"/>
  <c r="AL347" i="14"/>
  <c r="AK347" i="14"/>
  <c r="AJ347" i="14"/>
  <c r="AI347" i="14"/>
  <c r="AH347" i="14"/>
  <c r="AF347" i="14"/>
  <c r="AE347" i="14"/>
  <c r="Z347" i="14"/>
  <c r="U347" i="14"/>
  <c r="T347" i="14"/>
  <c r="O347" i="14"/>
  <c r="AL346" i="14"/>
  <c r="AJ346" i="14"/>
  <c r="AI346" i="14" s="1"/>
  <c r="AH346" i="14"/>
  <c r="Z346" i="14"/>
  <c r="AF346" i="14" s="1"/>
  <c r="U346" i="14"/>
  <c r="T346" i="14"/>
  <c r="O346" i="14"/>
  <c r="AE346" i="14" s="1"/>
  <c r="AN345" i="14"/>
  <c r="AM345" i="14"/>
  <c r="AL345" i="14"/>
  <c r="AK345" i="14"/>
  <c r="AJ345" i="14"/>
  <c r="AI345" i="14"/>
  <c r="AH345" i="14"/>
  <c r="AE345" i="14"/>
  <c r="Z345" i="14"/>
  <c r="AF345" i="14" s="1"/>
  <c r="U345" i="14"/>
  <c r="T345" i="14"/>
  <c r="O345" i="14"/>
  <c r="AM344" i="14"/>
  <c r="AN344" i="14" s="1"/>
  <c r="AL344" i="14"/>
  <c r="AK344" i="14" s="1"/>
  <c r="AJ344" i="14"/>
  <c r="AI344" i="14" s="1"/>
  <c r="AH344" i="14"/>
  <c r="AE344" i="14"/>
  <c r="Z344" i="14"/>
  <c r="AF344" i="14" s="1"/>
  <c r="U344" i="14"/>
  <c r="T344" i="14"/>
  <c r="O344" i="14"/>
  <c r="AL343" i="14"/>
  <c r="AJ343" i="14"/>
  <c r="AI343" i="14"/>
  <c r="AH343" i="14"/>
  <c r="AF343" i="14"/>
  <c r="Z343" i="14"/>
  <c r="U343" i="14"/>
  <c r="T343" i="14"/>
  <c r="O343" i="14"/>
  <c r="AE343" i="14" s="1"/>
  <c r="AL342" i="14"/>
  <c r="AM342" i="14" s="1"/>
  <c r="AN342" i="14" s="1"/>
  <c r="AK342" i="14"/>
  <c r="AJ342" i="14"/>
  <c r="AI342" i="14" s="1"/>
  <c r="AH342" i="14"/>
  <c r="Z342" i="14"/>
  <c r="AF342" i="14" s="1"/>
  <c r="U342" i="14"/>
  <c r="T342" i="14"/>
  <c r="O342" i="14"/>
  <c r="AE342" i="14" s="1"/>
  <c r="AL341" i="14"/>
  <c r="AJ341" i="14"/>
  <c r="AI341" i="14" s="1"/>
  <c r="AH341" i="14"/>
  <c r="Z341" i="14"/>
  <c r="AF341" i="14" s="1"/>
  <c r="U341" i="14"/>
  <c r="T341" i="14"/>
  <c r="O341" i="14"/>
  <c r="AE341" i="14" s="1"/>
  <c r="AL340" i="14"/>
  <c r="AK340" i="14"/>
  <c r="AJ340" i="14"/>
  <c r="AM340" i="14" s="1"/>
  <c r="AN340" i="14" s="1"/>
  <c r="AI340" i="14"/>
  <c r="AH340" i="14"/>
  <c r="Z340" i="14"/>
  <c r="AF340" i="14" s="1"/>
  <c r="U340" i="14"/>
  <c r="T340" i="14"/>
  <c r="O340" i="14"/>
  <c r="AE340" i="14" s="1"/>
  <c r="AM339" i="14"/>
  <c r="AN339" i="14" s="1"/>
  <c r="AL339" i="14"/>
  <c r="AK339" i="14" s="1"/>
  <c r="AJ339" i="14"/>
  <c r="AI339" i="14" s="1"/>
  <c r="AH339" i="14"/>
  <c r="Z339" i="14"/>
  <c r="AF339" i="14" s="1"/>
  <c r="U339" i="14"/>
  <c r="T339" i="14"/>
  <c r="O339" i="14"/>
  <c r="AE339" i="14" s="1"/>
  <c r="AL338" i="14"/>
  <c r="AM338" i="14" s="1"/>
  <c r="AN338" i="14" s="1"/>
  <c r="AJ338" i="14"/>
  <c r="AI338" i="14"/>
  <c r="AH338" i="14"/>
  <c r="AF338" i="14"/>
  <c r="Z338" i="14"/>
  <c r="U338" i="14"/>
  <c r="T338" i="14"/>
  <c r="O338" i="14"/>
  <c r="AE338" i="14" s="1"/>
  <c r="AL337" i="14"/>
  <c r="AK337" i="14"/>
  <c r="AJ337" i="14"/>
  <c r="AI337" i="14" s="1"/>
  <c r="AH337" i="14"/>
  <c r="AF337" i="14"/>
  <c r="AE337" i="14"/>
  <c r="Z337" i="14"/>
  <c r="U337" i="14"/>
  <c r="T337" i="14"/>
  <c r="O337" i="14"/>
  <c r="AL336" i="14"/>
  <c r="AM336" i="14" s="1"/>
  <c r="AN336" i="14" s="1"/>
  <c r="AK336" i="14"/>
  <c r="AJ336" i="14"/>
  <c r="AI336" i="14" s="1"/>
  <c r="AH336" i="14"/>
  <c r="AF336" i="14"/>
  <c r="AE336" i="14"/>
  <c r="Z336" i="14"/>
  <c r="U336" i="14"/>
  <c r="T336" i="14"/>
  <c r="O336" i="14"/>
  <c r="AL335" i="14"/>
  <c r="AK335" i="14"/>
  <c r="AJ335" i="14"/>
  <c r="AI335" i="14" s="1"/>
  <c r="AH335" i="14"/>
  <c r="AE335" i="14"/>
  <c r="Z335" i="14"/>
  <c r="AF335" i="14" s="1"/>
  <c r="U335" i="14"/>
  <c r="T335" i="14"/>
  <c r="O335" i="14"/>
  <c r="AL334" i="14"/>
  <c r="AJ334" i="14"/>
  <c r="AI334" i="14"/>
  <c r="AH334" i="14"/>
  <c r="AE334" i="14"/>
  <c r="Z334" i="14"/>
  <c r="AF334" i="14" s="1"/>
  <c r="U334" i="14"/>
  <c r="T334" i="14"/>
  <c r="O334" i="14"/>
  <c r="AM333" i="14"/>
  <c r="AN333" i="14" s="1"/>
  <c r="AL333" i="14"/>
  <c r="AK333" i="14"/>
  <c r="AJ333" i="14"/>
  <c r="AI333" i="14"/>
  <c r="AH333" i="14"/>
  <c r="AF333" i="14"/>
  <c r="AE333" i="14"/>
  <c r="Z333" i="14"/>
  <c r="U333" i="14"/>
  <c r="T333" i="14"/>
  <c r="O333" i="14"/>
  <c r="AL332" i="14"/>
  <c r="AM332" i="14" s="1"/>
  <c r="AN332" i="14" s="1"/>
  <c r="AJ332" i="14"/>
  <c r="AI332" i="14" s="1"/>
  <c r="AH332" i="14"/>
  <c r="AF332" i="14"/>
  <c r="Z332" i="14"/>
  <c r="U332" i="14"/>
  <c r="T332" i="14"/>
  <c r="O332" i="14"/>
  <c r="AE332" i="14" s="1"/>
  <c r="AN331" i="14"/>
  <c r="AM331" i="14"/>
  <c r="AL331" i="14"/>
  <c r="AK331" i="14"/>
  <c r="AJ331" i="14"/>
  <c r="AI331" i="14"/>
  <c r="AH331" i="14"/>
  <c r="AE331" i="14"/>
  <c r="Z331" i="14"/>
  <c r="AF331" i="14" s="1"/>
  <c r="U331" i="14"/>
  <c r="T331" i="14"/>
  <c r="O331" i="14"/>
  <c r="AM330" i="14"/>
  <c r="AN330" i="14" s="1"/>
  <c r="AL330" i="14"/>
  <c r="AK330" i="14" s="1"/>
  <c r="AJ330" i="14"/>
  <c r="AI330" i="14" s="1"/>
  <c r="AH330" i="14"/>
  <c r="AE330" i="14"/>
  <c r="Z330" i="14"/>
  <c r="AF330" i="14" s="1"/>
  <c r="U330" i="14"/>
  <c r="T330" i="14"/>
  <c r="O330" i="14"/>
  <c r="AL329" i="14"/>
  <c r="AK329" i="14" s="1"/>
  <c r="AJ329" i="14"/>
  <c r="AI329" i="14"/>
  <c r="AH329" i="14"/>
  <c r="AF329" i="14"/>
  <c r="Z329" i="14"/>
  <c r="U329" i="14"/>
  <c r="T329" i="14"/>
  <c r="O329" i="14"/>
  <c r="AE329" i="14" s="1"/>
  <c r="AM328" i="14"/>
  <c r="AN328" i="14" s="1"/>
  <c r="AL328" i="14"/>
  <c r="AK328" i="14"/>
  <c r="AJ328" i="14"/>
  <c r="AI328" i="14" s="1"/>
  <c r="AH328" i="14"/>
  <c r="Z328" i="14"/>
  <c r="AF328" i="14" s="1"/>
  <c r="U328" i="14"/>
  <c r="T328" i="14"/>
  <c r="O328" i="14"/>
  <c r="AE328" i="14" s="1"/>
  <c r="AL327" i="14"/>
  <c r="AM327" i="14" s="1"/>
  <c r="AN327" i="14" s="1"/>
  <c r="AK327" i="14"/>
  <c r="AJ327" i="14"/>
  <c r="AI327" i="14" s="1"/>
  <c r="AH327" i="14"/>
  <c r="Z327" i="14"/>
  <c r="AF327" i="14" s="1"/>
  <c r="U327" i="14"/>
  <c r="T327" i="14"/>
  <c r="O327" i="14"/>
  <c r="AE327" i="14" s="1"/>
  <c r="AL326" i="14"/>
  <c r="AK326" i="14"/>
  <c r="AJ326" i="14"/>
  <c r="AH326" i="14"/>
  <c r="Z326" i="14"/>
  <c r="AF326" i="14" s="1"/>
  <c r="U326" i="14"/>
  <c r="T326" i="14"/>
  <c r="O326" i="14"/>
  <c r="AE326" i="14" s="1"/>
  <c r="AN325" i="14"/>
  <c r="AM325" i="14"/>
  <c r="AL325" i="14"/>
  <c r="AK325" i="14" s="1"/>
  <c r="AJ325" i="14"/>
  <c r="AI325" i="14" s="1"/>
  <c r="AH325" i="14"/>
  <c r="Z325" i="14"/>
  <c r="AF325" i="14" s="1"/>
  <c r="U325" i="14"/>
  <c r="T325" i="14"/>
  <c r="O325" i="14"/>
  <c r="AE325" i="14" s="1"/>
  <c r="AM324" i="14"/>
  <c r="AN324" i="14" s="1"/>
  <c r="AL324" i="14"/>
  <c r="AK324" i="14"/>
  <c r="AJ324" i="14"/>
  <c r="AI324" i="14"/>
  <c r="AH324" i="14"/>
  <c r="AF324" i="14"/>
  <c r="Z324" i="14"/>
  <c r="U324" i="14"/>
  <c r="T324" i="14"/>
  <c r="O324" i="14"/>
  <c r="AE324" i="14" s="1"/>
  <c r="AL323" i="14"/>
  <c r="AJ323" i="14"/>
  <c r="AI323" i="14" s="1"/>
  <c r="AH323" i="14"/>
  <c r="AF323" i="14"/>
  <c r="AE323" i="14"/>
  <c r="Z323" i="14"/>
  <c r="U323" i="14"/>
  <c r="T323" i="14"/>
  <c r="O323" i="14"/>
  <c r="AL322" i="14"/>
  <c r="AK322" i="14"/>
  <c r="AJ322" i="14"/>
  <c r="AI322" i="14" s="1"/>
  <c r="AH322" i="14"/>
  <c r="AF322" i="14"/>
  <c r="AE322" i="14"/>
  <c r="Z322" i="14"/>
  <c r="U322" i="14"/>
  <c r="T322" i="14"/>
  <c r="O322" i="14"/>
  <c r="AM321" i="14"/>
  <c r="AN321" i="14" s="1"/>
  <c r="AL321" i="14"/>
  <c r="AK321" i="14"/>
  <c r="AJ321" i="14"/>
  <c r="AI321" i="14"/>
  <c r="AH321" i="14"/>
  <c r="AE321" i="14"/>
  <c r="Z321" i="14"/>
  <c r="AF321" i="14" s="1"/>
  <c r="U321" i="14"/>
  <c r="T321" i="14"/>
  <c r="O321" i="14"/>
  <c r="AL320" i="14"/>
  <c r="AJ320" i="14"/>
  <c r="AI320" i="14"/>
  <c r="AH320" i="14"/>
  <c r="AE320" i="14"/>
  <c r="Z320" i="14"/>
  <c r="AF320" i="14" s="1"/>
  <c r="U320" i="14"/>
  <c r="T320" i="14"/>
  <c r="O320" i="14"/>
  <c r="AM319" i="14"/>
  <c r="AN319" i="14" s="1"/>
  <c r="AL319" i="14"/>
  <c r="AK319" i="14"/>
  <c r="AJ319" i="14"/>
  <c r="AI319" i="14"/>
  <c r="AH319" i="14"/>
  <c r="AF319" i="14"/>
  <c r="Z319" i="14"/>
  <c r="U319" i="14"/>
  <c r="T319" i="14"/>
  <c r="O319" i="14"/>
  <c r="AE319" i="14" s="1"/>
  <c r="AL318" i="14"/>
  <c r="AJ318" i="14"/>
  <c r="AI318" i="14" s="1"/>
  <c r="AH318" i="14"/>
  <c r="Z318" i="14"/>
  <c r="AF318" i="14" s="1"/>
  <c r="U318" i="14"/>
  <c r="T318" i="14"/>
  <c r="O318" i="14"/>
  <c r="AE318" i="14" s="1"/>
  <c r="AN317" i="14"/>
  <c r="AM317" i="14"/>
  <c r="AL317" i="14"/>
  <c r="AK317" i="14"/>
  <c r="AJ317" i="14"/>
  <c r="AI317" i="14"/>
  <c r="AH317" i="14"/>
  <c r="Z317" i="14"/>
  <c r="AF317" i="14" s="1"/>
  <c r="U317" i="14"/>
  <c r="T317" i="14"/>
  <c r="O317" i="14"/>
  <c r="AE317" i="14" s="1"/>
  <c r="AN316" i="14"/>
  <c r="AM316" i="14"/>
  <c r="AL316" i="14"/>
  <c r="AK316" i="14" s="1"/>
  <c r="AJ316" i="14"/>
  <c r="AI316" i="14" s="1"/>
  <c r="AH316" i="14"/>
  <c r="AE316" i="14"/>
  <c r="Z316" i="14"/>
  <c r="AF316" i="14" s="1"/>
  <c r="U316" i="14"/>
  <c r="T316" i="14"/>
  <c r="O316" i="14"/>
  <c r="AL315" i="14"/>
  <c r="AJ315" i="14"/>
  <c r="AI315" i="14"/>
  <c r="AH315" i="14"/>
  <c r="AF315" i="14"/>
  <c r="Z315" i="14"/>
  <c r="U315" i="14"/>
  <c r="T315" i="14"/>
  <c r="O315" i="14"/>
  <c r="AE315" i="14" s="1"/>
  <c r="AM314" i="14"/>
  <c r="AN314" i="14" s="1"/>
  <c r="AL314" i="14"/>
  <c r="AK314" i="14"/>
  <c r="AJ314" i="14"/>
  <c r="AI314" i="14" s="1"/>
  <c r="AH314" i="14"/>
  <c r="AE314" i="14"/>
  <c r="Z314" i="14"/>
  <c r="AF314" i="14" s="1"/>
  <c r="U314" i="14"/>
  <c r="T314" i="14"/>
  <c r="O314" i="14"/>
  <c r="AL313" i="14"/>
  <c r="AK313" i="14"/>
  <c r="AJ313" i="14"/>
  <c r="AI313" i="14" s="1"/>
  <c r="AH313" i="14"/>
  <c r="Z313" i="14"/>
  <c r="AF313" i="14" s="1"/>
  <c r="U313" i="14"/>
  <c r="T313" i="14"/>
  <c r="O313" i="14"/>
  <c r="AE313" i="14" s="1"/>
  <c r="AM312" i="14"/>
  <c r="AN312" i="14" s="1"/>
  <c r="AL312" i="14"/>
  <c r="AK312" i="14"/>
  <c r="AJ312" i="14"/>
  <c r="AI312" i="14" s="1"/>
  <c r="AH312" i="14"/>
  <c r="Z312" i="14"/>
  <c r="AF312" i="14" s="1"/>
  <c r="U312" i="14"/>
  <c r="T312" i="14"/>
  <c r="O312" i="14"/>
  <c r="AE312" i="14" s="1"/>
  <c r="AL311" i="14"/>
  <c r="AK311" i="14" s="1"/>
  <c r="AJ311" i="14"/>
  <c r="AI311" i="14" s="1"/>
  <c r="AH311" i="14"/>
  <c r="Z311" i="14"/>
  <c r="AF311" i="14" s="1"/>
  <c r="U311" i="14"/>
  <c r="T311" i="14"/>
  <c r="O311" i="14"/>
  <c r="AE311" i="14" s="1"/>
  <c r="AL310" i="14"/>
  <c r="AM310" i="14" s="1"/>
  <c r="AN310" i="14" s="1"/>
  <c r="AK310" i="14"/>
  <c r="AJ310" i="14"/>
  <c r="AI310" i="14"/>
  <c r="AH310" i="14"/>
  <c r="AF310" i="14"/>
  <c r="Z310" i="14"/>
  <c r="U310" i="14"/>
  <c r="T310" i="14"/>
  <c r="O310" i="14"/>
  <c r="AE310" i="14" s="1"/>
  <c r="AL309" i="14"/>
  <c r="AM309" i="14" s="1"/>
  <c r="AN309" i="14" s="1"/>
  <c r="AJ309" i="14"/>
  <c r="AI309" i="14" s="1"/>
  <c r="AH309" i="14"/>
  <c r="AF309" i="14"/>
  <c r="AE309" i="14"/>
  <c r="Z309" i="14"/>
  <c r="U309" i="14"/>
  <c r="T309" i="14"/>
  <c r="O309" i="14"/>
  <c r="AL308" i="14"/>
  <c r="AK308" i="14" s="1"/>
  <c r="AJ308" i="14"/>
  <c r="AI308" i="14"/>
  <c r="AH308" i="14"/>
  <c r="AE308" i="14"/>
  <c r="Z308" i="14"/>
  <c r="AF308" i="14" s="1"/>
  <c r="U308" i="14"/>
  <c r="T308" i="14"/>
  <c r="O308" i="14"/>
  <c r="AM307" i="14"/>
  <c r="AN307" i="14" s="1"/>
  <c r="AL307" i="14"/>
  <c r="AK307" i="14"/>
  <c r="AJ307" i="14"/>
  <c r="AI307" i="14" s="1"/>
  <c r="AH307" i="14"/>
  <c r="AE307" i="14"/>
  <c r="Z307" i="14"/>
  <c r="AF307" i="14" s="1"/>
  <c r="U307" i="14"/>
  <c r="T307" i="14"/>
  <c r="O307" i="14"/>
  <c r="AL306" i="14"/>
  <c r="AJ306" i="14"/>
  <c r="AI306" i="14"/>
  <c r="AH306" i="14"/>
  <c r="AE306" i="14"/>
  <c r="Z306" i="14"/>
  <c r="AF306" i="14" s="1"/>
  <c r="U306" i="14"/>
  <c r="T306" i="14"/>
  <c r="O306" i="14"/>
  <c r="AM305" i="14"/>
  <c r="AN305" i="14" s="1"/>
  <c r="AL305" i="14"/>
  <c r="AK305" i="14"/>
  <c r="AJ305" i="14"/>
  <c r="AI305" i="14"/>
  <c r="AH305" i="14"/>
  <c r="AF305" i="14"/>
  <c r="AE305" i="14"/>
  <c r="Z305" i="14"/>
  <c r="U305" i="14"/>
  <c r="T305" i="14"/>
  <c r="O305" i="14"/>
  <c r="AL304" i="14"/>
  <c r="AJ304" i="14"/>
  <c r="AI304" i="14" s="1"/>
  <c r="AH304" i="14"/>
  <c r="AF304" i="14"/>
  <c r="AE304" i="14"/>
  <c r="Z304" i="14"/>
  <c r="U304" i="14"/>
  <c r="T304" i="14"/>
  <c r="O304" i="14"/>
  <c r="AN303" i="14"/>
  <c r="AM303" i="14"/>
  <c r="AL303" i="14"/>
  <c r="AK303" i="14"/>
  <c r="AJ303" i="14"/>
  <c r="AI303" i="14"/>
  <c r="AH303" i="14"/>
  <c r="Z303" i="14"/>
  <c r="AF303" i="14" s="1"/>
  <c r="U303" i="14"/>
  <c r="T303" i="14"/>
  <c r="O303" i="14"/>
  <c r="AE303" i="14" s="1"/>
  <c r="AN302" i="14"/>
  <c r="AM302" i="14"/>
  <c r="AL302" i="14"/>
  <c r="AK302" i="14" s="1"/>
  <c r="AJ302" i="14"/>
  <c r="AI302" i="14" s="1"/>
  <c r="AH302" i="14"/>
  <c r="AE302" i="14"/>
  <c r="Z302" i="14"/>
  <c r="AF302" i="14" s="1"/>
  <c r="U302" i="14"/>
  <c r="T302" i="14"/>
  <c r="O302" i="14"/>
  <c r="AL301" i="14"/>
  <c r="AJ301" i="14"/>
  <c r="AI301" i="14"/>
  <c r="AH301" i="14"/>
  <c r="Z301" i="14"/>
  <c r="AF301" i="14" s="1"/>
  <c r="U301" i="14"/>
  <c r="T301" i="14"/>
  <c r="O301" i="14"/>
  <c r="AE301" i="14" s="1"/>
  <c r="AM300" i="14"/>
  <c r="AN300" i="14" s="1"/>
  <c r="AL300" i="14"/>
  <c r="AK300" i="14"/>
  <c r="AJ300" i="14"/>
  <c r="AI300" i="14" s="1"/>
  <c r="AH300" i="14"/>
  <c r="AE300" i="14"/>
  <c r="Z300" i="14"/>
  <c r="AF300" i="14" s="1"/>
  <c r="U300" i="14"/>
  <c r="T300" i="14"/>
  <c r="O300" i="14"/>
  <c r="AL299" i="14"/>
  <c r="AK299" i="14"/>
  <c r="AJ299" i="14"/>
  <c r="AI299" i="14" s="1"/>
  <c r="AH299" i="14"/>
  <c r="Z299" i="14"/>
  <c r="AF299" i="14" s="1"/>
  <c r="U299" i="14"/>
  <c r="T299" i="14"/>
  <c r="O299" i="14"/>
  <c r="AE299" i="14" s="1"/>
  <c r="AN298" i="14"/>
  <c r="AM298" i="14"/>
  <c r="AL298" i="14"/>
  <c r="AK298" i="14"/>
  <c r="AJ298" i="14"/>
  <c r="AI298" i="14" s="1"/>
  <c r="AH298" i="14"/>
  <c r="Z298" i="14"/>
  <c r="AF298" i="14" s="1"/>
  <c r="U298" i="14"/>
  <c r="T298" i="14"/>
  <c r="O298" i="14"/>
  <c r="AE298" i="14" s="1"/>
  <c r="AL297" i="14"/>
  <c r="AK297" i="14" s="1"/>
  <c r="AJ297" i="14"/>
  <c r="AM297" i="14" s="1"/>
  <c r="AN297" i="14" s="1"/>
  <c r="AH297" i="14"/>
  <c r="Z297" i="14"/>
  <c r="AF297" i="14" s="1"/>
  <c r="U297" i="14"/>
  <c r="T297" i="14"/>
  <c r="O297" i="14"/>
  <c r="AE297" i="14" s="1"/>
  <c r="AL296" i="14"/>
  <c r="AM296" i="14" s="1"/>
  <c r="AN296" i="14" s="1"/>
  <c r="AK296" i="14"/>
  <c r="AJ296" i="14"/>
  <c r="AI296" i="14"/>
  <c r="AH296" i="14"/>
  <c r="AF296" i="14"/>
  <c r="Z296" i="14"/>
  <c r="U296" i="14"/>
  <c r="T296" i="14"/>
  <c r="O296" i="14"/>
  <c r="AE296" i="14" s="1"/>
  <c r="AL295" i="14"/>
  <c r="AM295" i="14" s="1"/>
  <c r="AN295" i="14" s="1"/>
  <c r="AJ295" i="14"/>
  <c r="AI295" i="14" s="1"/>
  <c r="AH295" i="14"/>
  <c r="AF295" i="14"/>
  <c r="AE295" i="14"/>
  <c r="Z295" i="14"/>
  <c r="U295" i="14"/>
  <c r="T295" i="14"/>
  <c r="O295" i="14"/>
  <c r="AL294" i="14"/>
  <c r="AK294" i="14" s="1"/>
  <c r="AJ294" i="14"/>
  <c r="AI294" i="14"/>
  <c r="AH294" i="14"/>
  <c r="AE294" i="14"/>
  <c r="Z294" i="14"/>
  <c r="AF294" i="14" s="1"/>
  <c r="U294" i="14"/>
  <c r="T294" i="14"/>
  <c r="O294" i="14"/>
  <c r="AM293" i="14"/>
  <c r="AN293" i="14" s="1"/>
  <c r="AL293" i="14"/>
  <c r="AK293" i="14"/>
  <c r="AJ293" i="14"/>
  <c r="AI293" i="14" s="1"/>
  <c r="AH293" i="14"/>
  <c r="AF293" i="14"/>
  <c r="AE293" i="14"/>
  <c r="Z293" i="14"/>
  <c r="U293" i="14"/>
  <c r="T293" i="14"/>
  <c r="O293" i="14"/>
  <c r="AL292" i="14"/>
  <c r="AJ292" i="14"/>
  <c r="AI292" i="14"/>
  <c r="AH292" i="14"/>
  <c r="AE292" i="14"/>
  <c r="Z292" i="14"/>
  <c r="AF292" i="14" s="1"/>
  <c r="U292" i="14"/>
  <c r="T292" i="14"/>
  <c r="O292" i="14"/>
  <c r="AM291" i="14"/>
  <c r="AN291" i="14" s="1"/>
  <c r="AL291" i="14"/>
  <c r="AK291" i="14"/>
  <c r="AJ291" i="14"/>
  <c r="AI291" i="14"/>
  <c r="AH291" i="14"/>
  <c r="AF291" i="14"/>
  <c r="Z291" i="14"/>
  <c r="U291" i="14"/>
  <c r="T291" i="14"/>
  <c r="O291" i="14"/>
  <c r="AE291" i="14" s="1"/>
  <c r="AL290" i="14"/>
  <c r="AJ290" i="14"/>
  <c r="AI290" i="14" s="1"/>
  <c r="AH290" i="14"/>
  <c r="Z290" i="14"/>
  <c r="AF290" i="14" s="1"/>
  <c r="U290" i="14"/>
  <c r="T290" i="14"/>
  <c r="O290" i="14"/>
  <c r="AE290" i="14" s="1"/>
  <c r="AL289" i="14"/>
  <c r="AK289" i="14"/>
  <c r="AJ289" i="14"/>
  <c r="AM289" i="14" s="1"/>
  <c r="AN289" i="14" s="1"/>
  <c r="AI289" i="14"/>
  <c r="AH289" i="14"/>
  <c r="AE289" i="14"/>
  <c r="Z289" i="14"/>
  <c r="AF289" i="14" s="1"/>
  <c r="U289" i="14"/>
  <c r="T289" i="14"/>
  <c r="O289" i="14"/>
  <c r="AM288" i="14"/>
  <c r="AN288" i="14" s="1"/>
  <c r="AL288" i="14"/>
  <c r="AK288" i="14" s="1"/>
  <c r="AJ288" i="14"/>
  <c r="AI288" i="14" s="1"/>
  <c r="AH288" i="14"/>
  <c r="Z288" i="14"/>
  <c r="AF288" i="14" s="1"/>
  <c r="U288" i="14"/>
  <c r="T288" i="14"/>
  <c r="O288" i="14"/>
  <c r="AE288" i="14" s="1"/>
  <c r="AL287" i="14"/>
  <c r="AJ287" i="14"/>
  <c r="AI287" i="14"/>
  <c r="AH287" i="14"/>
  <c r="Z287" i="14"/>
  <c r="AF287" i="14" s="1"/>
  <c r="U287" i="14"/>
  <c r="T287" i="14"/>
  <c r="O287" i="14"/>
  <c r="AE287" i="14" s="1"/>
  <c r="AL286" i="14"/>
  <c r="AM286" i="14" s="1"/>
  <c r="AN286" i="14" s="1"/>
  <c r="AK286" i="14"/>
  <c r="AJ286" i="14"/>
  <c r="AI286" i="14" s="1"/>
  <c r="AH286" i="14"/>
  <c r="AE286" i="14"/>
  <c r="Z286" i="14"/>
  <c r="AF286" i="14" s="1"/>
  <c r="U286" i="14"/>
  <c r="T286" i="14"/>
  <c r="O286" i="14"/>
  <c r="AL285" i="14"/>
  <c r="AM285" i="14" s="1"/>
  <c r="AN285" i="14" s="1"/>
  <c r="AK285" i="14"/>
  <c r="AJ285" i="14"/>
  <c r="AI285" i="14" s="1"/>
  <c r="AH285" i="14"/>
  <c r="AF285" i="14"/>
  <c r="Z285" i="14"/>
  <c r="U285" i="14"/>
  <c r="T285" i="14"/>
  <c r="O285" i="14"/>
  <c r="AE285" i="14" s="1"/>
  <c r="AN284" i="14"/>
  <c r="AL284" i="14"/>
  <c r="AM284" i="14" s="1"/>
  <c r="AJ284" i="14"/>
  <c r="AI284" i="14"/>
  <c r="AH284" i="14"/>
  <c r="Z284" i="14"/>
  <c r="AF284" i="14" s="1"/>
  <c r="U284" i="14"/>
  <c r="T284" i="14"/>
  <c r="O284" i="14"/>
  <c r="AE284" i="14" s="1"/>
  <c r="AL283" i="14"/>
  <c r="AK283" i="14" s="1"/>
  <c r="AJ283" i="14"/>
  <c r="AI283" i="14" s="1"/>
  <c r="AH283" i="14"/>
  <c r="Z283" i="14"/>
  <c r="AF283" i="14" s="1"/>
  <c r="U283" i="14"/>
  <c r="T283" i="14"/>
  <c r="O283" i="14"/>
  <c r="AE283" i="14" s="1"/>
  <c r="AL282" i="14"/>
  <c r="AM282" i="14" s="1"/>
  <c r="AN282" i="14" s="1"/>
  <c r="AK282" i="14"/>
  <c r="AJ282" i="14"/>
  <c r="AI282" i="14" s="1"/>
  <c r="AH282" i="14"/>
  <c r="AF282" i="14"/>
  <c r="Z282" i="14"/>
  <c r="U282" i="14"/>
  <c r="T282" i="14"/>
  <c r="O282" i="14"/>
  <c r="AE282" i="14" s="1"/>
  <c r="AL281" i="14"/>
  <c r="AM281" i="14" s="1"/>
  <c r="AN281" i="14" s="1"/>
  <c r="AK281" i="14"/>
  <c r="AJ281" i="14"/>
  <c r="AI281" i="14"/>
  <c r="AH281" i="14"/>
  <c r="AF281" i="14"/>
  <c r="AE281" i="14"/>
  <c r="Z281" i="14"/>
  <c r="U281" i="14"/>
  <c r="T281" i="14"/>
  <c r="O281" i="14"/>
  <c r="AL280" i="14"/>
  <c r="AJ280" i="14"/>
  <c r="AI280" i="14" s="1"/>
  <c r="AH280" i="14"/>
  <c r="AE280" i="14"/>
  <c r="Z280" i="14"/>
  <c r="AF280" i="14" s="1"/>
  <c r="U280" i="14"/>
  <c r="T280" i="14"/>
  <c r="O280" i="14"/>
  <c r="AL279" i="14"/>
  <c r="AK279" i="14"/>
  <c r="AJ279" i="14"/>
  <c r="AH279" i="14"/>
  <c r="AF279" i="14"/>
  <c r="AE279" i="14"/>
  <c r="Z279" i="14"/>
  <c r="U279" i="14"/>
  <c r="T279" i="14"/>
  <c r="O279" i="14"/>
  <c r="AL278" i="14"/>
  <c r="AJ278" i="14"/>
  <c r="AI278" i="14"/>
  <c r="AH278" i="14"/>
  <c r="AE278" i="14"/>
  <c r="Z278" i="14"/>
  <c r="AF278" i="14" s="1"/>
  <c r="U278" i="14"/>
  <c r="T278" i="14"/>
  <c r="O278" i="14"/>
  <c r="AM277" i="14"/>
  <c r="AN277" i="14" s="1"/>
  <c r="AL277" i="14"/>
  <c r="AK277" i="14"/>
  <c r="AJ277" i="14"/>
  <c r="AI277" i="14"/>
  <c r="AH277" i="14"/>
  <c r="AF277" i="14"/>
  <c r="AE277" i="14"/>
  <c r="Z277" i="14"/>
  <c r="U277" i="14"/>
  <c r="T277" i="14"/>
  <c r="O277" i="14"/>
  <c r="AL276" i="14"/>
  <c r="AJ276" i="14"/>
  <c r="AI276" i="14" s="1"/>
  <c r="AH276" i="14"/>
  <c r="AF276" i="14"/>
  <c r="Z276" i="14"/>
  <c r="U276" i="14"/>
  <c r="T276" i="14"/>
  <c r="O276" i="14"/>
  <c r="AE276" i="14" s="1"/>
  <c r="AN275" i="14"/>
  <c r="AL275" i="14"/>
  <c r="AK275" i="14"/>
  <c r="AJ275" i="14"/>
  <c r="AM275" i="14" s="1"/>
  <c r="AI275" i="14"/>
  <c r="AH275" i="14"/>
  <c r="AE275" i="14"/>
  <c r="Z275" i="14"/>
  <c r="AF275" i="14" s="1"/>
  <c r="U275" i="14"/>
  <c r="T275" i="14"/>
  <c r="O275" i="14"/>
  <c r="AM274" i="14"/>
  <c r="AN274" i="14" s="1"/>
  <c r="AL274" i="14"/>
  <c r="AK274" i="14" s="1"/>
  <c r="AJ274" i="14"/>
  <c r="AI274" i="14" s="1"/>
  <c r="AH274" i="14"/>
  <c r="Z274" i="14"/>
  <c r="AF274" i="14" s="1"/>
  <c r="U274" i="14"/>
  <c r="T274" i="14"/>
  <c r="O274" i="14"/>
  <c r="AE274" i="14" s="1"/>
  <c r="AM273" i="14"/>
  <c r="AN273" i="14" s="1"/>
  <c r="AL273" i="14"/>
  <c r="AK273" i="14" s="1"/>
  <c r="AJ273" i="14"/>
  <c r="AI273" i="14"/>
  <c r="AH273" i="14"/>
  <c r="AF273" i="14"/>
  <c r="Z273" i="14"/>
  <c r="U273" i="14"/>
  <c r="T273" i="14"/>
  <c r="O273" i="14"/>
  <c r="AE273" i="14" s="1"/>
  <c r="AL272" i="14"/>
  <c r="AM272" i="14" s="1"/>
  <c r="AN272" i="14" s="1"/>
  <c r="AJ272" i="14"/>
  <c r="AI272" i="14" s="1"/>
  <c r="AH272" i="14"/>
  <c r="Z272" i="14"/>
  <c r="AF272" i="14" s="1"/>
  <c r="U272" i="14"/>
  <c r="T272" i="14"/>
  <c r="O272" i="14"/>
  <c r="AE272" i="14" s="1"/>
  <c r="AM271" i="14"/>
  <c r="AN271" i="14" s="1"/>
  <c r="AL271" i="14"/>
  <c r="AK271" i="14" s="1"/>
  <c r="AJ271" i="14"/>
  <c r="AI271" i="14" s="1"/>
  <c r="AH271" i="14"/>
  <c r="Z271" i="14"/>
  <c r="AF271" i="14" s="1"/>
  <c r="U271" i="14"/>
  <c r="T271" i="14"/>
  <c r="O271" i="14"/>
  <c r="AE271" i="14" s="1"/>
  <c r="AL270" i="14"/>
  <c r="AK270" i="14" s="1"/>
  <c r="AJ270" i="14"/>
  <c r="AM270" i="14" s="1"/>
  <c r="AN270" i="14" s="1"/>
  <c r="AI270" i="14"/>
  <c r="AH270" i="14"/>
  <c r="AE270" i="14"/>
  <c r="Z270" i="14"/>
  <c r="AF270" i="14" s="1"/>
  <c r="U270" i="14"/>
  <c r="T270" i="14"/>
  <c r="O270" i="14"/>
  <c r="AL269" i="14"/>
  <c r="AM269" i="14" s="1"/>
  <c r="AN269" i="14" s="1"/>
  <c r="AJ269" i="14"/>
  <c r="AI269" i="14" s="1"/>
  <c r="AH269" i="14"/>
  <c r="Z269" i="14"/>
  <c r="AF269" i="14" s="1"/>
  <c r="U269" i="14"/>
  <c r="T269" i="14"/>
  <c r="O269" i="14"/>
  <c r="AE269" i="14" s="1"/>
  <c r="AN268" i="14"/>
  <c r="AM268" i="14"/>
  <c r="AL268" i="14"/>
  <c r="AK268" i="14"/>
  <c r="AJ268" i="14"/>
  <c r="AI268" i="14"/>
  <c r="AH268" i="14"/>
  <c r="AF268" i="14"/>
  <c r="Z268" i="14"/>
  <c r="U268" i="14"/>
  <c r="T268" i="14"/>
  <c r="O268" i="14"/>
  <c r="AE268" i="14" s="1"/>
  <c r="AL267" i="14"/>
  <c r="AK267" i="14" s="1"/>
  <c r="AJ267" i="14"/>
  <c r="AI267" i="14" s="1"/>
  <c r="AH267" i="14"/>
  <c r="AF267" i="14"/>
  <c r="AE267" i="14"/>
  <c r="Z267" i="14"/>
  <c r="U267" i="14"/>
  <c r="T267" i="14"/>
  <c r="O267" i="14"/>
  <c r="AL266" i="14"/>
  <c r="AK266" i="14"/>
  <c r="AJ266" i="14"/>
  <c r="AI266" i="14"/>
  <c r="AH266" i="14"/>
  <c r="Z266" i="14"/>
  <c r="AF266" i="14" s="1"/>
  <c r="U266" i="14"/>
  <c r="T266" i="14"/>
  <c r="O266" i="14"/>
  <c r="AE266" i="14" s="1"/>
  <c r="AL265" i="14"/>
  <c r="AK265" i="14"/>
  <c r="AJ265" i="14"/>
  <c r="AM265" i="14" s="1"/>
  <c r="AN265" i="14" s="1"/>
  <c r="AI265" i="14"/>
  <c r="AH265" i="14"/>
  <c r="AF265" i="14"/>
  <c r="AE265" i="14"/>
  <c r="Z265" i="14"/>
  <c r="U265" i="14"/>
  <c r="T265" i="14"/>
  <c r="O265" i="14"/>
  <c r="AL264" i="14"/>
  <c r="AJ264" i="14"/>
  <c r="AI264" i="14"/>
  <c r="AH264" i="14"/>
  <c r="AE264" i="14"/>
  <c r="Z264" i="14"/>
  <c r="AF264" i="14" s="1"/>
  <c r="U264" i="14"/>
  <c r="T264" i="14"/>
  <c r="O264" i="14"/>
  <c r="AM263" i="14"/>
  <c r="AN263" i="14" s="1"/>
  <c r="AL263" i="14"/>
  <c r="AK263" i="14"/>
  <c r="AJ263" i="14"/>
  <c r="AI263" i="14"/>
  <c r="AH263" i="14"/>
  <c r="AF263" i="14"/>
  <c r="Z263" i="14"/>
  <c r="U263" i="14"/>
  <c r="T263" i="14"/>
  <c r="O263" i="14"/>
  <c r="AE263" i="14" s="1"/>
  <c r="AL262" i="14"/>
  <c r="AJ262" i="14"/>
  <c r="AI262" i="14" s="1"/>
  <c r="AH262" i="14"/>
  <c r="AE262" i="14"/>
  <c r="Z262" i="14"/>
  <c r="AF262" i="14" s="1"/>
  <c r="U262" i="14"/>
  <c r="T262" i="14"/>
  <c r="O262" i="14"/>
  <c r="AL261" i="14"/>
  <c r="AK261" i="14"/>
  <c r="AJ261" i="14"/>
  <c r="AM261" i="14" s="1"/>
  <c r="AN261" i="14" s="1"/>
  <c r="AI261" i="14"/>
  <c r="AH261" i="14"/>
  <c r="Z261" i="14"/>
  <c r="AF261" i="14" s="1"/>
  <c r="U261" i="14"/>
  <c r="T261" i="14"/>
  <c r="O261" i="14"/>
  <c r="AE261" i="14" s="1"/>
  <c r="AM260" i="14"/>
  <c r="AN260" i="14" s="1"/>
  <c r="AL260" i="14"/>
  <c r="AK260" i="14" s="1"/>
  <c r="AJ260" i="14"/>
  <c r="AI260" i="14" s="1"/>
  <c r="AH260" i="14"/>
  <c r="Z260" i="14"/>
  <c r="AF260" i="14" s="1"/>
  <c r="U260" i="14"/>
  <c r="T260" i="14"/>
  <c r="O260" i="14"/>
  <c r="AE260" i="14" s="1"/>
  <c r="AM259" i="14"/>
  <c r="AN259" i="14" s="1"/>
  <c r="AL259" i="14"/>
  <c r="AK259" i="14" s="1"/>
  <c r="AJ259" i="14"/>
  <c r="AI259" i="14"/>
  <c r="AH259" i="14"/>
  <c r="AF259" i="14"/>
  <c r="Z259" i="14"/>
  <c r="U259" i="14"/>
  <c r="T259" i="14"/>
  <c r="O259" i="14"/>
  <c r="AE259" i="14" s="1"/>
  <c r="AL258" i="14"/>
  <c r="AJ258" i="14"/>
  <c r="AI258" i="14" s="1"/>
  <c r="AH258" i="14"/>
  <c r="AE258" i="14"/>
  <c r="Z258" i="14"/>
  <c r="AF258" i="14" s="1"/>
  <c r="U258" i="14"/>
  <c r="T258" i="14"/>
  <c r="O258" i="14"/>
  <c r="AL257" i="14"/>
  <c r="AM257" i="14" s="1"/>
  <c r="AN257" i="14" s="1"/>
  <c r="AK257" i="14"/>
  <c r="AJ257" i="14"/>
  <c r="AI257" i="14" s="1"/>
  <c r="AH257" i="14"/>
  <c r="Z257" i="14"/>
  <c r="AF257" i="14" s="1"/>
  <c r="U257" i="14"/>
  <c r="T257" i="14"/>
  <c r="O257" i="14"/>
  <c r="AE257" i="14" s="1"/>
  <c r="AM256" i="14"/>
  <c r="AN256" i="14" s="1"/>
  <c r="AL256" i="14"/>
  <c r="AK256" i="14"/>
  <c r="AJ256" i="14"/>
  <c r="AI256" i="14" s="1"/>
  <c r="AH256" i="14"/>
  <c r="Z256" i="14"/>
  <c r="AF256" i="14" s="1"/>
  <c r="U256" i="14"/>
  <c r="T256" i="14"/>
  <c r="O256" i="14"/>
  <c r="AE256" i="14" s="1"/>
  <c r="AL255" i="14"/>
  <c r="AM255" i="14" s="1"/>
  <c r="AN255" i="14" s="1"/>
  <c r="AJ255" i="14"/>
  <c r="AI255" i="14"/>
  <c r="AH255" i="14"/>
  <c r="Z255" i="14"/>
  <c r="AF255" i="14" s="1"/>
  <c r="U255" i="14"/>
  <c r="T255" i="14"/>
  <c r="O255" i="14"/>
  <c r="AE255" i="14" s="1"/>
  <c r="AL254" i="14"/>
  <c r="AM254" i="14" s="1"/>
  <c r="AN254" i="14" s="1"/>
  <c r="AK254" i="14"/>
  <c r="AJ254" i="14"/>
  <c r="AI254" i="14"/>
  <c r="AH254" i="14"/>
  <c r="AF254" i="14"/>
  <c r="Z254" i="14"/>
  <c r="U254" i="14"/>
  <c r="T254" i="14"/>
  <c r="O254" i="14"/>
  <c r="AE254" i="14" s="1"/>
  <c r="AL253" i="14"/>
  <c r="AJ253" i="14"/>
  <c r="AI253" i="14"/>
  <c r="AH253" i="14"/>
  <c r="AF253" i="14"/>
  <c r="AE253" i="14"/>
  <c r="Z253" i="14"/>
  <c r="U253" i="14"/>
  <c r="T253" i="14"/>
  <c r="O253" i="14"/>
  <c r="AL252" i="14"/>
  <c r="AJ252" i="14"/>
  <c r="AI252" i="14" s="1"/>
  <c r="AH252" i="14"/>
  <c r="AF252" i="14"/>
  <c r="AE252" i="14"/>
  <c r="Z252" i="14"/>
  <c r="U252" i="14"/>
  <c r="T252" i="14"/>
  <c r="O252" i="14"/>
  <c r="AM251" i="14"/>
  <c r="AN251" i="14" s="1"/>
  <c r="AL251" i="14"/>
  <c r="AK251" i="14"/>
  <c r="AJ251" i="14"/>
  <c r="AI251" i="14" s="1"/>
  <c r="AH251" i="14"/>
  <c r="AE251" i="14"/>
  <c r="Z251" i="14"/>
  <c r="AF251" i="14" s="1"/>
  <c r="U251" i="14"/>
  <c r="T251" i="14"/>
  <c r="O251" i="14"/>
  <c r="AL250" i="14"/>
  <c r="AJ250" i="14"/>
  <c r="AI250" i="14"/>
  <c r="AH250" i="14"/>
  <c r="AE250" i="14"/>
  <c r="Z250" i="14"/>
  <c r="AF250" i="14" s="1"/>
  <c r="U250" i="14"/>
  <c r="T250" i="14"/>
  <c r="O250" i="14"/>
  <c r="AM249" i="14"/>
  <c r="AN249" i="14" s="1"/>
  <c r="AL249" i="14"/>
  <c r="AK249" i="14"/>
  <c r="AJ249" i="14"/>
  <c r="AI249" i="14"/>
  <c r="AH249" i="14"/>
  <c r="AF249" i="14"/>
  <c r="AE249" i="14"/>
  <c r="Z249" i="14"/>
  <c r="U249" i="14"/>
  <c r="T249" i="14"/>
  <c r="O249" i="14"/>
  <c r="AL248" i="14"/>
  <c r="AJ248" i="14"/>
  <c r="AI248" i="14" s="1"/>
  <c r="AH248" i="14"/>
  <c r="AE248" i="14"/>
  <c r="Z248" i="14"/>
  <c r="AF248" i="14" s="1"/>
  <c r="U248" i="14"/>
  <c r="T248" i="14"/>
  <c r="O248" i="14"/>
  <c r="AN247" i="14"/>
  <c r="AL247" i="14"/>
  <c r="AK247" i="14"/>
  <c r="AJ247" i="14"/>
  <c r="AM247" i="14" s="1"/>
  <c r="AI247" i="14"/>
  <c r="AH247" i="14"/>
  <c r="AF247" i="14"/>
  <c r="AE247" i="14"/>
  <c r="Z247" i="14"/>
  <c r="U247" i="14"/>
  <c r="T247" i="14"/>
  <c r="O247" i="14"/>
  <c r="AL246" i="14"/>
  <c r="AK246" i="14" s="1"/>
  <c r="AJ246" i="14"/>
  <c r="AI246" i="14" s="1"/>
  <c r="AH246" i="14"/>
  <c r="Z246" i="14"/>
  <c r="AF246" i="14" s="1"/>
  <c r="U246" i="14"/>
  <c r="T246" i="14"/>
  <c r="O246" i="14"/>
  <c r="AE246" i="14" s="1"/>
  <c r="AM245" i="14"/>
  <c r="AN245" i="14" s="1"/>
  <c r="AL245" i="14"/>
  <c r="AK245" i="14" s="1"/>
  <c r="AJ245" i="14"/>
  <c r="AI245" i="14"/>
  <c r="AH245" i="14"/>
  <c r="Z245" i="14"/>
  <c r="AF245" i="14" s="1"/>
  <c r="U245" i="14"/>
  <c r="T245" i="14"/>
  <c r="O245" i="14"/>
  <c r="AE245" i="14" s="1"/>
  <c r="AL244" i="14"/>
  <c r="AK244" i="14" s="1"/>
  <c r="AJ244" i="14"/>
  <c r="AI244" i="14" s="1"/>
  <c r="AH244" i="14"/>
  <c r="AE244" i="14"/>
  <c r="Z244" i="14"/>
  <c r="AF244" i="14" s="1"/>
  <c r="U244" i="14"/>
  <c r="T244" i="14"/>
  <c r="O244" i="14"/>
  <c r="AM243" i="14"/>
  <c r="AN243" i="14" s="1"/>
  <c r="AL243" i="14"/>
  <c r="AK243" i="14"/>
  <c r="AJ243" i="14"/>
  <c r="AI243" i="14" s="1"/>
  <c r="AH243" i="14"/>
  <c r="Z243" i="14"/>
  <c r="AF243" i="14" s="1"/>
  <c r="U243" i="14"/>
  <c r="T243" i="14"/>
  <c r="O243" i="14"/>
  <c r="AE243" i="14" s="1"/>
  <c r="AL242" i="14"/>
  <c r="AK242" i="14" s="1"/>
  <c r="AJ242" i="14"/>
  <c r="AI242" i="14" s="1"/>
  <c r="AH242" i="14"/>
  <c r="AE242" i="14"/>
  <c r="Z242" i="14"/>
  <c r="AF242" i="14" s="1"/>
  <c r="U242" i="14"/>
  <c r="T242" i="14"/>
  <c r="O242" i="14"/>
  <c r="AL241" i="14"/>
  <c r="AK241" i="14" s="1"/>
  <c r="AJ241" i="14"/>
  <c r="AI241" i="14" s="1"/>
  <c r="AH241" i="14"/>
  <c r="Z241" i="14"/>
  <c r="AF241" i="14" s="1"/>
  <c r="U241" i="14"/>
  <c r="T241" i="14"/>
  <c r="O241" i="14"/>
  <c r="AE241" i="14" s="1"/>
  <c r="AM240" i="14"/>
  <c r="AN240" i="14" s="1"/>
  <c r="AL240" i="14"/>
  <c r="AK240" i="14"/>
  <c r="AJ240" i="14"/>
  <c r="AI240" i="14" s="1"/>
  <c r="AH240" i="14"/>
  <c r="AF240" i="14"/>
  <c r="Z240" i="14"/>
  <c r="U240" i="14"/>
  <c r="T240" i="14"/>
  <c r="O240" i="14"/>
  <c r="AE240" i="14" s="1"/>
  <c r="AL239" i="14"/>
  <c r="AK239" i="14" s="1"/>
  <c r="AJ239" i="14"/>
  <c r="AI239" i="14" s="1"/>
  <c r="AH239" i="14"/>
  <c r="AF239" i="14"/>
  <c r="AE239" i="14"/>
  <c r="Z239" i="14"/>
  <c r="U239" i="14"/>
  <c r="T239" i="14"/>
  <c r="O239" i="14"/>
  <c r="AL238" i="14"/>
  <c r="AM238" i="14" s="1"/>
  <c r="AN238" i="14" s="1"/>
  <c r="AJ238" i="14"/>
  <c r="AI238" i="14" s="1"/>
  <c r="AH238" i="14"/>
  <c r="AE238" i="14"/>
  <c r="Z238" i="14"/>
  <c r="AF238" i="14" s="1"/>
  <c r="U238" i="14"/>
  <c r="T238" i="14"/>
  <c r="O238" i="14"/>
  <c r="AL237" i="14"/>
  <c r="AK237" i="14"/>
  <c r="AJ237" i="14"/>
  <c r="AM237" i="14" s="1"/>
  <c r="AN237" i="14" s="1"/>
  <c r="AH237" i="14"/>
  <c r="AE237" i="14"/>
  <c r="Z237" i="14"/>
  <c r="AF237" i="14" s="1"/>
  <c r="U237" i="14"/>
  <c r="T237" i="14"/>
  <c r="O237" i="14"/>
  <c r="AL236" i="14"/>
  <c r="AJ236" i="14"/>
  <c r="AI236" i="14"/>
  <c r="AH236" i="14"/>
  <c r="AF236" i="14"/>
  <c r="AE236" i="14"/>
  <c r="Z236" i="14"/>
  <c r="U236" i="14"/>
  <c r="T236" i="14"/>
  <c r="O236" i="14"/>
  <c r="AM235" i="14"/>
  <c r="AN235" i="14" s="1"/>
  <c r="AL235" i="14"/>
  <c r="AK235" i="14"/>
  <c r="AJ235" i="14"/>
  <c r="AI235" i="14"/>
  <c r="AH235" i="14"/>
  <c r="AF235" i="14"/>
  <c r="Z235" i="14"/>
  <c r="U235" i="14"/>
  <c r="T235" i="14"/>
  <c r="O235" i="14"/>
  <c r="AE235" i="14" s="1"/>
  <c r="AL234" i="14"/>
  <c r="AJ234" i="14"/>
  <c r="AI234" i="14" s="1"/>
  <c r="AH234" i="14"/>
  <c r="Z234" i="14"/>
  <c r="AF234" i="14" s="1"/>
  <c r="U234" i="14"/>
  <c r="T234" i="14"/>
  <c r="O234" i="14"/>
  <c r="AE234" i="14" s="1"/>
  <c r="AN233" i="14"/>
  <c r="AM233" i="14"/>
  <c r="AL233" i="14"/>
  <c r="AK233" i="14"/>
  <c r="AJ233" i="14"/>
  <c r="AI233" i="14"/>
  <c r="AH233" i="14"/>
  <c r="AE233" i="14"/>
  <c r="Z233" i="14"/>
  <c r="AF233" i="14" s="1"/>
  <c r="U233" i="14"/>
  <c r="T233" i="14"/>
  <c r="O233" i="14"/>
  <c r="AL232" i="14"/>
  <c r="AK232" i="14" s="1"/>
  <c r="AJ232" i="14"/>
  <c r="AH232" i="14"/>
  <c r="Z232" i="14"/>
  <c r="AF232" i="14" s="1"/>
  <c r="U232" i="14"/>
  <c r="T232" i="14"/>
  <c r="O232" i="14"/>
  <c r="AE232" i="14" s="1"/>
  <c r="AL231" i="14"/>
  <c r="AK231" i="14" s="1"/>
  <c r="AJ231" i="14"/>
  <c r="AI231" i="14"/>
  <c r="AH231" i="14"/>
  <c r="AF231" i="14"/>
  <c r="Z231" i="14"/>
  <c r="U231" i="14"/>
  <c r="T231" i="14"/>
  <c r="O231" i="14"/>
  <c r="AE231" i="14" s="1"/>
  <c r="AN230" i="14"/>
  <c r="AM230" i="14"/>
  <c r="AL230" i="14"/>
  <c r="AK230" i="14"/>
  <c r="AJ230" i="14"/>
  <c r="AI230" i="14" s="1"/>
  <c r="AH230" i="14"/>
  <c r="Z230" i="14"/>
  <c r="AF230" i="14" s="1"/>
  <c r="U230" i="14"/>
  <c r="T230" i="14"/>
  <c r="O230" i="14"/>
  <c r="AE230" i="14" s="1"/>
  <c r="AL229" i="14"/>
  <c r="AK229" i="14"/>
  <c r="AJ229" i="14"/>
  <c r="AI229" i="14" s="1"/>
  <c r="AH229" i="14"/>
  <c r="AF229" i="14"/>
  <c r="Z229" i="14"/>
  <c r="U229" i="14"/>
  <c r="T229" i="14"/>
  <c r="O229" i="14"/>
  <c r="AE229" i="14" s="1"/>
  <c r="AM228" i="14"/>
  <c r="AN228" i="14" s="1"/>
  <c r="AL228" i="14"/>
  <c r="AK228" i="14" s="1"/>
  <c r="AJ228" i="14"/>
  <c r="AI228" i="14"/>
  <c r="AH228" i="14"/>
  <c r="AE228" i="14"/>
  <c r="Z228" i="14"/>
  <c r="AF228" i="14" s="1"/>
  <c r="U228" i="14"/>
  <c r="T228" i="14"/>
  <c r="O228" i="14"/>
  <c r="AL227" i="14"/>
  <c r="AK227" i="14"/>
  <c r="AJ227" i="14"/>
  <c r="AM227" i="14" s="1"/>
  <c r="AN227" i="14" s="1"/>
  <c r="AH227" i="14"/>
  <c r="Z227" i="14"/>
  <c r="AF227" i="14" s="1"/>
  <c r="U227" i="14"/>
  <c r="T227" i="14"/>
  <c r="O227" i="14"/>
  <c r="AE227" i="14" s="1"/>
  <c r="AN226" i="14"/>
  <c r="AM226" i="14"/>
  <c r="AL226" i="14"/>
  <c r="AK226" i="14" s="1"/>
  <c r="AJ226" i="14"/>
  <c r="AI226" i="14" s="1"/>
  <c r="AH226" i="14"/>
  <c r="AF226" i="14"/>
  <c r="Z226" i="14"/>
  <c r="U226" i="14"/>
  <c r="T226" i="14"/>
  <c r="O226" i="14"/>
  <c r="AE226" i="14" s="1"/>
  <c r="AL225" i="14"/>
  <c r="AK225" i="14" s="1"/>
  <c r="AJ225" i="14"/>
  <c r="AM225" i="14" s="1"/>
  <c r="AN225" i="14" s="1"/>
  <c r="AI225" i="14"/>
  <c r="AH225" i="14"/>
  <c r="AF225" i="14"/>
  <c r="AE225" i="14"/>
  <c r="Z225" i="14"/>
  <c r="U225" i="14"/>
  <c r="T225" i="14"/>
  <c r="O225" i="14"/>
  <c r="AL224" i="14"/>
  <c r="AK224" i="14"/>
  <c r="AJ224" i="14"/>
  <c r="AI224" i="14" s="1"/>
  <c r="AH224" i="14"/>
  <c r="AF224" i="14"/>
  <c r="Z224" i="14"/>
  <c r="U224" i="14"/>
  <c r="T224" i="14"/>
  <c r="O224" i="14"/>
  <c r="AE224" i="14" s="1"/>
  <c r="AL223" i="14"/>
  <c r="AK223" i="14"/>
  <c r="AJ223" i="14"/>
  <c r="AM223" i="14" s="1"/>
  <c r="AN223" i="14" s="1"/>
  <c r="AH223" i="14"/>
  <c r="AE223" i="14"/>
  <c r="Z223" i="14"/>
  <c r="AF223" i="14" s="1"/>
  <c r="U223" i="14"/>
  <c r="T223" i="14"/>
  <c r="O223" i="14"/>
  <c r="AL222" i="14"/>
  <c r="AJ222" i="14"/>
  <c r="AI222" i="14"/>
  <c r="AH222" i="14"/>
  <c r="AE222" i="14"/>
  <c r="Z222" i="14"/>
  <c r="AF222" i="14" s="1"/>
  <c r="U222" i="14"/>
  <c r="T222" i="14"/>
  <c r="O222" i="14"/>
  <c r="AM221" i="14"/>
  <c r="AN221" i="14" s="1"/>
  <c r="AL221" i="14"/>
  <c r="AK221" i="14"/>
  <c r="AJ221" i="14"/>
  <c r="AI221" i="14"/>
  <c r="AH221" i="14"/>
  <c r="AE221" i="14"/>
  <c r="Z221" i="14"/>
  <c r="AF221" i="14" s="1"/>
  <c r="U221" i="14"/>
  <c r="T221" i="14"/>
  <c r="O221" i="14"/>
  <c r="AL220" i="14"/>
  <c r="AJ220" i="14"/>
  <c r="AI220" i="14" s="1"/>
  <c r="AH220" i="14"/>
  <c r="AF220" i="14"/>
  <c r="Z220" i="14"/>
  <c r="U220" i="14"/>
  <c r="T220" i="14"/>
  <c r="O220" i="14"/>
  <c r="AE220" i="14" s="1"/>
  <c r="AN219" i="14"/>
  <c r="AM219" i="14"/>
  <c r="AL219" i="14"/>
  <c r="AK219" i="14"/>
  <c r="AJ219" i="14"/>
  <c r="AI219" i="14"/>
  <c r="AH219" i="14"/>
  <c r="AE219" i="14"/>
  <c r="Z219" i="14"/>
  <c r="AF219" i="14" s="1"/>
  <c r="U219" i="14"/>
  <c r="T219" i="14"/>
  <c r="O219" i="14"/>
  <c r="AL218" i="14"/>
  <c r="AK218" i="14" s="1"/>
  <c r="AJ218" i="14"/>
  <c r="AI218" i="14" s="1"/>
  <c r="AH218" i="14"/>
  <c r="Z218" i="14"/>
  <c r="AF218" i="14" s="1"/>
  <c r="U218" i="14"/>
  <c r="T218" i="14"/>
  <c r="O218" i="14"/>
  <c r="AE218" i="14" s="1"/>
  <c r="AM217" i="14"/>
  <c r="AN217" i="14" s="1"/>
  <c r="AL217" i="14"/>
  <c r="AK217" i="14" s="1"/>
  <c r="AJ217" i="14"/>
  <c r="AI217" i="14"/>
  <c r="AH217" i="14"/>
  <c r="Z217" i="14"/>
  <c r="AF217" i="14" s="1"/>
  <c r="U217" i="14"/>
  <c r="T217" i="14"/>
  <c r="O217" i="14"/>
  <c r="AE217" i="14" s="1"/>
  <c r="AL216" i="14"/>
  <c r="AJ216" i="14"/>
  <c r="AI216" i="14" s="1"/>
  <c r="AH216" i="14"/>
  <c r="AE216" i="14"/>
  <c r="Z216" i="14"/>
  <c r="AF216" i="14" s="1"/>
  <c r="U216" i="14"/>
  <c r="T216" i="14"/>
  <c r="O216" i="14"/>
  <c r="AL215" i="14"/>
  <c r="AM215" i="14" s="1"/>
  <c r="AN215" i="14" s="1"/>
  <c r="AJ215" i="14"/>
  <c r="AI215" i="14" s="1"/>
  <c r="AH215" i="14"/>
  <c r="Z215" i="14"/>
  <c r="AF215" i="14" s="1"/>
  <c r="U215" i="14"/>
  <c r="T215" i="14"/>
  <c r="O215" i="14"/>
  <c r="AE215" i="14" s="1"/>
  <c r="AN214" i="14"/>
  <c r="AM214" i="14"/>
  <c r="AL214" i="14"/>
  <c r="AK214" i="14"/>
  <c r="AJ214" i="14"/>
  <c r="AI214" i="14"/>
  <c r="AH214" i="14"/>
  <c r="Z214" i="14"/>
  <c r="AF214" i="14" s="1"/>
  <c r="U214" i="14"/>
  <c r="T214" i="14"/>
  <c r="O214" i="14"/>
  <c r="AE214" i="14" s="1"/>
  <c r="AL213" i="14"/>
  <c r="AK213" i="14" s="1"/>
  <c r="AJ213" i="14"/>
  <c r="AI213" i="14" s="1"/>
  <c r="AH213" i="14"/>
  <c r="Z213" i="14"/>
  <c r="AF213" i="14" s="1"/>
  <c r="U213" i="14"/>
  <c r="T213" i="14"/>
  <c r="O213" i="14"/>
  <c r="AE213" i="14" s="1"/>
  <c r="AL212" i="14"/>
  <c r="AM212" i="14" s="1"/>
  <c r="AN212" i="14" s="1"/>
  <c r="AJ212" i="14"/>
  <c r="AI212" i="14"/>
  <c r="AH212" i="14"/>
  <c r="AF212" i="14"/>
  <c r="Z212" i="14"/>
  <c r="U212" i="14"/>
  <c r="T212" i="14"/>
  <c r="O212" i="14"/>
  <c r="AE212" i="14" s="1"/>
  <c r="AL211" i="14"/>
  <c r="AJ211" i="14"/>
  <c r="AI211" i="14" s="1"/>
  <c r="AH211" i="14"/>
  <c r="AF211" i="14"/>
  <c r="AE211" i="14"/>
  <c r="Z211" i="14"/>
  <c r="U211" i="14"/>
  <c r="T211" i="14"/>
  <c r="O211" i="14"/>
  <c r="AL210" i="14"/>
  <c r="AJ210" i="14"/>
  <c r="AI210" i="14" s="1"/>
  <c r="AH210" i="14"/>
  <c r="AE210" i="14"/>
  <c r="Z210" i="14"/>
  <c r="AF210" i="14" s="1"/>
  <c r="U210" i="14"/>
  <c r="T210" i="14"/>
  <c r="O210" i="14"/>
  <c r="AL209" i="14"/>
  <c r="AK209" i="14"/>
  <c r="AJ209" i="14"/>
  <c r="AI209" i="14" s="1"/>
  <c r="AH209" i="14"/>
  <c r="AE209" i="14"/>
  <c r="Z209" i="14"/>
  <c r="AF209" i="14" s="1"/>
  <c r="U209" i="14"/>
  <c r="T209" i="14"/>
  <c r="O209" i="14"/>
  <c r="AL208" i="14"/>
  <c r="AJ208" i="14"/>
  <c r="AI208" i="14" s="1"/>
  <c r="AH208" i="14"/>
  <c r="AF208" i="14"/>
  <c r="AE208" i="14"/>
  <c r="Z208" i="14"/>
  <c r="U208" i="14"/>
  <c r="T208" i="14"/>
  <c r="O208" i="14"/>
  <c r="AM207" i="14"/>
  <c r="AN207" i="14" s="1"/>
  <c r="AL207" i="14"/>
  <c r="AK207" i="14"/>
  <c r="AJ207" i="14"/>
  <c r="AI207" i="14"/>
  <c r="AH207" i="14"/>
  <c r="AE207" i="14"/>
  <c r="Z207" i="14"/>
  <c r="AF207" i="14" s="1"/>
  <c r="U207" i="14"/>
  <c r="T207" i="14"/>
  <c r="O207" i="14"/>
  <c r="AL206" i="14"/>
  <c r="AJ206" i="14"/>
  <c r="AI206" i="14" s="1"/>
  <c r="AH206" i="14"/>
  <c r="AE206" i="14"/>
  <c r="Z206" i="14"/>
  <c r="AF206" i="14" s="1"/>
  <c r="U206" i="14"/>
  <c r="T206" i="14"/>
  <c r="O206" i="14"/>
  <c r="AN205" i="14"/>
  <c r="AM205" i="14"/>
  <c r="AL205" i="14"/>
  <c r="AK205" i="14"/>
  <c r="AJ205" i="14"/>
  <c r="AI205" i="14"/>
  <c r="AH205" i="14"/>
  <c r="Z205" i="14"/>
  <c r="AF205" i="14" s="1"/>
  <c r="U205" i="14"/>
  <c r="T205" i="14"/>
  <c r="O205" i="14"/>
  <c r="AE205" i="14" s="1"/>
  <c r="AN204" i="14"/>
  <c r="AM204" i="14"/>
  <c r="AL204" i="14"/>
  <c r="AK204" i="14" s="1"/>
  <c r="AJ204" i="14"/>
  <c r="AI204" i="14" s="1"/>
  <c r="AH204" i="14"/>
  <c r="Z204" i="14"/>
  <c r="AF204" i="14" s="1"/>
  <c r="U204" i="14"/>
  <c r="T204" i="14"/>
  <c r="O204" i="14"/>
  <c r="AE204" i="14" s="1"/>
  <c r="AM203" i="14"/>
  <c r="AN203" i="14" s="1"/>
  <c r="AL203" i="14"/>
  <c r="AK203" i="14" s="1"/>
  <c r="AJ203" i="14"/>
  <c r="AI203" i="14"/>
  <c r="AH203" i="14"/>
  <c r="AF203" i="14"/>
  <c r="Z203" i="14"/>
  <c r="U203" i="14"/>
  <c r="T203" i="14"/>
  <c r="O203" i="14"/>
  <c r="AE203" i="14" s="1"/>
  <c r="AL202" i="14"/>
  <c r="AM202" i="14" s="1"/>
  <c r="AN202" i="14" s="1"/>
  <c r="AK202" i="14"/>
  <c r="AJ202" i="14"/>
  <c r="AI202" i="14" s="1"/>
  <c r="AH202" i="14"/>
  <c r="AE202" i="14"/>
  <c r="Z202" i="14"/>
  <c r="AF202" i="14" s="1"/>
  <c r="U202" i="14"/>
  <c r="T202" i="14"/>
  <c r="O202" i="14"/>
  <c r="AN201" i="14"/>
  <c r="AL201" i="14"/>
  <c r="AM201" i="14" s="1"/>
  <c r="AJ201" i="14"/>
  <c r="AI201" i="14" s="1"/>
  <c r="AH201" i="14"/>
  <c r="Z201" i="14"/>
  <c r="AF201" i="14" s="1"/>
  <c r="U201" i="14"/>
  <c r="T201" i="14"/>
  <c r="O201" i="14"/>
  <c r="AE201" i="14" s="1"/>
  <c r="AN200" i="14"/>
  <c r="AM200" i="14"/>
  <c r="AL200" i="14"/>
  <c r="AK200" i="14"/>
  <c r="AJ200" i="14"/>
  <c r="AI200" i="14"/>
  <c r="AH200" i="14"/>
  <c r="Z200" i="14"/>
  <c r="AF200" i="14" s="1"/>
  <c r="U200" i="14"/>
  <c r="T200" i="14"/>
  <c r="O200" i="14"/>
  <c r="AE200" i="14" s="1"/>
  <c r="AL199" i="14"/>
  <c r="AM199" i="14" s="1"/>
  <c r="AN199" i="14" s="1"/>
  <c r="AJ199" i="14"/>
  <c r="AI199" i="14"/>
  <c r="AH199" i="14"/>
  <c r="Z199" i="14"/>
  <c r="AF199" i="14" s="1"/>
  <c r="U199" i="14"/>
  <c r="T199" i="14"/>
  <c r="O199" i="14"/>
  <c r="AE199" i="14" s="1"/>
  <c r="AL198" i="14"/>
  <c r="AM198" i="14" s="1"/>
  <c r="AN198" i="14" s="1"/>
  <c r="AJ198" i="14"/>
  <c r="AI198" i="14"/>
  <c r="AH198" i="14"/>
  <c r="AF198" i="14"/>
  <c r="Z198" i="14"/>
  <c r="U198" i="14"/>
  <c r="T198" i="14"/>
  <c r="O198" i="14"/>
  <c r="AE198" i="14" s="1"/>
  <c r="AL197" i="14"/>
  <c r="AM197" i="14" s="1"/>
  <c r="AN197" i="14" s="1"/>
  <c r="AK197" i="14"/>
  <c r="AJ197" i="14"/>
  <c r="AI197" i="14"/>
  <c r="AH197" i="14"/>
  <c r="AF197" i="14"/>
  <c r="AE197" i="14"/>
  <c r="Z197" i="14"/>
  <c r="U197" i="14"/>
  <c r="T197" i="14"/>
  <c r="O197" i="14"/>
  <c r="AN196" i="14"/>
  <c r="AL196" i="14"/>
  <c r="AM196" i="14" s="1"/>
  <c r="AJ196" i="14"/>
  <c r="AI196" i="14"/>
  <c r="AH196" i="14"/>
  <c r="AF196" i="14"/>
  <c r="AE196" i="14"/>
  <c r="Z196" i="14"/>
  <c r="U196" i="14"/>
  <c r="T196" i="14"/>
  <c r="O196" i="14"/>
  <c r="AM195" i="14"/>
  <c r="AN195" i="14" s="1"/>
  <c r="AL195" i="14"/>
  <c r="AK195" i="14"/>
  <c r="AJ195" i="14"/>
  <c r="AI195" i="14" s="1"/>
  <c r="AH195" i="14"/>
  <c r="AE195" i="14"/>
  <c r="Z195" i="14"/>
  <c r="AF195" i="14" s="1"/>
  <c r="U195" i="14"/>
  <c r="T195" i="14"/>
  <c r="O195" i="14"/>
  <c r="AL194" i="14"/>
  <c r="AJ194" i="14"/>
  <c r="AI194" i="14" s="1"/>
  <c r="AH194" i="14"/>
  <c r="AF194" i="14"/>
  <c r="AE194" i="14"/>
  <c r="Z194" i="14"/>
  <c r="U194" i="14"/>
  <c r="T194" i="14"/>
  <c r="O194" i="14"/>
  <c r="AM193" i="14"/>
  <c r="AN193" i="14" s="1"/>
  <c r="AL193" i="14"/>
  <c r="AK193" i="14"/>
  <c r="AJ193" i="14"/>
  <c r="AI193" i="14"/>
  <c r="AH193" i="14"/>
  <c r="AE193" i="14"/>
  <c r="Z193" i="14"/>
  <c r="AF193" i="14" s="1"/>
  <c r="U193" i="14"/>
  <c r="T193" i="14"/>
  <c r="O193" i="14"/>
  <c r="AL192" i="14"/>
  <c r="AJ192" i="14"/>
  <c r="AI192" i="14" s="1"/>
  <c r="AH192" i="14"/>
  <c r="AF192" i="14"/>
  <c r="Z192" i="14"/>
  <c r="U192" i="14"/>
  <c r="T192" i="14"/>
  <c r="O192" i="14"/>
  <c r="AE192" i="14" s="1"/>
  <c r="AN191" i="14"/>
  <c r="AM191" i="14"/>
  <c r="AL191" i="14"/>
  <c r="AK191" i="14"/>
  <c r="AJ191" i="14"/>
  <c r="AI191" i="14"/>
  <c r="AH191" i="14"/>
  <c r="AF191" i="14"/>
  <c r="AE191" i="14"/>
  <c r="Z191" i="14"/>
  <c r="U191" i="14"/>
  <c r="T191" i="14"/>
  <c r="O191" i="14"/>
  <c r="AM190" i="14"/>
  <c r="AN190" i="14" s="1"/>
  <c r="AL190" i="14"/>
  <c r="AK190" i="14" s="1"/>
  <c r="AJ190" i="14"/>
  <c r="AI190" i="14" s="1"/>
  <c r="AH190" i="14"/>
  <c r="AE190" i="14"/>
  <c r="Z190" i="14"/>
  <c r="AF190" i="14" s="1"/>
  <c r="U190" i="14"/>
  <c r="T190" i="14"/>
  <c r="O190" i="14"/>
  <c r="AM189" i="14"/>
  <c r="AN189" i="14" s="1"/>
  <c r="AL189" i="14"/>
  <c r="AK189" i="14"/>
  <c r="AJ189" i="14"/>
  <c r="AI189" i="14"/>
  <c r="AH189" i="14"/>
  <c r="AF189" i="14"/>
  <c r="Z189" i="14"/>
  <c r="U189" i="14"/>
  <c r="T189" i="14"/>
  <c r="O189" i="14"/>
  <c r="AE189" i="14" s="1"/>
  <c r="AL188" i="14"/>
  <c r="AJ188" i="14"/>
  <c r="AI188" i="14" s="1"/>
  <c r="AH188" i="14"/>
  <c r="AF188" i="14"/>
  <c r="AE188" i="14"/>
  <c r="Z188" i="14"/>
  <c r="U188" i="14"/>
  <c r="T188" i="14"/>
  <c r="O188" i="14"/>
  <c r="AM187" i="14"/>
  <c r="AN187" i="14" s="1"/>
  <c r="AL187" i="14"/>
  <c r="AK187" i="14"/>
  <c r="AJ187" i="14"/>
  <c r="AI187" i="14"/>
  <c r="AH187" i="14"/>
  <c r="AE187" i="14"/>
  <c r="Z187" i="14"/>
  <c r="AF187" i="14" s="1"/>
  <c r="U187" i="14"/>
  <c r="T187" i="14"/>
  <c r="O187" i="14"/>
  <c r="AL186" i="14"/>
  <c r="AK186" i="14" s="1"/>
  <c r="AJ186" i="14"/>
  <c r="AI186" i="14" s="1"/>
  <c r="AH186" i="14"/>
  <c r="Z186" i="14"/>
  <c r="AF186" i="14" s="1"/>
  <c r="U186" i="14"/>
  <c r="T186" i="14"/>
  <c r="O186" i="14"/>
  <c r="AE186" i="14" s="1"/>
  <c r="AN185" i="14"/>
  <c r="AM185" i="14"/>
  <c r="AL185" i="14"/>
  <c r="AK185" i="14"/>
  <c r="AJ185" i="14"/>
  <c r="AI185" i="14"/>
  <c r="AH185" i="14"/>
  <c r="Z185" i="14"/>
  <c r="AF185" i="14" s="1"/>
  <c r="U185" i="14"/>
  <c r="T185" i="14"/>
  <c r="O185" i="14"/>
  <c r="AE185" i="14" s="1"/>
  <c r="AN184" i="14"/>
  <c r="AM184" i="14"/>
  <c r="AL184" i="14"/>
  <c r="AK184" i="14" s="1"/>
  <c r="AJ184" i="14"/>
  <c r="AI184" i="14" s="1"/>
  <c r="AH184" i="14"/>
  <c r="Z184" i="14"/>
  <c r="AF184" i="14" s="1"/>
  <c r="U184" i="14"/>
  <c r="T184" i="14"/>
  <c r="O184" i="14"/>
  <c r="AE184" i="14" s="1"/>
  <c r="AL183" i="14"/>
  <c r="AM183" i="14" s="1"/>
  <c r="AN183" i="14" s="1"/>
  <c r="AK183" i="14"/>
  <c r="AJ183" i="14"/>
  <c r="AI183" i="14" s="1"/>
  <c r="AH183" i="14"/>
  <c r="Z183" i="14"/>
  <c r="AF183" i="14" s="1"/>
  <c r="U183" i="14"/>
  <c r="T183" i="14"/>
  <c r="O183" i="14"/>
  <c r="AE183" i="14" s="1"/>
  <c r="AL182" i="14"/>
  <c r="AK182" i="14" s="1"/>
  <c r="AJ182" i="14"/>
  <c r="AM182" i="14" s="1"/>
  <c r="AN182" i="14" s="1"/>
  <c r="AI182" i="14"/>
  <c r="AH182" i="14"/>
  <c r="AE182" i="14"/>
  <c r="Z182" i="14"/>
  <c r="AF182" i="14" s="1"/>
  <c r="U182" i="14"/>
  <c r="T182" i="14"/>
  <c r="O182" i="14"/>
  <c r="AN181" i="14"/>
  <c r="AM181" i="14"/>
  <c r="AL181" i="14"/>
  <c r="AK181" i="14"/>
  <c r="AJ181" i="14"/>
  <c r="AI181" i="14" s="1"/>
  <c r="AH181" i="14"/>
  <c r="AF181" i="14"/>
  <c r="Z181" i="14"/>
  <c r="U181" i="14"/>
  <c r="T181" i="14"/>
  <c r="O181" i="14"/>
  <c r="AE181" i="14" s="1"/>
  <c r="AL180" i="14"/>
  <c r="AM180" i="14" s="1"/>
  <c r="AN180" i="14" s="1"/>
  <c r="AJ180" i="14"/>
  <c r="AI180" i="14"/>
  <c r="AH180" i="14"/>
  <c r="AF180" i="14"/>
  <c r="AE180" i="14"/>
  <c r="Z180" i="14"/>
  <c r="U180" i="14"/>
  <c r="T180" i="14"/>
  <c r="O180" i="14"/>
  <c r="AL179" i="14"/>
  <c r="AM179" i="14" s="1"/>
  <c r="AN179" i="14" s="1"/>
  <c r="AK179" i="14"/>
  <c r="AJ179" i="14"/>
  <c r="AI179" i="14" s="1"/>
  <c r="AH179" i="14"/>
  <c r="AE179" i="14"/>
  <c r="Z179" i="14"/>
  <c r="AF179" i="14" s="1"/>
  <c r="U179" i="14"/>
  <c r="T179" i="14"/>
  <c r="O179" i="14"/>
  <c r="AL178" i="14"/>
  <c r="AM178" i="14" s="1"/>
  <c r="AN178" i="14" s="1"/>
  <c r="AK178" i="14"/>
  <c r="AJ178" i="14"/>
  <c r="AI178" i="14" s="1"/>
  <c r="AH178" i="14"/>
  <c r="AF178" i="14"/>
  <c r="Z178" i="14"/>
  <c r="U178" i="14"/>
  <c r="T178" i="14"/>
  <c r="O178" i="14"/>
  <c r="AE178" i="14" s="1"/>
  <c r="AM177" i="14"/>
  <c r="AN177" i="14" s="1"/>
  <c r="AL177" i="14"/>
  <c r="AK177" i="14"/>
  <c r="AJ177" i="14"/>
  <c r="AI177" i="14"/>
  <c r="AH177" i="14"/>
  <c r="AE177" i="14"/>
  <c r="Z177" i="14"/>
  <c r="AF177" i="14" s="1"/>
  <c r="U177" i="14"/>
  <c r="T177" i="14"/>
  <c r="O177" i="14"/>
  <c r="AN176" i="14"/>
  <c r="AL176" i="14"/>
  <c r="AM176" i="14" s="1"/>
  <c r="AJ176" i="14"/>
  <c r="AI176" i="14"/>
  <c r="AH176" i="14"/>
  <c r="AE176" i="14"/>
  <c r="Z176" i="14"/>
  <c r="AF176" i="14" s="1"/>
  <c r="U176" i="14"/>
  <c r="T176" i="14"/>
  <c r="O176" i="14"/>
  <c r="AL175" i="14"/>
  <c r="AK175" i="14"/>
  <c r="AJ175" i="14"/>
  <c r="AI175" i="14" s="1"/>
  <c r="AH175" i="14"/>
  <c r="AE175" i="14"/>
  <c r="Z175" i="14"/>
  <c r="AF175" i="14" s="1"/>
  <c r="U175" i="14"/>
  <c r="T175" i="14"/>
  <c r="O175" i="14"/>
  <c r="AL174" i="14"/>
  <c r="AJ174" i="14"/>
  <c r="AI174" i="14"/>
  <c r="AH174" i="14"/>
  <c r="AF174" i="14"/>
  <c r="AE174" i="14"/>
  <c r="Z174" i="14"/>
  <c r="U174" i="14"/>
  <c r="T174" i="14"/>
  <c r="O174" i="14"/>
  <c r="AN173" i="14"/>
  <c r="AM173" i="14"/>
  <c r="AL173" i="14"/>
  <c r="AK173" i="14"/>
  <c r="AJ173" i="14"/>
  <c r="AI173" i="14"/>
  <c r="AH173" i="14"/>
  <c r="AF173" i="14"/>
  <c r="AE173" i="14"/>
  <c r="Z173" i="14"/>
  <c r="U173" i="14"/>
  <c r="T173" i="14"/>
  <c r="O173" i="14"/>
  <c r="AM172" i="14"/>
  <c r="AN172" i="14" s="1"/>
  <c r="AL172" i="14"/>
  <c r="AK172" i="14" s="1"/>
  <c r="AJ172" i="14"/>
  <c r="AI172" i="14" s="1"/>
  <c r="AH172" i="14"/>
  <c r="Z172" i="14"/>
  <c r="AF172" i="14" s="1"/>
  <c r="U172" i="14"/>
  <c r="T172" i="14"/>
  <c r="O172" i="14"/>
  <c r="AE172" i="14" s="1"/>
  <c r="AL171" i="14"/>
  <c r="AM171" i="14" s="1"/>
  <c r="AN171" i="14" s="1"/>
  <c r="AK171" i="14"/>
  <c r="AJ171" i="14"/>
  <c r="AI171" i="14"/>
  <c r="AH171" i="14"/>
  <c r="AF171" i="14"/>
  <c r="Z171" i="14"/>
  <c r="U171" i="14"/>
  <c r="T171" i="14"/>
  <c r="O171" i="14"/>
  <c r="AE171" i="14" s="1"/>
  <c r="AL170" i="14"/>
  <c r="AM170" i="14" s="1"/>
  <c r="AN170" i="14" s="1"/>
  <c r="AK170" i="14"/>
  <c r="AJ170" i="14"/>
  <c r="AI170" i="14" s="1"/>
  <c r="AH170" i="14"/>
  <c r="AE170" i="14"/>
  <c r="Z170" i="14"/>
  <c r="AF170" i="14" s="1"/>
  <c r="U170" i="14"/>
  <c r="T170" i="14"/>
  <c r="O170" i="14"/>
  <c r="AM169" i="14"/>
  <c r="AN169" i="14" s="1"/>
  <c r="AL169" i="14"/>
  <c r="AK169" i="14" s="1"/>
  <c r="AJ169" i="14"/>
  <c r="AI169" i="14" s="1"/>
  <c r="AH169" i="14"/>
  <c r="Z169" i="14"/>
  <c r="AF169" i="14" s="1"/>
  <c r="U169" i="14"/>
  <c r="T169" i="14"/>
  <c r="O169" i="14"/>
  <c r="AE169" i="14" s="1"/>
  <c r="AL168" i="14"/>
  <c r="AM168" i="14" s="1"/>
  <c r="AN168" i="14" s="1"/>
  <c r="AK168" i="14"/>
  <c r="AJ168" i="14"/>
  <c r="AI168" i="14" s="1"/>
  <c r="AH168" i="14"/>
  <c r="Z168" i="14"/>
  <c r="AF168" i="14" s="1"/>
  <c r="U168" i="14"/>
  <c r="T168" i="14"/>
  <c r="O168" i="14"/>
  <c r="AE168" i="14" s="1"/>
  <c r="AL167" i="14"/>
  <c r="AK167" i="14" s="1"/>
  <c r="AJ167" i="14"/>
  <c r="AM167" i="14" s="1"/>
  <c r="AN167" i="14" s="1"/>
  <c r="AI167" i="14"/>
  <c r="AH167" i="14"/>
  <c r="AF167" i="14"/>
  <c r="Z167" i="14"/>
  <c r="U167" i="14"/>
  <c r="T167" i="14"/>
  <c r="O167" i="14"/>
  <c r="AE167" i="14" s="1"/>
  <c r="AN166" i="14"/>
  <c r="AM166" i="14"/>
  <c r="AL166" i="14"/>
  <c r="AK166" i="14"/>
  <c r="AJ166" i="14"/>
  <c r="AI166" i="14" s="1"/>
  <c r="AH166" i="14"/>
  <c r="AF166" i="14"/>
  <c r="AE166" i="14"/>
  <c r="Z166" i="14"/>
  <c r="U166" i="14"/>
  <c r="T166" i="14"/>
  <c r="O166" i="14"/>
  <c r="AM165" i="14"/>
  <c r="AN165" i="14" s="1"/>
  <c r="AL165" i="14"/>
  <c r="AK165" i="14" s="1"/>
  <c r="AJ165" i="14"/>
  <c r="AI165" i="14" s="1"/>
  <c r="AH165" i="14"/>
  <c r="AF165" i="14"/>
  <c r="AE165" i="14"/>
  <c r="Z165" i="14"/>
  <c r="U165" i="14"/>
  <c r="T165" i="14"/>
  <c r="O165" i="14"/>
  <c r="AL164" i="14"/>
  <c r="AM164" i="14" s="1"/>
  <c r="AN164" i="14" s="1"/>
  <c r="AJ164" i="14"/>
  <c r="AI164" i="14"/>
  <c r="AH164" i="14"/>
  <c r="AE164" i="14"/>
  <c r="Z164" i="14"/>
  <c r="AF164" i="14" s="1"/>
  <c r="U164" i="14"/>
  <c r="T164" i="14"/>
  <c r="O164" i="14"/>
  <c r="AL163" i="14"/>
  <c r="AM163" i="14" s="1"/>
  <c r="AN163" i="14" s="1"/>
  <c r="AK163" i="14"/>
  <c r="AJ163" i="14"/>
  <c r="AI163" i="14" s="1"/>
  <c r="AH163" i="14"/>
  <c r="AF163" i="14"/>
  <c r="AE163" i="14"/>
  <c r="Z163" i="14"/>
  <c r="U163" i="14"/>
  <c r="T163" i="14"/>
  <c r="O163" i="14"/>
  <c r="AL162" i="14"/>
  <c r="AK162" i="14" s="1"/>
  <c r="AJ162" i="14"/>
  <c r="AI162" i="14"/>
  <c r="AH162" i="14"/>
  <c r="Z162" i="14"/>
  <c r="AF162" i="14" s="1"/>
  <c r="U162" i="14"/>
  <c r="T162" i="14"/>
  <c r="O162" i="14"/>
  <c r="AE162" i="14" s="1"/>
  <c r="AM161" i="14"/>
  <c r="AN161" i="14" s="1"/>
  <c r="AL161" i="14"/>
  <c r="AK161" i="14"/>
  <c r="AJ161" i="14"/>
  <c r="AI161" i="14" s="1"/>
  <c r="AH161" i="14"/>
  <c r="AE161" i="14"/>
  <c r="Z161" i="14"/>
  <c r="AF161" i="14" s="1"/>
  <c r="U161" i="14"/>
  <c r="T161" i="14"/>
  <c r="O161" i="14"/>
  <c r="AL160" i="14"/>
  <c r="AJ160" i="14"/>
  <c r="AI160" i="14" s="1"/>
  <c r="AH160" i="14"/>
  <c r="Z160" i="14"/>
  <c r="AF160" i="14" s="1"/>
  <c r="U160" i="14"/>
  <c r="T160" i="14"/>
  <c r="O160" i="14"/>
  <c r="AE160" i="14" s="1"/>
  <c r="AM159" i="14"/>
  <c r="AN159" i="14" s="1"/>
  <c r="AL159" i="14"/>
  <c r="AK159" i="14"/>
  <c r="AJ159" i="14"/>
  <c r="AI159" i="14"/>
  <c r="AH159" i="14"/>
  <c r="AF159" i="14"/>
  <c r="Z159" i="14"/>
  <c r="U159" i="14"/>
  <c r="T159" i="14"/>
  <c r="O159" i="14"/>
  <c r="AE159" i="14" s="1"/>
  <c r="AL158" i="14"/>
  <c r="AK158" i="14" s="1"/>
  <c r="AJ158" i="14"/>
  <c r="AI158" i="14" s="1"/>
  <c r="AH158" i="14"/>
  <c r="AF158" i="14"/>
  <c r="AE158" i="14"/>
  <c r="Z158" i="14"/>
  <c r="U158" i="14"/>
  <c r="T158" i="14"/>
  <c r="O158" i="14"/>
  <c r="AL157" i="14"/>
  <c r="AM157" i="14" s="1"/>
  <c r="AN157" i="14" s="1"/>
  <c r="AJ157" i="14"/>
  <c r="AI157" i="14"/>
  <c r="AH157" i="14"/>
  <c r="AE157" i="14"/>
  <c r="Z157" i="14"/>
  <c r="AF157" i="14" s="1"/>
  <c r="U157" i="14"/>
  <c r="T157" i="14"/>
  <c r="O157" i="14"/>
  <c r="AL156" i="14"/>
  <c r="AM156" i="14" s="1"/>
  <c r="AN156" i="14" s="1"/>
  <c r="AK156" i="14"/>
  <c r="AJ156" i="14"/>
  <c r="AI156" i="14" s="1"/>
  <c r="AH156" i="14"/>
  <c r="Z156" i="14"/>
  <c r="AF156" i="14" s="1"/>
  <c r="U156" i="14"/>
  <c r="T156" i="14"/>
  <c r="O156" i="14"/>
  <c r="AE156" i="14" s="1"/>
  <c r="AN155" i="14"/>
  <c r="AM155" i="14"/>
  <c r="AL155" i="14"/>
  <c r="AK155" i="14" s="1"/>
  <c r="AJ155" i="14"/>
  <c r="AI155" i="14"/>
  <c r="AH155" i="14"/>
  <c r="AF155" i="14"/>
  <c r="Z155" i="14"/>
  <c r="U155" i="14"/>
  <c r="T155" i="14"/>
  <c r="O155" i="14"/>
  <c r="AE155" i="14" s="1"/>
  <c r="AM154" i="14"/>
  <c r="AN154" i="14" s="1"/>
  <c r="AL154" i="14"/>
  <c r="AK154" i="14" s="1"/>
  <c r="AJ154" i="14"/>
  <c r="AI154" i="14" s="1"/>
  <c r="AH154" i="14"/>
  <c r="Z154" i="14"/>
  <c r="AF154" i="14" s="1"/>
  <c r="U154" i="14"/>
  <c r="T154" i="14"/>
  <c r="O154" i="14"/>
  <c r="AE154" i="14" s="1"/>
  <c r="AL153" i="14"/>
  <c r="AM153" i="14" s="1"/>
  <c r="AN153" i="14" s="1"/>
  <c r="AK153" i="14"/>
  <c r="AJ153" i="14"/>
  <c r="AI153" i="14" s="1"/>
  <c r="AH153" i="14"/>
  <c r="Z153" i="14"/>
  <c r="AF153" i="14" s="1"/>
  <c r="U153" i="14"/>
  <c r="T153" i="14"/>
  <c r="O153" i="14"/>
  <c r="AE153" i="14" s="1"/>
  <c r="AL152" i="14"/>
  <c r="AK152" i="14" s="1"/>
  <c r="AJ152" i="14"/>
  <c r="AM152" i="14" s="1"/>
  <c r="AN152" i="14" s="1"/>
  <c r="AI152" i="14"/>
  <c r="AH152" i="14"/>
  <c r="AF152" i="14"/>
  <c r="Z152" i="14"/>
  <c r="U152" i="14"/>
  <c r="T152" i="14"/>
  <c r="O152" i="14"/>
  <c r="AE152" i="14" s="1"/>
  <c r="AL151" i="14"/>
  <c r="AM151" i="14" s="1"/>
  <c r="AN151" i="14" s="1"/>
  <c r="AJ151" i="14"/>
  <c r="AI151" i="14"/>
  <c r="AH151" i="14"/>
  <c r="AF151" i="14"/>
  <c r="AE151" i="14"/>
  <c r="Z151" i="14"/>
  <c r="U151" i="14"/>
  <c r="T151" i="14"/>
  <c r="O151" i="14"/>
  <c r="AN150" i="14"/>
  <c r="AM150" i="14"/>
  <c r="AL150" i="14"/>
  <c r="AK150" i="14"/>
  <c r="AJ150" i="14"/>
  <c r="AI150" i="14" s="1"/>
  <c r="AH150" i="14"/>
  <c r="AF150" i="14"/>
  <c r="AE150" i="14"/>
  <c r="Z150" i="14"/>
  <c r="U150" i="14"/>
  <c r="T150" i="14"/>
  <c r="O150" i="14"/>
  <c r="AL149" i="14"/>
  <c r="AM149" i="14" s="1"/>
  <c r="AN149" i="14" s="1"/>
  <c r="AJ149" i="14"/>
  <c r="AI149" i="14"/>
  <c r="AH149" i="14"/>
  <c r="AE149" i="14"/>
  <c r="Z149" i="14"/>
  <c r="AF149" i="14" s="1"/>
  <c r="U149" i="14"/>
  <c r="T149" i="14"/>
  <c r="O149" i="14"/>
  <c r="AL148" i="14"/>
  <c r="AK148" i="14"/>
  <c r="AJ148" i="14"/>
  <c r="AI148" i="14" s="1"/>
  <c r="AH148" i="14"/>
  <c r="AF148" i="14"/>
  <c r="Z148" i="14"/>
  <c r="U148" i="14"/>
  <c r="T148" i="14"/>
  <c r="O148" i="14"/>
  <c r="AE148" i="14" s="1"/>
  <c r="AM147" i="14"/>
  <c r="AN147" i="14" s="1"/>
  <c r="AL147" i="14"/>
  <c r="AK147" i="14"/>
  <c r="AJ147" i="14"/>
  <c r="AI147" i="14"/>
  <c r="AH147" i="14"/>
  <c r="Z147" i="14"/>
  <c r="AF147" i="14" s="1"/>
  <c r="U147" i="14"/>
  <c r="T147" i="14"/>
  <c r="O147" i="14"/>
  <c r="AE147" i="14" s="1"/>
  <c r="AL146" i="14"/>
  <c r="AJ146" i="14"/>
  <c r="AI146" i="14" s="1"/>
  <c r="AH146" i="14"/>
  <c r="Z146" i="14"/>
  <c r="AF146" i="14" s="1"/>
  <c r="U146" i="14"/>
  <c r="T146" i="14"/>
  <c r="O146" i="14"/>
  <c r="AE146" i="14" s="1"/>
  <c r="AN145" i="14"/>
  <c r="AM145" i="14"/>
  <c r="AL145" i="14"/>
  <c r="AK145" i="14"/>
  <c r="AJ145" i="14"/>
  <c r="AI145" i="14"/>
  <c r="AH145" i="14"/>
  <c r="AE145" i="14"/>
  <c r="Z145" i="14"/>
  <c r="AF145" i="14" s="1"/>
  <c r="U145" i="14"/>
  <c r="T145" i="14"/>
  <c r="O145" i="14"/>
  <c r="AL144" i="14"/>
  <c r="AK144" i="14" s="1"/>
  <c r="AJ144" i="14"/>
  <c r="AI144" i="14" s="1"/>
  <c r="AH144" i="14"/>
  <c r="AF144" i="14"/>
  <c r="AE144" i="14"/>
  <c r="Z144" i="14"/>
  <c r="U144" i="14"/>
  <c r="T144" i="14"/>
  <c r="O144" i="14"/>
  <c r="AN143" i="14"/>
  <c r="AM143" i="14"/>
  <c r="AL143" i="14"/>
  <c r="AK143" i="14"/>
  <c r="AJ143" i="14"/>
  <c r="AI143" i="14"/>
  <c r="AH143" i="14"/>
  <c r="AF143" i="14"/>
  <c r="AE143" i="14"/>
  <c r="Z143" i="14"/>
  <c r="U143" i="14"/>
  <c r="T143" i="14"/>
  <c r="O143" i="14"/>
  <c r="AL142" i="14"/>
  <c r="AK142" i="14" s="1"/>
  <c r="AJ142" i="14"/>
  <c r="AI142" i="14" s="1"/>
  <c r="AH142" i="14"/>
  <c r="Z142" i="14"/>
  <c r="AF142" i="14" s="1"/>
  <c r="U142" i="14"/>
  <c r="T142" i="14"/>
  <c r="O142" i="14"/>
  <c r="AE142" i="14" s="1"/>
  <c r="AL141" i="14"/>
  <c r="AM141" i="14" s="1"/>
  <c r="AN141" i="14" s="1"/>
  <c r="AK141" i="14"/>
  <c r="AJ141" i="14"/>
  <c r="AI141" i="14" s="1"/>
  <c r="AH141" i="14"/>
  <c r="AF141" i="14"/>
  <c r="Z141" i="14"/>
  <c r="U141" i="14"/>
  <c r="T141" i="14"/>
  <c r="O141" i="14"/>
  <c r="AE141" i="14" s="1"/>
  <c r="AN140" i="14"/>
  <c r="AM140" i="14"/>
  <c r="AL140" i="14"/>
  <c r="AK140" i="14" s="1"/>
  <c r="AJ140" i="14"/>
  <c r="AI140" i="14"/>
  <c r="AH140" i="14"/>
  <c r="AE140" i="14"/>
  <c r="Z140" i="14"/>
  <c r="AF140" i="14" s="1"/>
  <c r="U140" i="14"/>
  <c r="T140" i="14"/>
  <c r="O140" i="14"/>
  <c r="AM139" i="14"/>
  <c r="AN139" i="14" s="1"/>
  <c r="AL139" i="14"/>
  <c r="AK139" i="14" s="1"/>
  <c r="AJ139" i="14"/>
  <c r="AI139" i="14" s="1"/>
  <c r="AH139" i="14"/>
  <c r="AE139" i="14"/>
  <c r="Z139" i="14"/>
  <c r="AF139" i="14" s="1"/>
  <c r="U139" i="14"/>
  <c r="T139" i="14"/>
  <c r="O139" i="14"/>
  <c r="AL138" i="14"/>
  <c r="AK138" i="14" s="1"/>
  <c r="AJ138" i="14"/>
  <c r="AI138" i="14" s="1"/>
  <c r="AH138" i="14"/>
  <c r="Z138" i="14"/>
  <c r="AF138" i="14" s="1"/>
  <c r="U138" i="14"/>
  <c r="T138" i="14"/>
  <c r="O138" i="14"/>
  <c r="AE138" i="14" s="1"/>
  <c r="AL137" i="14"/>
  <c r="AM137" i="14" s="1"/>
  <c r="AN137" i="14" s="1"/>
  <c r="AK137" i="14"/>
  <c r="AJ137" i="14"/>
  <c r="AI137" i="14" s="1"/>
  <c r="AH137" i="14"/>
  <c r="AE137" i="14"/>
  <c r="Z137" i="14"/>
  <c r="AF137" i="14" s="1"/>
  <c r="U137" i="14"/>
  <c r="T137" i="14"/>
  <c r="O137" i="14"/>
  <c r="AL136" i="14"/>
  <c r="AK136" i="14"/>
  <c r="AJ136" i="14"/>
  <c r="AI136" i="14" s="1"/>
  <c r="AH136" i="14"/>
  <c r="Z136" i="14"/>
  <c r="AF136" i="14" s="1"/>
  <c r="U136" i="14"/>
  <c r="T136" i="14"/>
  <c r="O136" i="14"/>
  <c r="AE136" i="14" s="1"/>
  <c r="AL135" i="14"/>
  <c r="AK135" i="14" s="1"/>
  <c r="AJ135" i="14"/>
  <c r="AM135" i="14" s="1"/>
  <c r="AN135" i="14" s="1"/>
  <c r="AI135" i="14"/>
  <c r="AH135" i="14"/>
  <c r="AF135" i="14"/>
  <c r="Z135" i="14"/>
  <c r="U135" i="14"/>
  <c r="T135" i="14"/>
  <c r="O135" i="14"/>
  <c r="AE135" i="14" s="1"/>
  <c r="AL134" i="14"/>
  <c r="AM134" i="14" s="1"/>
  <c r="AN134" i="14" s="1"/>
  <c r="AJ134" i="14"/>
  <c r="AI134" i="14"/>
  <c r="AH134" i="14"/>
  <c r="AF134" i="14"/>
  <c r="Z134" i="14"/>
  <c r="U134" i="14"/>
  <c r="T134" i="14"/>
  <c r="O134" i="14"/>
  <c r="AE134" i="14" s="1"/>
  <c r="AN133" i="14"/>
  <c r="AM133" i="14"/>
  <c r="AL133" i="14"/>
  <c r="AK133" i="14"/>
  <c r="AJ133" i="14"/>
  <c r="AI133" i="14" s="1"/>
  <c r="AH133" i="14"/>
  <c r="AF133" i="14"/>
  <c r="AE133" i="14"/>
  <c r="Z133" i="14"/>
  <c r="U133" i="14"/>
  <c r="T133" i="14"/>
  <c r="O133" i="14"/>
  <c r="AL132" i="14"/>
  <c r="AK132" i="14" s="1"/>
  <c r="AJ132" i="14"/>
  <c r="AM132" i="14" s="1"/>
  <c r="AN132" i="14" s="1"/>
  <c r="AH132" i="14"/>
  <c r="AE132" i="14"/>
  <c r="Z132" i="14"/>
  <c r="AF132" i="14" s="1"/>
  <c r="U132" i="14"/>
  <c r="T132" i="14"/>
  <c r="O132" i="14"/>
  <c r="AL131" i="14"/>
  <c r="AM131" i="14" s="1"/>
  <c r="AN131" i="14" s="1"/>
  <c r="AJ131" i="14"/>
  <c r="AI131" i="14"/>
  <c r="AH131" i="14"/>
  <c r="AE131" i="14"/>
  <c r="Z131" i="14"/>
  <c r="AF131" i="14" s="1"/>
  <c r="U131" i="14"/>
  <c r="T131" i="14"/>
  <c r="O131" i="14"/>
  <c r="AL130" i="14"/>
  <c r="AM130" i="14" s="1"/>
  <c r="AN130" i="14" s="1"/>
  <c r="AK130" i="14"/>
  <c r="AJ130" i="14"/>
  <c r="AI130" i="14" s="1"/>
  <c r="AH130" i="14"/>
  <c r="Z130" i="14"/>
  <c r="AF130" i="14" s="1"/>
  <c r="U130" i="14"/>
  <c r="T130" i="14"/>
  <c r="O130" i="14"/>
  <c r="AE130" i="14" s="1"/>
  <c r="AL129" i="14"/>
  <c r="AM129" i="14" s="1"/>
  <c r="AN129" i="14" s="1"/>
  <c r="AK129" i="14"/>
  <c r="AJ129" i="14"/>
  <c r="AI129" i="14" s="1"/>
  <c r="AH129" i="14"/>
  <c r="AF129" i="14"/>
  <c r="Z129" i="14"/>
  <c r="U129" i="14"/>
  <c r="T129" i="14"/>
  <c r="O129" i="14"/>
  <c r="AE129" i="14" s="1"/>
  <c r="AL128" i="14"/>
  <c r="AK128" i="14"/>
  <c r="AJ128" i="14"/>
  <c r="AM128" i="14" s="1"/>
  <c r="AN128" i="14" s="1"/>
  <c r="AI128" i="14"/>
  <c r="AH128" i="14"/>
  <c r="Z128" i="14"/>
  <c r="AF128" i="14" s="1"/>
  <c r="U128" i="14"/>
  <c r="T128" i="14"/>
  <c r="O128" i="14"/>
  <c r="AE128" i="14" s="1"/>
  <c r="AN127" i="14"/>
  <c r="AM127" i="14"/>
  <c r="AL127" i="14"/>
  <c r="AK127" i="14" s="1"/>
  <c r="AJ127" i="14"/>
  <c r="AI127" i="14"/>
  <c r="AH127" i="14"/>
  <c r="Z127" i="14"/>
  <c r="AF127" i="14" s="1"/>
  <c r="U127" i="14"/>
  <c r="T127" i="14"/>
  <c r="O127" i="14"/>
  <c r="AE127" i="14" s="1"/>
  <c r="AN126" i="14"/>
  <c r="AM126" i="14"/>
  <c r="AL126" i="14"/>
  <c r="AK126" i="14" s="1"/>
  <c r="AJ126" i="14"/>
  <c r="AI126" i="14"/>
  <c r="AH126" i="14"/>
  <c r="AF126" i="14"/>
  <c r="AE126" i="14"/>
  <c r="Z126" i="14"/>
  <c r="U126" i="14"/>
  <c r="T126" i="14"/>
  <c r="O126" i="14"/>
  <c r="AM125" i="14"/>
  <c r="AN125" i="14" s="1"/>
  <c r="AL125" i="14"/>
  <c r="AK125" i="14" s="1"/>
  <c r="AJ125" i="14"/>
  <c r="AI125" i="14" s="1"/>
  <c r="AH125" i="14"/>
  <c r="AE125" i="14"/>
  <c r="Z125" i="14"/>
  <c r="AF125" i="14" s="1"/>
  <c r="U125" i="14"/>
  <c r="T125" i="14"/>
  <c r="O125" i="14"/>
  <c r="AL124" i="14"/>
  <c r="AK124" i="14" s="1"/>
  <c r="AJ124" i="14"/>
  <c r="AI124" i="14" s="1"/>
  <c r="AH124" i="14"/>
  <c r="Z124" i="14"/>
  <c r="AF124" i="14" s="1"/>
  <c r="U124" i="14"/>
  <c r="T124" i="14"/>
  <c r="O124" i="14"/>
  <c r="AE124" i="14" s="1"/>
  <c r="AL123" i="14"/>
  <c r="AM123" i="14" s="1"/>
  <c r="AN123" i="14" s="1"/>
  <c r="AK123" i="14"/>
  <c r="AJ123" i="14"/>
  <c r="AI123" i="14" s="1"/>
  <c r="AH123" i="14"/>
  <c r="AE123" i="14"/>
  <c r="Z123" i="14"/>
  <c r="AF123" i="14" s="1"/>
  <c r="U123" i="14"/>
  <c r="T123" i="14"/>
  <c r="O123" i="14"/>
  <c r="AL122" i="14"/>
  <c r="AK122" i="14"/>
  <c r="AJ122" i="14"/>
  <c r="AI122" i="14" s="1"/>
  <c r="AH122" i="14"/>
  <c r="Z122" i="14"/>
  <c r="AF122" i="14" s="1"/>
  <c r="U122" i="14"/>
  <c r="T122" i="14"/>
  <c r="O122" i="14"/>
  <c r="AE122" i="14" s="1"/>
  <c r="AL121" i="14"/>
  <c r="AK121" i="14" s="1"/>
  <c r="AJ121" i="14"/>
  <c r="AM121" i="14" s="1"/>
  <c r="AN121" i="14" s="1"/>
  <c r="AI121" i="14"/>
  <c r="AH121" i="14"/>
  <c r="AF121" i="14"/>
  <c r="Z121" i="14"/>
  <c r="U121" i="14"/>
  <c r="T121" i="14"/>
  <c r="O121" i="14"/>
  <c r="AE121" i="14" s="1"/>
  <c r="AL120" i="14"/>
  <c r="AM120" i="14" s="1"/>
  <c r="AN120" i="14" s="1"/>
  <c r="AJ120" i="14"/>
  <c r="AI120" i="14"/>
  <c r="AH120" i="14"/>
  <c r="AF120" i="14"/>
  <c r="Z120" i="14"/>
  <c r="U120" i="14"/>
  <c r="T120" i="14"/>
  <c r="O120" i="14"/>
  <c r="AE120" i="14" s="1"/>
  <c r="AN119" i="14"/>
  <c r="AM119" i="14"/>
  <c r="AL119" i="14"/>
  <c r="AK119" i="14"/>
  <c r="AJ119" i="14"/>
  <c r="AI119" i="14" s="1"/>
  <c r="AH119" i="14"/>
  <c r="AF119" i="14"/>
  <c r="AE119" i="14"/>
  <c r="Z119" i="14"/>
  <c r="U119" i="14"/>
  <c r="T119" i="14"/>
  <c r="O119" i="14"/>
  <c r="AL118" i="14"/>
  <c r="AK118" i="14" s="1"/>
  <c r="AJ118" i="14"/>
  <c r="AM118" i="14" s="1"/>
  <c r="AN118" i="14" s="1"/>
  <c r="AH118" i="14"/>
  <c r="AE118" i="14"/>
  <c r="Z118" i="14"/>
  <c r="AF118" i="14" s="1"/>
  <c r="U118" i="14"/>
  <c r="T118" i="14"/>
  <c r="O118" i="14"/>
  <c r="AL117" i="14"/>
  <c r="AM117" i="14" s="1"/>
  <c r="AN117" i="14" s="1"/>
  <c r="AJ117" i="14"/>
  <c r="AI117" i="14"/>
  <c r="AH117" i="14"/>
  <c r="AE117" i="14"/>
  <c r="Z117" i="14"/>
  <c r="AF117" i="14" s="1"/>
  <c r="U117" i="14"/>
  <c r="T117" i="14"/>
  <c r="O117" i="14"/>
  <c r="AL116" i="14"/>
  <c r="AM116" i="14" s="1"/>
  <c r="AN116" i="14" s="1"/>
  <c r="AK116" i="14"/>
  <c r="AJ116" i="14"/>
  <c r="AI116" i="14" s="1"/>
  <c r="AH116" i="14"/>
  <c r="Z116" i="14"/>
  <c r="AF116" i="14" s="1"/>
  <c r="U116" i="14"/>
  <c r="T116" i="14"/>
  <c r="O116" i="14"/>
  <c r="AE116" i="14" s="1"/>
  <c r="AL115" i="14"/>
  <c r="AM115" i="14" s="1"/>
  <c r="AN115" i="14" s="1"/>
  <c r="AK115" i="14"/>
  <c r="AJ115" i="14"/>
  <c r="AI115" i="14" s="1"/>
  <c r="AH115" i="14"/>
  <c r="AF115" i="14"/>
  <c r="Z115" i="14"/>
  <c r="U115" i="14"/>
  <c r="T115" i="14"/>
  <c r="O115" i="14"/>
  <c r="AE115" i="14" s="1"/>
  <c r="AL114" i="14"/>
  <c r="AK114" i="14"/>
  <c r="AJ114" i="14"/>
  <c r="AM114" i="14" s="1"/>
  <c r="AN114" i="14" s="1"/>
  <c r="AI114" i="14"/>
  <c r="AH114" i="14"/>
  <c r="Z114" i="14"/>
  <c r="AF114" i="14" s="1"/>
  <c r="U114" i="14"/>
  <c r="T114" i="14"/>
  <c r="O114" i="14"/>
  <c r="AE114" i="14" s="1"/>
  <c r="AN113" i="14"/>
  <c r="AM113" i="14"/>
  <c r="AL113" i="14"/>
  <c r="AK113" i="14" s="1"/>
  <c r="AJ113" i="14"/>
  <c r="AI113" i="14"/>
  <c r="AH113" i="14"/>
  <c r="Z113" i="14"/>
  <c r="AF113" i="14" s="1"/>
  <c r="U113" i="14"/>
  <c r="T113" i="14"/>
  <c r="O113" i="14"/>
  <c r="AE113" i="14" s="1"/>
  <c r="AN112" i="14"/>
  <c r="AM112" i="14"/>
  <c r="AL112" i="14"/>
  <c r="AK112" i="14" s="1"/>
  <c r="AJ112" i="14"/>
  <c r="AI112" i="14"/>
  <c r="AH112" i="14"/>
  <c r="AF112" i="14"/>
  <c r="AE112" i="14"/>
  <c r="Z112" i="14"/>
  <c r="U112" i="14"/>
  <c r="T112" i="14"/>
  <c r="O112" i="14"/>
  <c r="AM111" i="14"/>
  <c r="AN111" i="14" s="1"/>
  <c r="AL111" i="14"/>
  <c r="AK111" i="14" s="1"/>
  <c r="AJ111" i="14"/>
  <c r="AI111" i="14" s="1"/>
  <c r="AH111" i="14"/>
  <c r="AE111" i="14"/>
  <c r="Z111" i="14"/>
  <c r="AF111" i="14" s="1"/>
  <c r="U111" i="14"/>
  <c r="T111" i="14"/>
  <c r="O111" i="14"/>
  <c r="AL110" i="14"/>
  <c r="AK110" i="14" s="1"/>
  <c r="AJ110" i="14"/>
  <c r="AI110" i="14" s="1"/>
  <c r="AH110" i="14"/>
  <c r="Z110" i="14"/>
  <c r="AF110" i="14" s="1"/>
  <c r="U110" i="14"/>
  <c r="T110" i="14"/>
  <c r="O110" i="14"/>
  <c r="AE110" i="14" s="1"/>
  <c r="AL109" i="14"/>
  <c r="AM109" i="14" s="1"/>
  <c r="AN109" i="14" s="1"/>
  <c r="AK109" i="14"/>
  <c r="AJ109" i="14"/>
  <c r="AI109" i="14" s="1"/>
  <c r="AH109" i="14"/>
  <c r="AE109" i="14"/>
  <c r="Z109" i="14"/>
  <c r="AF109" i="14" s="1"/>
  <c r="U109" i="14"/>
  <c r="T109" i="14"/>
  <c r="O109" i="14"/>
  <c r="AL108" i="14"/>
  <c r="AK108" i="14"/>
  <c r="AJ108" i="14"/>
  <c r="AI108" i="14" s="1"/>
  <c r="AH108" i="14"/>
  <c r="Z108" i="14"/>
  <c r="AF108" i="14" s="1"/>
  <c r="U108" i="14"/>
  <c r="T108" i="14"/>
  <c r="O108" i="14"/>
  <c r="AE108" i="14" s="1"/>
  <c r="AL107" i="14"/>
  <c r="AK107" i="14" s="1"/>
  <c r="AJ107" i="14"/>
  <c r="AM107" i="14" s="1"/>
  <c r="AN107" i="14" s="1"/>
  <c r="AI107" i="14"/>
  <c r="AH107" i="14"/>
  <c r="AF107" i="14"/>
  <c r="Z107" i="14"/>
  <c r="U107" i="14"/>
  <c r="T107" i="14"/>
  <c r="O107" i="14"/>
  <c r="AE107" i="14" s="1"/>
  <c r="AL106" i="14"/>
  <c r="AM106" i="14" s="1"/>
  <c r="AN106" i="14" s="1"/>
  <c r="AJ106" i="14"/>
  <c r="AI106" i="14"/>
  <c r="AH106" i="14"/>
  <c r="AF106" i="14"/>
  <c r="Z106" i="14"/>
  <c r="U106" i="14"/>
  <c r="T106" i="14"/>
  <c r="O106" i="14"/>
  <c r="AE106" i="14" s="1"/>
  <c r="AN105" i="14"/>
  <c r="AM105" i="14"/>
  <c r="AL105" i="14"/>
  <c r="AK105" i="14"/>
  <c r="AJ105" i="14"/>
  <c r="AI105" i="14" s="1"/>
  <c r="AH105" i="14"/>
  <c r="AF105" i="14"/>
  <c r="AE105" i="14"/>
  <c r="Z105" i="14"/>
  <c r="U105" i="14"/>
  <c r="T105" i="14"/>
  <c r="O105" i="14"/>
  <c r="AL104" i="14"/>
  <c r="AK104" i="14" s="1"/>
  <c r="AJ104" i="14"/>
  <c r="AM104" i="14" s="1"/>
  <c r="AN104" i="14" s="1"/>
  <c r="AH104" i="14"/>
  <c r="AE104" i="14"/>
  <c r="Z104" i="14"/>
  <c r="AF104" i="14" s="1"/>
  <c r="U104" i="14"/>
  <c r="T104" i="14"/>
  <c r="O104" i="14"/>
  <c r="AL103" i="14"/>
  <c r="AM103" i="14" s="1"/>
  <c r="AN103" i="14" s="1"/>
  <c r="AJ103" i="14"/>
  <c r="AI103" i="14"/>
  <c r="AH103" i="14"/>
  <c r="AE103" i="14"/>
  <c r="Z103" i="14"/>
  <c r="AF103" i="14" s="1"/>
  <c r="U103" i="14"/>
  <c r="T103" i="14"/>
  <c r="O103" i="14"/>
  <c r="AL102" i="14"/>
  <c r="AM102" i="14" s="1"/>
  <c r="AN102" i="14" s="1"/>
  <c r="AK102" i="14"/>
  <c r="AJ102" i="14"/>
  <c r="AI102" i="14" s="1"/>
  <c r="AH102" i="14"/>
  <c r="Z102" i="14"/>
  <c r="AF102" i="14" s="1"/>
  <c r="U102" i="14"/>
  <c r="T102" i="14"/>
  <c r="O102" i="14"/>
  <c r="AE102" i="14" s="1"/>
  <c r="AL101" i="14"/>
  <c r="AM101" i="14" s="1"/>
  <c r="AN101" i="14" s="1"/>
  <c r="AK101" i="14"/>
  <c r="AJ101" i="14"/>
  <c r="AI101" i="14" s="1"/>
  <c r="AH101" i="14"/>
  <c r="AF101" i="14"/>
  <c r="Z101" i="14"/>
  <c r="U101" i="14"/>
  <c r="T101" i="14"/>
  <c r="O101" i="14"/>
  <c r="AE101" i="14" s="1"/>
  <c r="AL100" i="14"/>
  <c r="AK100" i="14"/>
  <c r="AJ100" i="14"/>
  <c r="AM100" i="14" s="1"/>
  <c r="AN100" i="14" s="1"/>
  <c r="AI100" i="14"/>
  <c r="AH100" i="14"/>
  <c r="Z100" i="14"/>
  <c r="AF100" i="14" s="1"/>
  <c r="U100" i="14"/>
  <c r="T100" i="14"/>
  <c r="O100" i="14"/>
  <c r="AE100" i="14" s="1"/>
  <c r="AN99" i="14"/>
  <c r="AM99" i="14"/>
  <c r="AL99" i="14"/>
  <c r="AK99" i="14" s="1"/>
  <c r="AJ99" i="14"/>
  <c r="AI99" i="14"/>
  <c r="AH99" i="14"/>
  <c r="Z99" i="14"/>
  <c r="AF99" i="14" s="1"/>
  <c r="U99" i="14"/>
  <c r="T99" i="14"/>
  <c r="O99" i="14"/>
  <c r="AE99" i="14" s="1"/>
  <c r="AN98" i="14"/>
  <c r="AM98" i="14"/>
  <c r="AL98" i="14"/>
  <c r="AK98" i="14" s="1"/>
  <c r="AJ98" i="14"/>
  <c r="AI98" i="14"/>
  <c r="AH98" i="14"/>
  <c r="AF98" i="14"/>
  <c r="AE98" i="14"/>
  <c r="Z98" i="14"/>
  <c r="U98" i="14"/>
  <c r="T98" i="14"/>
  <c r="O98" i="14"/>
  <c r="AM97" i="14"/>
  <c r="AN97" i="14" s="1"/>
  <c r="AL97" i="14"/>
  <c r="AK97" i="14" s="1"/>
  <c r="AJ97" i="14"/>
  <c r="AI97" i="14" s="1"/>
  <c r="AH97" i="14"/>
  <c r="AE97" i="14"/>
  <c r="Z97" i="14"/>
  <c r="AF97" i="14" s="1"/>
  <c r="U97" i="14"/>
  <c r="T97" i="14"/>
  <c r="O97" i="14"/>
  <c r="AL96" i="14"/>
  <c r="AK96" i="14" s="1"/>
  <c r="AJ96" i="14"/>
  <c r="AI96" i="14" s="1"/>
  <c r="AH96" i="14"/>
  <c r="Z96" i="14"/>
  <c r="AF96" i="14" s="1"/>
  <c r="U96" i="14"/>
  <c r="T96" i="14"/>
  <c r="O96" i="14"/>
  <c r="AE96" i="14" s="1"/>
  <c r="AL95" i="14"/>
  <c r="AM95" i="14" s="1"/>
  <c r="AN95" i="14" s="1"/>
  <c r="AK95" i="14"/>
  <c r="AJ95" i="14"/>
  <c r="AI95" i="14" s="1"/>
  <c r="AH95" i="14"/>
  <c r="AE95" i="14"/>
  <c r="Z95" i="14"/>
  <c r="AF95" i="14" s="1"/>
  <c r="U95" i="14"/>
  <c r="T95" i="14"/>
  <c r="O95" i="14"/>
  <c r="AL94" i="14"/>
  <c r="AK94" i="14"/>
  <c r="AJ94" i="14"/>
  <c r="AI94" i="14" s="1"/>
  <c r="AH94" i="14"/>
  <c r="Z94" i="14"/>
  <c r="AF94" i="14" s="1"/>
  <c r="U94" i="14"/>
  <c r="T94" i="14"/>
  <c r="O94" i="14"/>
  <c r="AE94" i="14" s="1"/>
  <c r="AL93" i="14"/>
  <c r="AK93" i="14" s="1"/>
  <c r="AJ93" i="14"/>
  <c r="AM93" i="14" s="1"/>
  <c r="AN93" i="14" s="1"/>
  <c r="AI93" i="14"/>
  <c r="AH93" i="14"/>
  <c r="AF93" i="14"/>
  <c r="Z93" i="14"/>
  <c r="U93" i="14"/>
  <c r="T93" i="14"/>
  <c r="O93" i="14"/>
  <c r="AE93" i="14" s="1"/>
  <c r="AL92" i="14"/>
  <c r="AM92" i="14" s="1"/>
  <c r="AN92" i="14" s="1"/>
  <c r="AJ92" i="14"/>
  <c r="AI92" i="14"/>
  <c r="AH92" i="14"/>
  <c r="AF92" i="14"/>
  <c r="AE92" i="14"/>
  <c r="Z92" i="14"/>
  <c r="U92" i="14"/>
  <c r="T92" i="14"/>
  <c r="O92" i="14"/>
  <c r="AN91" i="14"/>
  <c r="AM91" i="14"/>
  <c r="AL91" i="14"/>
  <c r="AK91" i="14"/>
  <c r="AJ91" i="14"/>
  <c r="AI91" i="14" s="1"/>
  <c r="AH91" i="14"/>
  <c r="AF91" i="14"/>
  <c r="AE91" i="14"/>
  <c r="Z91" i="14"/>
  <c r="U91" i="14"/>
  <c r="T91" i="14"/>
  <c r="O91" i="14"/>
  <c r="AL90" i="14"/>
  <c r="AK90" i="14" s="1"/>
  <c r="AJ90" i="14"/>
  <c r="AM90" i="14" s="1"/>
  <c r="AN90" i="14" s="1"/>
  <c r="AH90" i="14"/>
  <c r="AE90" i="14"/>
  <c r="Z90" i="14"/>
  <c r="AF90" i="14" s="1"/>
  <c r="U90" i="14"/>
  <c r="T90" i="14"/>
  <c r="O90" i="14"/>
  <c r="AL89" i="14"/>
  <c r="AM89" i="14" s="1"/>
  <c r="AN89" i="14" s="1"/>
  <c r="AJ89" i="14"/>
  <c r="AI89" i="14"/>
  <c r="AH89" i="14"/>
  <c r="AE89" i="14"/>
  <c r="Z89" i="14"/>
  <c r="AF89" i="14" s="1"/>
  <c r="U89" i="14"/>
  <c r="T89" i="14"/>
  <c r="O89" i="14"/>
  <c r="AL88" i="14"/>
  <c r="AM88" i="14" s="1"/>
  <c r="AN88" i="14" s="1"/>
  <c r="AK88" i="14"/>
  <c r="AJ88" i="14"/>
  <c r="AI88" i="14" s="1"/>
  <c r="AH88" i="14"/>
  <c r="Z88" i="14"/>
  <c r="AF88" i="14" s="1"/>
  <c r="U88" i="14"/>
  <c r="T88" i="14"/>
  <c r="O88" i="14"/>
  <c r="AE88" i="14" s="1"/>
  <c r="AL87" i="14"/>
  <c r="AM87" i="14" s="1"/>
  <c r="AN87" i="14" s="1"/>
  <c r="AK87" i="14"/>
  <c r="AJ87" i="14"/>
  <c r="AI87" i="14" s="1"/>
  <c r="AH87" i="14"/>
  <c r="AF87" i="14"/>
  <c r="Z87" i="14"/>
  <c r="U87" i="14"/>
  <c r="T87" i="14"/>
  <c r="O87" i="14"/>
  <c r="AE87" i="14" s="1"/>
  <c r="AL86" i="14"/>
  <c r="AK86" i="14"/>
  <c r="AJ86" i="14"/>
  <c r="AM86" i="14" s="1"/>
  <c r="AN86" i="14" s="1"/>
  <c r="AI86" i="14"/>
  <c r="AH86" i="14"/>
  <c r="Z86" i="14"/>
  <c r="AF86" i="14" s="1"/>
  <c r="U86" i="14"/>
  <c r="T86" i="14"/>
  <c r="O86" i="14"/>
  <c r="AE86" i="14" s="1"/>
  <c r="AN85" i="14"/>
  <c r="AM85" i="14"/>
  <c r="AL85" i="14"/>
  <c r="AK85" i="14" s="1"/>
  <c r="AJ85" i="14"/>
  <c r="AI85" i="14"/>
  <c r="AH85" i="14"/>
  <c r="Z85" i="14"/>
  <c r="AF85" i="14" s="1"/>
  <c r="U85" i="14"/>
  <c r="T85" i="14"/>
  <c r="O85" i="14"/>
  <c r="AE85" i="14" s="1"/>
  <c r="AN84" i="14"/>
  <c r="AM84" i="14"/>
  <c r="AL84" i="14"/>
  <c r="AK84" i="14" s="1"/>
  <c r="AJ84" i="14"/>
  <c r="AI84" i="14"/>
  <c r="AH84" i="14"/>
  <c r="AF84" i="14"/>
  <c r="AE84" i="14"/>
  <c r="Z84" i="14"/>
  <c r="U84" i="14"/>
  <c r="T84" i="14"/>
  <c r="O84" i="14"/>
  <c r="AM83" i="14"/>
  <c r="AN83" i="14" s="1"/>
  <c r="AL83" i="14"/>
  <c r="AK83" i="14" s="1"/>
  <c r="AJ83" i="14"/>
  <c r="AI83" i="14" s="1"/>
  <c r="AH83" i="14"/>
  <c r="AE83" i="14"/>
  <c r="Z83" i="14"/>
  <c r="AF83" i="14" s="1"/>
  <c r="U83" i="14"/>
  <c r="T83" i="14"/>
  <c r="O83" i="14"/>
  <c r="AL82" i="14"/>
  <c r="AK82" i="14" s="1"/>
  <c r="AJ82" i="14"/>
  <c r="AI82" i="14" s="1"/>
  <c r="AH82" i="14"/>
  <c r="Z82" i="14"/>
  <c r="AF82" i="14" s="1"/>
  <c r="U82" i="14"/>
  <c r="T82" i="14"/>
  <c r="O82" i="14"/>
  <c r="AE82" i="14" s="1"/>
  <c r="AL81" i="14"/>
  <c r="AM81" i="14" s="1"/>
  <c r="AN81" i="14" s="1"/>
  <c r="AK81" i="14"/>
  <c r="AJ81" i="14"/>
  <c r="AI81" i="14" s="1"/>
  <c r="AH81" i="14"/>
  <c r="AE81" i="14"/>
  <c r="Z81" i="14"/>
  <c r="AF81" i="14" s="1"/>
  <c r="U81" i="14"/>
  <c r="T81" i="14"/>
  <c r="O81" i="14"/>
  <c r="AL80" i="14"/>
  <c r="AK80" i="14"/>
  <c r="AJ80" i="14"/>
  <c r="AI80" i="14" s="1"/>
  <c r="AH80" i="14"/>
  <c r="Z80" i="14"/>
  <c r="AF80" i="14" s="1"/>
  <c r="U80" i="14"/>
  <c r="T80" i="14"/>
  <c r="O80" i="14"/>
  <c r="AE80" i="14" s="1"/>
  <c r="AL79" i="14"/>
  <c r="AK79" i="14" s="1"/>
  <c r="AJ79" i="14"/>
  <c r="AM79" i="14" s="1"/>
  <c r="AN79" i="14" s="1"/>
  <c r="AI79" i="14"/>
  <c r="AH79" i="14"/>
  <c r="AF79" i="14"/>
  <c r="Z79" i="14"/>
  <c r="U79" i="14"/>
  <c r="T79" i="14"/>
  <c r="O79" i="14"/>
  <c r="AE79" i="14" s="1"/>
  <c r="AL78" i="14"/>
  <c r="AM78" i="14" s="1"/>
  <c r="AN78" i="14" s="1"/>
  <c r="AJ78" i="14"/>
  <c r="AI78" i="14"/>
  <c r="AH78" i="14"/>
  <c r="AF78" i="14"/>
  <c r="AE78" i="14"/>
  <c r="Z78" i="14"/>
  <c r="U78" i="14"/>
  <c r="T78" i="14"/>
  <c r="O78" i="14"/>
  <c r="AM77" i="14"/>
  <c r="AN77" i="14" s="1"/>
  <c r="AL77" i="14"/>
  <c r="AK77" i="14"/>
  <c r="AJ77" i="14"/>
  <c r="AI77" i="14" s="1"/>
  <c r="AH77" i="14"/>
  <c r="AF77" i="14"/>
  <c r="AE77" i="14"/>
  <c r="Z77" i="14"/>
  <c r="U77" i="14"/>
  <c r="T77" i="14"/>
  <c r="O77" i="14"/>
  <c r="AL76" i="14"/>
  <c r="AM76" i="14" s="1"/>
  <c r="AN76" i="14" s="1"/>
  <c r="AJ76" i="14"/>
  <c r="AI76" i="14" s="1"/>
  <c r="AH76" i="14"/>
  <c r="AE76" i="14"/>
  <c r="Z76" i="14"/>
  <c r="AF76" i="14" s="1"/>
  <c r="U76" i="14"/>
  <c r="T76" i="14"/>
  <c r="O76" i="14"/>
  <c r="AL75" i="14"/>
  <c r="AM75" i="14" s="1"/>
  <c r="AN75" i="14" s="1"/>
  <c r="AK75" i="14"/>
  <c r="AJ75" i="14"/>
  <c r="AI75" i="14"/>
  <c r="AH75" i="14"/>
  <c r="AE75" i="14"/>
  <c r="Z75" i="14"/>
  <c r="AF75" i="14" s="1"/>
  <c r="U75" i="14"/>
  <c r="T75" i="14"/>
  <c r="O75" i="14"/>
  <c r="AL74" i="14"/>
  <c r="AM74" i="14" s="1"/>
  <c r="AN74" i="14" s="1"/>
  <c r="AK74" i="14"/>
  <c r="AJ74" i="14"/>
  <c r="AI74" i="14" s="1"/>
  <c r="AH74" i="14"/>
  <c r="Z74" i="14"/>
  <c r="AF74" i="14" s="1"/>
  <c r="U74" i="14"/>
  <c r="T74" i="14"/>
  <c r="O74" i="14"/>
  <c r="AE74" i="14" s="1"/>
  <c r="AL73" i="14"/>
  <c r="AM73" i="14" s="1"/>
  <c r="AN73" i="14" s="1"/>
  <c r="AK73" i="14"/>
  <c r="AJ73" i="14"/>
  <c r="AI73" i="14"/>
  <c r="AH73" i="14"/>
  <c r="AF73" i="14"/>
  <c r="Z73" i="14"/>
  <c r="U73" i="14"/>
  <c r="T73" i="14"/>
  <c r="O73" i="14"/>
  <c r="AE73" i="14" s="1"/>
  <c r="AL72" i="14"/>
  <c r="AK72" i="14"/>
  <c r="AJ72" i="14"/>
  <c r="AM72" i="14" s="1"/>
  <c r="AN72" i="14" s="1"/>
  <c r="AI72" i="14"/>
  <c r="AH72" i="14"/>
  <c r="Z72" i="14"/>
  <c r="AF72" i="14" s="1"/>
  <c r="U72" i="14"/>
  <c r="T72" i="14"/>
  <c r="O72" i="14"/>
  <c r="AE72" i="14" s="1"/>
  <c r="AN71" i="14"/>
  <c r="AM71" i="14"/>
  <c r="AL71" i="14"/>
  <c r="AK71" i="14" s="1"/>
  <c r="AJ71" i="14"/>
  <c r="AI71" i="14"/>
  <c r="AH71" i="14"/>
  <c r="Z71" i="14"/>
  <c r="AF71" i="14" s="1"/>
  <c r="U71" i="14"/>
  <c r="T71" i="14"/>
  <c r="O71" i="14"/>
  <c r="AE71" i="14" s="1"/>
  <c r="AN70" i="14"/>
  <c r="AM70" i="14"/>
  <c r="AL70" i="14"/>
  <c r="AK70" i="14" s="1"/>
  <c r="AJ70" i="14"/>
  <c r="AI70" i="14"/>
  <c r="AH70" i="14"/>
  <c r="AF70" i="14"/>
  <c r="AE70" i="14"/>
  <c r="Z70" i="14"/>
  <c r="U70" i="14"/>
  <c r="T70" i="14"/>
  <c r="O70" i="14"/>
  <c r="AM69" i="14"/>
  <c r="AN69" i="14" s="1"/>
  <c r="AL69" i="14"/>
  <c r="AK69" i="14" s="1"/>
  <c r="AJ69" i="14"/>
  <c r="AI69" i="14" s="1"/>
  <c r="AH69" i="14"/>
  <c r="AE69" i="14"/>
  <c r="Z69" i="14"/>
  <c r="AF69" i="14" s="1"/>
  <c r="U69" i="14"/>
  <c r="T69" i="14"/>
  <c r="O69" i="14"/>
  <c r="AL68" i="14"/>
  <c r="AK68" i="14" s="1"/>
  <c r="AJ68" i="14"/>
  <c r="AI68" i="14" s="1"/>
  <c r="AH68" i="14"/>
  <c r="Z68" i="14"/>
  <c r="AF68" i="14" s="1"/>
  <c r="U68" i="14"/>
  <c r="T68" i="14"/>
  <c r="O68" i="14"/>
  <c r="AE68" i="14" s="1"/>
  <c r="AL67" i="14"/>
  <c r="AM67" i="14" s="1"/>
  <c r="AN67" i="14" s="1"/>
  <c r="AK67" i="14"/>
  <c r="AJ67" i="14"/>
  <c r="AI67" i="14" s="1"/>
  <c r="AH67" i="14"/>
  <c r="AE67" i="14"/>
  <c r="Z67" i="14"/>
  <c r="AF67" i="14" s="1"/>
  <c r="U67" i="14"/>
  <c r="T67" i="14"/>
  <c r="O67" i="14"/>
  <c r="AL66" i="14"/>
  <c r="AK66" i="14"/>
  <c r="AJ66" i="14"/>
  <c r="AI66" i="14" s="1"/>
  <c r="AH66" i="14"/>
  <c r="Z66" i="14"/>
  <c r="AF66" i="14" s="1"/>
  <c r="U66" i="14"/>
  <c r="T66" i="14"/>
  <c r="O66" i="14"/>
  <c r="AE66" i="14" s="1"/>
  <c r="AL65" i="14"/>
  <c r="AK65" i="14" s="1"/>
  <c r="AJ65" i="14"/>
  <c r="AM65" i="14" s="1"/>
  <c r="AN65" i="14" s="1"/>
  <c r="AI65" i="14"/>
  <c r="AH65" i="14"/>
  <c r="AF65" i="14"/>
  <c r="Z65" i="14"/>
  <c r="U65" i="14"/>
  <c r="T65" i="14"/>
  <c r="O65" i="14"/>
  <c r="AE65" i="14" s="1"/>
  <c r="AL64" i="14"/>
  <c r="AM64" i="14" s="1"/>
  <c r="AN64" i="14" s="1"/>
  <c r="AJ64" i="14"/>
  <c r="AI64" i="14"/>
  <c r="AH64" i="14"/>
  <c r="AF64" i="14"/>
  <c r="AE64" i="14"/>
  <c r="Z64" i="14"/>
  <c r="U64" i="14"/>
  <c r="T64" i="14"/>
  <c r="O64" i="14"/>
  <c r="AM63" i="14"/>
  <c r="AN63" i="14" s="1"/>
  <c r="AL63" i="14"/>
  <c r="AK63" i="14"/>
  <c r="AJ63" i="14"/>
  <c r="AI63" i="14" s="1"/>
  <c r="AH63" i="14"/>
  <c r="AF63" i="14"/>
  <c r="AE63" i="14"/>
  <c r="Z63" i="14"/>
  <c r="U63" i="14"/>
  <c r="T63" i="14"/>
  <c r="O63" i="14"/>
  <c r="AL62" i="14"/>
  <c r="AM62" i="14" s="1"/>
  <c r="AN62" i="14" s="1"/>
  <c r="AJ62" i="14"/>
  <c r="AI62" i="14" s="1"/>
  <c r="AH62" i="14"/>
  <c r="AE62" i="14"/>
  <c r="Z62" i="14"/>
  <c r="AF62" i="14" s="1"/>
  <c r="U62" i="14"/>
  <c r="T62" i="14"/>
  <c r="O62" i="14"/>
  <c r="AL61" i="14"/>
  <c r="AM61" i="14" s="1"/>
  <c r="AN61" i="14" s="1"/>
  <c r="AK61" i="14"/>
  <c r="AJ61" i="14"/>
  <c r="AI61" i="14"/>
  <c r="AH61" i="14"/>
  <c r="AE61" i="14"/>
  <c r="Z61" i="14"/>
  <c r="AF61" i="14" s="1"/>
  <c r="U61" i="14"/>
  <c r="T61" i="14"/>
  <c r="O61" i="14"/>
  <c r="AL60" i="14"/>
  <c r="AM60" i="14" s="1"/>
  <c r="AN60" i="14" s="1"/>
  <c r="AK60" i="14"/>
  <c r="AJ60" i="14"/>
  <c r="AI60" i="14" s="1"/>
  <c r="AH60" i="14"/>
  <c r="Z60" i="14"/>
  <c r="AF60" i="14" s="1"/>
  <c r="U60" i="14"/>
  <c r="T60" i="14"/>
  <c r="O60" i="14"/>
  <c r="AE60" i="14" s="1"/>
  <c r="AL59" i="14"/>
  <c r="AM59" i="14" s="1"/>
  <c r="AN59" i="14" s="1"/>
  <c r="AK59" i="14"/>
  <c r="AJ59" i="14"/>
  <c r="AI59" i="14"/>
  <c r="AH59" i="14"/>
  <c r="AF59" i="14"/>
  <c r="Z59" i="14"/>
  <c r="U59" i="14"/>
  <c r="T59" i="14"/>
  <c r="O59" i="14"/>
  <c r="AE59" i="14" s="1"/>
  <c r="AL58" i="14"/>
  <c r="AK58" i="14"/>
  <c r="AJ58" i="14"/>
  <c r="AM58" i="14" s="1"/>
  <c r="AN58" i="14" s="1"/>
  <c r="AI58" i="14"/>
  <c r="AH58" i="14"/>
  <c r="Z58" i="14"/>
  <c r="AF58" i="14" s="1"/>
  <c r="U58" i="14"/>
  <c r="T58" i="14"/>
  <c r="O58" i="14"/>
  <c r="AE58" i="14" s="1"/>
  <c r="AN57" i="14"/>
  <c r="AM57" i="14"/>
  <c r="AL57" i="14"/>
  <c r="AK57" i="14" s="1"/>
  <c r="AJ57" i="14"/>
  <c r="AI57" i="14"/>
  <c r="AH57" i="14"/>
  <c r="Z57" i="14"/>
  <c r="AF57" i="14" s="1"/>
  <c r="U57" i="14"/>
  <c r="T57" i="14"/>
  <c r="O57" i="14"/>
  <c r="AE57" i="14" s="1"/>
  <c r="AN56" i="14"/>
  <c r="AM56" i="14"/>
  <c r="AL56" i="14"/>
  <c r="AK56" i="14" s="1"/>
  <c r="AJ56" i="14"/>
  <c r="AI56" i="14"/>
  <c r="AH56" i="14"/>
  <c r="AF56" i="14"/>
  <c r="AE56" i="14"/>
  <c r="Z56" i="14"/>
  <c r="U56" i="14"/>
  <c r="T56" i="14"/>
  <c r="O56" i="14"/>
  <c r="AM55" i="14"/>
  <c r="AN55" i="14" s="1"/>
  <c r="AL55" i="14"/>
  <c r="AK55" i="14" s="1"/>
  <c r="AJ55" i="14"/>
  <c r="AI55" i="14" s="1"/>
  <c r="AH55" i="14"/>
  <c r="AE55" i="14"/>
  <c r="Z55" i="14"/>
  <c r="AF55" i="14" s="1"/>
  <c r="U55" i="14"/>
  <c r="T55" i="14"/>
  <c r="O55" i="14"/>
  <c r="AL54" i="14"/>
  <c r="AK54" i="14" s="1"/>
  <c r="AJ54" i="14"/>
  <c r="AI54" i="14" s="1"/>
  <c r="AH54" i="14"/>
  <c r="Z54" i="14"/>
  <c r="AF54" i="14" s="1"/>
  <c r="U54" i="14"/>
  <c r="T54" i="14"/>
  <c r="O54" i="14"/>
  <c r="AE54" i="14" s="1"/>
  <c r="AL53" i="14"/>
  <c r="AM53" i="14" s="1"/>
  <c r="AN53" i="14" s="1"/>
  <c r="AK53" i="14"/>
  <c r="AJ53" i="14"/>
  <c r="AI53" i="14" s="1"/>
  <c r="AH53" i="14"/>
  <c r="AE53" i="14"/>
  <c r="Z53" i="14"/>
  <c r="AF53" i="14" s="1"/>
  <c r="U53" i="14"/>
  <c r="T53" i="14"/>
  <c r="O53" i="14"/>
  <c r="AL52" i="14"/>
  <c r="AK52" i="14"/>
  <c r="AJ52" i="14"/>
  <c r="AI52" i="14" s="1"/>
  <c r="AH52" i="14"/>
  <c r="Z52" i="14"/>
  <c r="AF52" i="14" s="1"/>
  <c r="U52" i="14"/>
  <c r="T52" i="14"/>
  <c r="O52" i="14"/>
  <c r="AE52" i="14" s="1"/>
  <c r="AL51" i="14"/>
  <c r="AK51" i="14" s="1"/>
  <c r="AJ51" i="14"/>
  <c r="AM51" i="14" s="1"/>
  <c r="AN51" i="14" s="1"/>
  <c r="AI51" i="14"/>
  <c r="AH51" i="14"/>
  <c r="AF51" i="14"/>
  <c r="Z51" i="14"/>
  <c r="U51" i="14"/>
  <c r="T51" i="14"/>
  <c r="O51" i="14"/>
  <c r="AE51" i="14" s="1"/>
  <c r="AL50" i="14"/>
  <c r="AM50" i="14" s="1"/>
  <c r="AN50" i="14" s="1"/>
  <c r="AJ50" i="14"/>
  <c r="AI50" i="14"/>
  <c r="AH50" i="14"/>
  <c r="AF50" i="14"/>
  <c r="AE50" i="14"/>
  <c r="Z50" i="14"/>
  <c r="U50" i="14"/>
  <c r="T50" i="14"/>
  <c r="O50" i="14"/>
  <c r="AM49" i="14"/>
  <c r="AN49" i="14" s="1"/>
  <c r="AL49" i="14"/>
  <c r="AK49" i="14"/>
  <c r="AJ49" i="14"/>
  <c r="AI49" i="14" s="1"/>
  <c r="AH49" i="14"/>
  <c r="AF49" i="14"/>
  <c r="AE49" i="14"/>
  <c r="Z49" i="14"/>
  <c r="U49" i="14"/>
  <c r="T49" i="14"/>
  <c r="O49" i="14"/>
  <c r="AL48" i="14"/>
  <c r="AM48" i="14" s="1"/>
  <c r="AN48" i="14" s="1"/>
  <c r="AJ48" i="14"/>
  <c r="AI48" i="14" s="1"/>
  <c r="AH48" i="14"/>
  <c r="AE48" i="14"/>
  <c r="Z48" i="14"/>
  <c r="AF48" i="14" s="1"/>
  <c r="U48" i="14"/>
  <c r="T48" i="14"/>
  <c r="O48" i="14"/>
  <c r="AL47" i="14"/>
  <c r="AM47" i="14" s="1"/>
  <c r="AN47" i="14" s="1"/>
  <c r="AK47" i="14"/>
  <c r="AJ47" i="14"/>
  <c r="AI47" i="14"/>
  <c r="AH47" i="14"/>
  <c r="AE47" i="14"/>
  <c r="Z47" i="14"/>
  <c r="AF47" i="14" s="1"/>
  <c r="U47" i="14"/>
  <c r="T47" i="14"/>
  <c r="O47" i="14"/>
  <c r="AL46" i="14"/>
  <c r="AM46" i="14" s="1"/>
  <c r="AN46" i="14" s="1"/>
  <c r="AK46" i="14"/>
  <c r="AJ46" i="14"/>
  <c r="AI46" i="14" s="1"/>
  <c r="AH46" i="14"/>
  <c r="Z46" i="14"/>
  <c r="AF46" i="14" s="1"/>
  <c r="U46" i="14"/>
  <c r="T46" i="14"/>
  <c r="O46" i="14"/>
  <c r="AE46" i="14" s="1"/>
  <c r="AL45" i="14"/>
  <c r="AM45" i="14" s="1"/>
  <c r="AN45" i="14" s="1"/>
  <c r="AK45" i="14"/>
  <c r="AJ45" i="14"/>
  <c r="AI45" i="14"/>
  <c r="AH45" i="14"/>
  <c r="AF45" i="14"/>
  <c r="Z45" i="14"/>
  <c r="U45" i="14"/>
  <c r="T45" i="14"/>
  <c r="O45" i="14"/>
  <c r="AE45" i="14" s="1"/>
  <c r="AL44" i="14"/>
  <c r="AK44" i="14"/>
  <c r="AJ44" i="14"/>
  <c r="AM44" i="14" s="1"/>
  <c r="AN44" i="14" s="1"/>
  <c r="AI44" i="14"/>
  <c r="AH44" i="14"/>
  <c r="Z44" i="14"/>
  <c r="AF44" i="14" s="1"/>
  <c r="U44" i="14"/>
  <c r="T44" i="14"/>
  <c r="O44" i="14"/>
  <c r="AE44" i="14" s="1"/>
  <c r="AN43" i="14"/>
  <c r="AM43" i="14"/>
  <c r="AL43" i="14"/>
  <c r="AK43" i="14" s="1"/>
  <c r="AJ43" i="14"/>
  <c r="AI43" i="14"/>
  <c r="AH43" i="14"/>
  <c r="Z43" i="14"/>
  <c r="AF43" i="14" s="1"/>
  <c r="U43" i="14"/>
  <c r="T43" i="14"/>
  <c r="O43" i="14"/>
  <c r="AE43" i="14" s="1"/>
  <c r="AN42" i="14"/>
  <c r="AM42" i="14"/>
  <c r="AL42" i="14"/>
  <c r="AK42" i="14" s="1"/>
  <c r="AJ42" i="14"/>
  <c r="AI42" i="14"/>
  <c r="AH42" i="14"/>
  <c r="AF42" i="14"/>
  <c r="AE42" i="14"/>
  <c r="Z42" i="14"/>
  <c r="U42" i="14"/>
  <c r="T42" i="14"/>
  <c r="O42" i="14"/>
  <c r="AM41" i="14"/>
  <c r="AN41" i="14" s="1"/>
  <c r="AL41" i="14"/>
  <c r="AK41" i="14" s="1"/>
  <c r="AJ41" i="14"/>
  <c r="AI41" i="14" s="1"/>
  <c r="AH41" i="14"/>
  <c r="AE41" i="14"/>
  <c r="Z41" i="14"/>
  <c r="AF41" i="14" s="1"/>
  <c r="U41" i="14"/>
  <c r="T41" i="14"/>
  <c r="O41" i="14"/>
  <c r="AL40" i="14"/>
  <c r="AK40" i="14" s="1"/>
  <c r="AJ40" i="14"/>
  <c r="AI40" i="14" s="1"/>
  <c r="AH40" i="14"/>
  <c r="Z40" i="14"/>
  <c r="AF40" i="14" s="1"/>
  <c r="U40" i="14"/>
  <c r="T40" i="14"/>
  <c r="O40" i="14"/>
  <c r="AE40" i="14" s="1"/>
  <c r="AL39" i="14"/>
  <c r="AM39" i="14" s="1"/>
  <c r="AN39" i="14" s="1"/>
  <c r="AK39" i="14"/>
  <c r="AJ39" i="14"/>
  <c r="AI39" i="14" s="1"/>
  <c r="AH39" i="14"/>
  <c r="AE39" i="14"/>
  <c r="Z39" i="14"/>
  <c r="AF39" i="14" s="1"/>
  <c r="U39" i="14"/>
  <c r="T39" i="14"/>
  <c r="O39" i="14"/>
  <c r="AL38" i="14"/>
  <c r="AK38" i="14"/>
  <c r="AJ38" i="14"/>
  <c r="AI38" i="14" s="1"/>
  <c r="AH38" i="14"/>
  <c r="Z38" i="14"/>
  <c r="AF38" i="14" s="1"/>
  <c r="U38" i="14"/>
  <c r="T38" i="14"/>
  <c r="O38" i="14"/>
  <c r="AE38" i="14" s="1"/>
  <c r="AL37" i="14"/>
  <c r="AK37" i="14" s="1"/>
  <c r="AJ37" i="14"/>
  <c r="AM37" i="14" s="1"/>
  <c r="AN37" i="14" s="1"/>
  <c r="AI37" i="14"/>
  <c r="AH37" i="14"/>
  <c r="AF37" i="14"/>
  <c r="Z37" i="14"/>
  <c r="U37" i="14"/>
  <c r="T37" i="14"/>
  <c r="O37" i="14"/>
  <c r="AE37" i="14" s="1"/>
  <c r="AL36" i="14"/>
  <c r="AM36" i="14" s="1"/>
  <c r="AN36" i="14" s="1"/>
  <c r="AJ36" i="14"/>
  <c r="AI36" i="14"/>
  <c r="AH36" i="14"/>
  <c r="AF36" i="14"/>
  <c r="AE36" i="14"/>
  <c r="Z36" i="14"/>
  <c r="U36" i="14"/>
  <c r="T36" i="14"/>
  <c r="O36" i="14"/>
  <c r="AM35" i="14"/>
  <c r="AN35" i="14" s="1"/>
  <c r="AL35" i="14"/>
  <c r="AK35" i="14"/>
  <c r="AJ35" i="14"/>
  <c r="AI35" i="14" s="1"/>
  <c r="AH35" i="14"/>
  <c r="AF35" i="14"/>
  <c r="AE35" i="14"/>
  <c r="Z35" i="14"/>
  <c r="U35" i="14"/>
  <c r="T35" i="14"/>
  <c r="O35" i="14"/>
  <c r="AL34" i="14"/>
  <c r="AM34" i="14" s="1"/>
  <c r="AN34" i="14" s="1"/>
  <c r="AJ34" i="14"/>
  <c r="AI34" i="14" s="1"/>
  <c r="AH34" i="14"/>
  <c r="AE34" i="14"/>
  <c r="Z34" i="14"/>
  <c r="AF34" i="14" s="1"/>
  <c r="U34" i="14"/>
  <c r="T34" i="14"/>
  <c r="O34" i="14"/>
  <c r="AL33" i="14"/>
  <c r="AM33" i="14" s="1"/>
  <c r="AN33" i="14" s="1"/>
  <c r="AK33" i="14"/>
  <c r="AJ33" i="14"/>
  <c r="AI33" i="14"/>
  <c r="AH33" i="14"/>
  <c r="AE33" i="14"/>
  <c r="Z33" i="14"/>
  <c r="AF33" i="14" s="1"/>
  <c r="U33" i="14"/>
  <c r="T33" i="14"/>
  <c r="O33" i="14"/>
  <c r="U32" i="14"/>
  <c r="U31" i="14"/>
  <c r="U30" i="14"/>
  <c r="U29" i="14"/>
  <c r="U28" i="14"/>
  <c r="U27" i="14"/>
  <c r="U26" i="14"/>
  <c r="U25" i="14"/>
  <c r="U24" i="14"/>
  <c r="U23" i="14"/>
  <c r="AM323" i="14" l="1"/>
  <c r="AN323" i="14" s="1"/>
  <c r="AK323" i="14"/>
  <c r="AM408" i="14"/>
  <c r="AN408" i="14" s="1"/>
  <c r="AK408" i="14"/>
  <c r="AM1005" i="14"/>
  <c r="AN1005" i="14" s="1"/>
  <c r="AK1005" i="14"/>
  <c r="AM175" i="14"/>
  <c r="AN175" i="14" s="1"/>
  <c r="AM209" i="14"/>
  <c r="AN209" i="14" s="1"/>
  <c r="AM220" i="14"/>
  <c r="AN220" i="14" s="1"/>
  <c r="AK220" i="14"/>
  <c r="AM229" i="14"/>
  <c r="AN229" i="14" s="1"/>
  <c r="AI232" i="14"/>
  <c r="AM232" i="14"/>
  <c r="AN232" i="14" s="1"/>
  <c r="AM244" i="14"/>
  <c r="AN244" i="14" s="1"/>
  <c r="AM441" i="14"/>
  <c r="AN441" i="14" s="1"/>
  <c r="AK441" i="14"/>
  <c r="AK36" i="14"/>
  <c r="AM38" i="14"/>
  <c r="AN38" i="14" s="1"/>
  <c r="AK50" i="14"/>
  <c r="AM52" i="14"/>
  <c r="AN52" i="14" s="1"/>
  <c r="AK64" i="14"/>
  <c r="AM66" i="14"/>
  <c r="AN66" i="14" s="1"/>
  <c r="AK78" i="14"/>
  <c r="AM80" i="14"/>
  <c r="AN80" i="14" s="1"/>
  <c r="AI90" i="14"/>
  <c r="AK92" i="14"/>
  <c r="AM94" i="14"/>
  <c r="AN94" i="14" s="1"/>
  <c r="AI104" i="14"/>
  <c r="AK106" i="14"/>
  <c r="AM108" i="14"/>
  <c r="AN108" i="14" s="1"/>
  <c r="AI118" i="14"/>
  <c r="AK120" i="14"/>
  <c r="AM122" i="14"/>
  <c r="AN122" i="14" s="1"/>
  <c r="AI132" i="14"/>
  <c r="AK134" i="14"/>
  <c r="AM136" i="14"/>
  <c r="AN136" i="14" s="1"/>
  <c r="AM144" i="14"/>
  <c r="AN144" i="14" s="1"/>
  <c r="AK151" i="14"/>
  <c r="AM174" i="14"/>
  <c r="AN174" i="14" s="1"/>
  <c r="AK174" i="14"/>
  <c r="AK199" i="14"/>
  <c r="AK212" i="14"/>
  <c r="AM216" i="14"/>
  <c r="AN216" i="14" s="1"/>
  <c r="AK216" i="14"/>
  <c r="AK255" i="14"/>
  <c r="AM262" i="14"/>
  <c r="AN262" i="14" s="1"/>
  <c r="AK262" i="14"/>
  <c r="AI297" i="14"/>
  <c r="AM335" i="14"/>
  <c r="AN335" i="14" s="1"/>
  <c r="AM380" i="14"/>
  <c r="AN380" i="14" s="1"/>
  <c r="AK380" i="14"/>
  <c r="AM420" i="14"/>
  <c r="AN420" i="14" s="1"/>
  <c r="AM413" i="14"/>
  <c r="AN413" i="14" s="1"/>
  <c r="AK413" i="14"/>
  <c r="AM54" i="14"/>
  <c r="AN54" i="14" s="1"/>
  <c r="AM68" i="14"/>
  <c r="AN68" i="14" s="1"/>
  <c r="AM82" i="14"/>
  <c r="AN82" i="14" s="1"/>
  <c r="AM96" i="14"/>
  <c r="AN96" i="14" s="1"/>
  <c r="AM318" i="14"/>
  <c r="AN318" i="14" s="1"/>
  <c r="AK318" i="14"/>
  <c r="AK34" i="14"/>
  <c r="AK48" i="14"/>
  <c r="AK62" i="14"/>
  <c r="AK76" i="14"/>
  <c r="AM158" i="14"/>
  <c r="AN158" i="14" s="1"/>
  <c r="AM188" i="14"/>
  <c r="AN188" i="14" s="1"/>
  <c r="AK188" i="14"/>
  <c r="AM208" i="14"/>
  <c r="AN208" i="14" s="1"/>
  <c r="AK208" i="14"/>
  <c r="AI223" i="14"/>
  <c r="AM224" i="14"/>
  <c r="AN224" i="14" s="1"/>
  <c r="AM236" i="14"/>
  <c r="AN236" i="14" s="1"/>
  <c r="AK236" i="14"/>
  <c r="AK287" i="14"/>
  <c r="AM287" i="14"/>
  <c r="AN287" i="14" s="1"/>
  <c r="AM290" i="14"/>
  <c r="AN290" i="14" s="1"/>
  <c r="AK290" i="14"/>
  <c r="AM304" i="14"/>
  <c r="AN304" i="14" s="1"/>
  <c r="AK304" i="14"/>
  <c r="AM311" i="14"/>
  <c r="AN311" i="14" s="1"/>
  <c r="AM341" i="14"/>
  <c r="AN341" i="14" s="1"/>
  <c r="AK341" i="14"/>
  <c r="AM352" i="14"/>
  <c r="AN352" i="14" s="1"/>
  <c r="AK367" i="14"/>
  <c r="AM367" i="14"/>
  <c r="AN367" i="14" s="1"/>
  <c r="AM392" i="14"/>
  <c r="AN392" i="14" s="1"/>
  <c r="AM450" i="14"/>
  <c r="AN450" i="14" s="1"/>
  <c r="AK450" i="14"/>
  <c r="AM252" i="14"/>
  <c r="AN252" i="14" s="1"/>
  <c r="AK252" i="14"/>
  <c r="AK89" i="14"/>
  <c r="AK103" i="14"/>
  <c r="AK117" i="14"/>
  <c r="AK131" i="14"/>
  <c r="AK149" i="14"/>
  <c r="AK157" i="14"/>
  <c r="AK164" i="14"/>
  <c r="AK180" i="14"/>
  <c r="AK198" i="14"/>
  <c r="AK215" i="14"/>
  <c r="AI227" i="14"/>
  <c r="AM258" i="14"/>
  <c r="AN258" i="14" s="1"/>
  <c r="AK258" i="14"/>
  <c r="AK269" i="14"/>
  <c r="AK272" i="14"/>
  <c r="AM348" i="14"/>
  <c r="AN348" i="14" s="1"/>
  <c r="AK348" i="14"/>
  <c r="AM385" i="14"/>
  <c r="AN385" i="14" s="1"/>
  <c r="AK385" i="14"/>
  <c r="AM248" i="14"/>
  <c r="AN248" i="14" s="1"/>
  <c r="AK248" i="14"/>
  <c r="AM267" i="14"/>
  <c r="AN267" i="14" s="1"/>
  <c r="AM280" i="14"/>
  <c r="AN280" i="14" s="1"/>
  <c r="AK280" i="14"/>
  <c r="AM422" i="14"/>
  <c r="AN422" i="14" s="1"/>
  <c r="AK422" i="14"/>
  <c r="AM490" i="14"/>
  <c r="AN490" i="14" s="1"/>
  <c r="AK490" i="14"/>
  <c r="AM241" i="14"/>
  <c r="AN241" i="14" s="1"/>
  <c r="AM211" i="14"/>
  <c r="AN211" i="14" s="1"/>
  <c r="AK211" i="14"/>
  <c r="AM246" i="14"/>
  <c r="AN246" i="14" s="1"/>
  <c r="AM455" i="14"/>
  <c r="AN455" i="14" s="1"/>
  <c r="AK455" i="14"/>
  <c r="AM612" i="14"/>
  <c r="AN612" i="14" s="1"/>
  <c r="AK612" i="14"/>
  <c r="AM148" i="14"/>
  <c r="AN148" i="14" s="1"/>
  <c r="AM186" i="14"/>
  <c r="AN186" i="14" s="1"/>
  <c r="AM192" i="14"/>
  <c r="AN192" i="14" s="1"/>
  <c r="AK192" i="14"/>
  <c r="AM218" i="14"/>
  <c r="AN218" i="14" s="1"/>
  <c r="AM231" i="14"/>
  <c r="AN231" i="14" s="1"/>
  <c r="AM239" i="14"/>
  <c r="AN239" i="14" s="1"/>
  <c r="AM279" i="14"/>
  <c r="AN279" i="14" s="1"/>
  <c r="AI279" i="14"/>
  <c r="AM394" i="14"/>
  <c r="AN394" i="14" s="1"/>
  <c r="AK394" i="14"/>
  <c r="AM434" i="14"/>
  <c r="AN434" i="14" s="1"/>
  <c r="AK484" i="14"/>
  <c r="AM484" i="14"/>
  <c r="AN484" i="14" s="1"/>
  <c r="AM371" i="14"/>
  <c r="AN371" i="14" s="1"/>
  <c r="AK371" i="14"/>
  <c r="AM40" i="14"/>
  <c r="AN40" i="14" s="1"/>
  <c r="AM110" i="14"/>
  <c r="AN110" i="14" s="1"/>
  <c r="AM213" i="14"/>
  <c r="AN213" i="14" s="1"/>
  <c r="AM222" i="14"/>
  <c r="AN222" i="14" s="1"/>
  <c r="AK222" i="14"/>
  <c r="AM264" i="14"/>
  <c r="AN264" i="14" s="1"/>
  <c r="AK264" i="14"/>
  <c r="AM283" i="14"/>
  <c r="AN283" i="14" s="1"/>
  <c r="AM320" i="14"/>
  <c r="AN320" i="14" s="1"/>
  <c r="AK320" i="14"/>
  <c r="AK343" i="14"/>
  <c r="AM343" i="14"/>
  <c r="AN343" i="14" s="1"/>
  <c r="AM427" i="14"/>
  <c r="AN427" i="14" s="1"/>
  <c r="AK427" i="14"/>
  <c r="AM467" i="14"/>
  <c r="AN467" i="14" s="1"/>
  <c r="AI467" i="14"/>
  <c r="AM160" i="14"/>
  <c r="AN160" i="14" s="1"/>
  <c r="AK160" i="14"/>
  <c r="AK301" i="14"/>
  <c r="AM301" i="14"/>
  <c r="AN301" i="14" s="1"/>
  <c r="AK315" i="14"/>
  <c r="AM315" i="14"/>
  <c r="AN315" i="14" s="1"/>
  <c r="AM142" i="14"/>
  <c r="AN142" i="14" s="1"/>
  <c r="AM162" i="14"/>
  <c r="AN162" i="14" s="1"/>
  <c r="AK196" i="14"/>
  <c r="AM206" i="14"/>
  <c r="AN206" i="14" s="1"/>
  <c r="AK206" i="14"/>
  <c r="AM210" i="14"/>
  <c r="AN210" i="14" s="1"/>
  <c r="AK210" i="14"/>
  <c r="AK238" i="14"/>
  <c r="AM242" i="14"/>
  <c r="AN242" i="14" s="1"/>
  <c r="AM292" i="14"/>
  <c r="AN292" i="14" s="1"/>
  <c r="AK292" i="14"/>
  <c r="AM337" i="14"/>
  <c r="AN337" i="14" s="1"/>
  <c r="AM366" i="14"/>
  <c r="AN366" i="14" s="1"/>
  <c r="AK366" i="14"/>
  <c r="AM406" i="14"/>
  <c r="AN406" i="14" s="1"/>
  <c r="AM124" i="14"/>
  <c r="AN124" i="14" s="1"/>
  <c r="AM138" i="14"/>
  <c r="AN138" i="14" s="1"/>
  <c r="AK176" i="14"/>
  <c r="AK201" i="14"/>
  <c r="AM234" i="14"/>
  <c r="AN234" i="14" s="1"/>
  <c r="AK234" i="14"/>
  <c r="AM253" i="14"/>
  <c r="AN253" i="14" s="1"/>
  <c r="AK253" i="14"/>
  <c r="AM306" i="14"/>
  <c r="AN306" i="14" s="1"/>
  <c r="AK306" i="14"/>
  <c r="AK309" i="14"/>
  <c r="AM326" i="14"/>
  <c r="AN326" i="14" s="1"/>
  <c r="AI326" i="14"/>
  <c r="AK356" i="14"/>
  <c r="AM399" i="14"/>
  <c r="AN399" i="14" s="1"/>
  <c r="AK399" i="14"/>
  <c r="AM578" i="14"/>
  <c r="AN578" i="14" s="1"/>
  <c r="AK578" i="14"/>
  <c r="AI642" i="14"/>
  <c r="AM642" i="14"/>
  <c r="AN642" i="14" s="1"/>
  <c r="AM146" i="14"/>
  <c r="AN146" i="14" s="1"/>
  <c r="AK146" i="14"/>
  <c r="AI237" i="14"/>
  <c r="AK295" i="14"/>
  <c r="AM436" i="14"/>
  <c r="AN436" i="14" s="1"/>
  <c r="AK436" i="14"/>
  <c r="AK599" i="14"/>
  <c r="AM599" i="14"/>
  <c r="AN599" i="14" s="1"/>
  <c r="AI611" i="14"/>
  <c r="AM611" i="14"/>
  <c r="AN611" i="14" s="1"/>
  <c r="AK646" i="14"/>
  <c r="AM646" i="14"/>
  <c r="AN646" i="14" s="1"/>
  <c r="AK590" i="14"/>
  <c r="AM590" i="14"/>
  <c r="AN590" i="14" s="1"/>
  <c r="AM250" i="14"/>
  <c r="AN250" i="14" s="1"/>
  <c r="AK250" i="14"/>
  <c r="AM266" i="14"/>
  <c r="AN266" i="14" s="1"/>
  <c r="AM276" i="14"/>
  <c r="AN276" i="14" s="1"/>
  <c r="AK276" i="14"/>
  <c r="AM381" i="14"/>
  <c r="AN381" i="14" s="1"/>
  <c r="AM395" i="14"/>
  <c r="AN395" i="14" s="1"/>
  <c r="AM409" i="14"/>
  <c r="AN409" i="14" s="1"/>
  <c r="AM423" i="14"/>
  <c r="AN423" i="14" s="1"/>
  <c r="AM437" i="14"/>
  <c r="AN437" i="14" s="1"/>
  <c r="AM451" i="14"/>
  <c r="AN451" i="14" s="1"/>
  <c r="AM461" i="14"/>
  <c r="AN461" i="14" s="1"/>
  <c r="AI667" i="14"/>
  <c r="AM667" i="14"/>
  <c r="AN667" i="14" s="1"/>
  <c r="AM879" i="14"/>
  <c r="AN879" i="14" s="1"/>
  <c r="AI879" i="14"/>
  <c r="AK693" i="14"/>
  <c r="AM693" i="14"/>
  <c r="AN693" i="14" s="1"/>
  <c r="AM355" i="14"/>
  <c r="AN355" i="14" s="1"/>
  <c r="AK616" i="14"/>
  <c r="AM369" i="14"/>
  <c r="AN369" i="14" s="1"/>
  <c r="AM383" i="14"/>
  <c r="AN383" i="14" s="1"/>
  <c r="AM397" i="14"/>
  <c r="AN397" i="14" s="1"/>
  <c r="AM411" i="14"/>
  <c r="AN411" i="14" s="1"/>
  <c r="AM425" i="14"/>
  <c r="AN425" i="14" s="1"/>
  <c r="AM439" i="14"/>
  <c r="AN439" i="14" s="1"/>
  <c r="AM453" i="14"/>
  <c r="AN453" i="14" s="1"/>
  <c r="AM502" i="14"/>
  <c r="AN502" i="14" s="1"/>
  <c r="AK512" i="14"/>
  <c r="AM512" i="14"/>
  <c r="AN512" i="14" s="1"/>
  <c r="AM582" i="14"/>
  <c r="AN582" i="14" s="1"/>
  <c r="AK284" i="14"/>
  <c r="AM299" i="14"/>
  <c r="AN299" i="14" s="1"/>
  <c r="AM313" i="14"/>
  <c r="AN313" i="14" s="1"/>
  <c r="AM322" i="14"/>
  <c r="AN322" i="14" s="1"/>
  <c r="AM334" i="14"/>
  <c r="AN334" i="14" s="1"/>
  <c r="AK334" i="14"/>
  <c r="AK338" i="14"/>
  <c r="AM346" i="14"/>
  <c r="AN346" i="14" s="1"/>
  <c r="AK603" i="14"/>
  <c r="AM278" i="14"/>
  <c r="AN278" i="14" s="1"/>
  <c r="AK278" i="14"/>
  <c r="AM294" i="14"/>
  <c r="AN294" i="14" s="1"/>
  <c r="AM308" i="14"/>
  <c r="AN308" i="14" s="1"/>
  <c r="AM350" i="14"/>
  <c r="AN350" i="14" s="1"/>
  <c r="AM365" i="14"/>
  <c r="AN365" i="14" s="1"/>
  <c r="AM379" i="14"/>
  <c r="AN379" i="14" s="1"/>
  <c r="AM393" i="14"/>
  <c r="AN393" i="14" s="1"/>
  <c r="AM407" i="14"/>
  <c r="AN407" i="14" s="1"/>
  <c r="AM421" i="14"/>
  <c r="AN421" i="14" s="1"/>
  <c r="AM435" i="14"/>
  <c r="AN435" i="14" s="1"/>
  <c r="AM449" i="14"/>
  <c r="AN449" i="14" s="1"/>
  <c r="AM672" i="14"/>
  <c r="AN672" i="14" s="1"/>
  <c r="AK672" i="14"/>
  <c r="AM194" i="14"/>
  <c r="AN194" i="14" s="1"/>
  <c r="AK194" i="14"/>
  <c r="AM329" i="14"/>
  <c r="AN329" i="14" s="1"/>
  <c r="AM357" i="14"/>
  <c r="AN357" i="14" s="1"/>
  <c r="AM462" i="14"/>
  <c r="AN462" i="14" s="1"/>
  <c r="AI565" i="14"/>
  <c r="AM565" i="14"/>
  <c r="AN565" i="14" s="1"/>
  <c r="AI726" i="14"/>
  <c r="AM726" i="14"/>
  <c r="AN726" i="14" s="1"/>
  <c r="AM552" i="14"/>
  <c r="AN552" i="14" s="1"/>
  <c r="AM620" i="14"/>
  <c r="AN620" i="14" s="1"/>
  <c r="AK620" i="14"/>
  <c r="AM629" i="14"/>
  <c r="AN629" i="14" s="1"/>
  <c r="AM683" i="14"/>
  <c r="AN683" i="14" s="1"/>
  <c r="AK683" i="14"/>
  <c r="AM560" i="14"/>
  <c r="AN560" i="14" s="1"/>
  <c r="AM624" i="14"/>
  <c r="AN624" i="14" s="1"/>
  <c r="AM655" i="14"/>
  <c r="AN655" i="14" s="1"/>
  <c r="AM876" i="14"/>
  <c r="AN876" i="14" s="1"/>
  <c r="AK876" i="14"/>
  <c r="AK362" i="14"/>
  <c r="AK376" i="14"/>
  <c r="AK390" i="14"/>
  <c r="AK404" i="14"/>
  <c r="AK418" i="14"/>
  <c r="AK432" i="14"/>
  <c r="AK446" i="14"/>
  <c r="AK460" i="14"/>
  <c r="AK472" i="14"/>
  <c r="AM478" i="14"/>
  <c r="AN478" i="14" s="1"/>
  <c r="AK483" i="14"/>
  <c r="AK489" i="14"/>
  <c r="AK500" i="14"/>
  <c r="AM506" i="14"/>
  <c r="AN506" i="14" s="1"/>
  <c r="AK511" i="14"/>
  <c r="AK517" i="14"/>
  <c r="AK528" i="14"/>
  <c r="AM534" i="14"/>
  <c r="AN534" i="14" s="1"/>
  <c r="AM543" i="14"/>
  <c r="AN543" i="14" s="1"/>
  <c r="AM564" i="14"/>
  <c r="AN564" i="14" s="1"/>
  <c r="AK564" i="14"/>
  <c r="AI572" i="14"/>
  <c r="AK581" i="14"/>
  <c r="AK589" i="14"/>
  <c r="AM594" i="14"/>
  <c r="AN594" i="14" s="1"/>
  <c r="AK598" i="14"/>
  <c r="AK602" i="14"/>
  <c r="AI610" i="14"/>
  <c r="AM632" i="14"/>
  <c r="AN632" i="14" s="1"/>
  <c r="AK645" i="14"/>
  <c r="AM650" i="14"/>
  <c r="AN650" i="14" s="1"/>
  <c r="AI754" i="14"/>
  <c r="AM754" i="14"/>
  <c r="AN754" i="14" s="1"/>
  <c r="AM783" i="14"/>
  <c r="AN783" i="14" s="1"/>
  <c r="AM802" i="14"/>
  <c r="AN802" i="14" s="1"/>
  <c r="AM988" i="14"/>
  <c r="AN988" i="14" s="1"/>
  <c r="AK988" i="14"/>
  <c r="AM466" i="14"/>
  <c r="AN466" i="14" s="1"/>
  <c r="AK466" i="14"/>
  <c r="AM494" i="14"/>
  <c r="AN494" i="14" s="1"/>
  <c r="AK494" i="14"/>
  <c r="AM522" i="14"/>
  <c r="AN522" i="14" s="1"/>
  <c r="AK522" i="14"/>
  <c r="AM662" i="14"/>
  <c r="AN662" i="14" s="1"/>
  <c r="AK662" i="14"/>
  <c r="AK332" i="14"/>
  <c r="AK346" i="14"/>
  <c r="AK360" i="14"/>
  <c r="AK374" i="14"/>
  <c r="AK388" i="14"/>
  <c r="AK402" i="14"/>
  <c r="AK416" i="14"/>
  <c r="AK430" i="14"/>
  <c r="AK444" i="14"/>
  <c r="AK458" i="14"/>
  <c r="AI470" i="14"/>
  <c r="AK488" i="14"/>
  <c r="AI498" i="14"/>
  <c r="AK516" i="14"/>
  <c r="AI526" i="14"/>
  <c r="AK542" i="14"/>
  <c r="AI554" i="14"/>
  <c r="AM555" i="14"/>
  <c r="AN555" i="14" s="1"/>
  <c r="AM576" i="14"/>
  <c r="AN576" i="14" s="1"/>
  <c r="AM585" i="14"/>
  <c r="AN585" i="14" s="1"/>
  <c r="AM606" i="14"/>
  <c r="AN606" i="14" s="1"/>
  <c r="AK606" i="14"/>
  <c r="AI614" i="14"/>
  <c r="AK623" i="14"/>
  <c r="AK631" i="14"/>
  <c r="AM636" i="14"/>
  <c r="AN636" i="14" s="1"/>
  <c r="AM658" i="14"/>
  <c r="AN658" i="14" s="1"/>
  <c r="AK658" i="14"/>
  <c r="AM666" i="14"/>
  <c r="AN666" i="14" s="1"/>
  <c r="AM674" i="14"/>
  <c r="AN674" i="14" s="1"/>
  <c r="AK674" i="14"/>
  <c r="AK692" i="14"/>
  <c r="AM699" i="14"/>
  <c r="AN699" i="14" s="1"/>
  <c r="AI921" i="14"/>
  <c r="AM921" i="14"/>
  <c r="AN921" i="14" s="1"/>
  <c r="AM482" i="14"/>
  <c r="AN482" i="14" s="1"/>
  <c r="AM510" i="14"/>
  <c r="AN510" i="14" s="1"/>
  <c r="AM546" i="14"/>
  <c r="AN546" i="14" s="1"/>
  <c r="AM678" i="14"/>
  <c r="AN678" i="14" s="1"/>
  <c r="AM817" i="14"/>
  <c r="AN817" i="14" s="1"/>
  <c r="AI817" i="14"/>
  <c r="AM974" i="14"/>
  <c r="AN974" i="14" s="1"/>
  <c r="AK974" i="14"/>
  <c r="AM550" i="14"/>
  <c r="AN550" i="14" s="1"/>
  <c r="AK550" i="14"/>
  <c r="AK567" i="14"/>
  <c r="AM580" i="14"/>
  <c r="AN580" i="14" s="1"/>
  <c r="AM597" i="14"/>
  <c r="AN597" i="14" s="1"/>
  <c r="AM618" i="14"/>
  <c r="AN618" i="14" s="1"/>
  <c r="AM627" i="14"/>
  <c r="AN627" i="14" s="1"/>
  <c r="AM653" i="14"/>
  <c r="AN653" i="14" s="1"/>
  <c r="AK798" i="14"/>
  <c r="AM798" i="14"/>
  <c r="AN798" i="14" s="1"/>
  <c r="AI545" i="14"/>
  <c r="AI579" i="14"/>
  <c r="AM588" i="14"/>
  <c r="AN588" i="14" s="1"/>
  <c r="AM644" i="14"/>
  <c r="AN644" i="14" s="1"/>
  <c r="AK665" i="14"/>
  <c r="AM670" i="14"/>
  <c r="AN670" i="14" s="1"/>
  <c r="AI691" i="14"/>
  <c r="AM592" i="14"/>
  <c r="AN592" i="14" s="1"/>
  <c r="AK592" i="14"/>
  <c r="AM648" i="14"/>
  <c r="AN648" i="14" s="1"/>
  <c r="AK648" i="14"/>
  <c r="AK704" i="14"/>
  <c r="AM704" i="14"/>
  <c r="AN704" i="14" s="1"/>
  <c r="AK961" i="14"/>
  <c r="AM961" i="14"/>
  <c r="AN961" i="14" s="1"/>
  <c r="AM464" i="14"/>
  <c r="AN464" i="14" s="1"/>
  <c r="AM492" i="14"/>
  <c r="AN492" i="14" s="1"/>
  <c r="AM520" i="14"/>
  <c r="AN520" i="14" s="1"/>
  <c r="AM596" i="14"/>
  <c r="AN596" i="14" s="1"/>
  <c r="AM652" i="14"/>
  <c r="AN652" i="14" s="1"/>
  <c r="AK711" i="14"/>
  <c r="AI736" i="14"/>
  <c r="AM810" i="14"/>
  <c r="AN810" i="14" s="1"/>
  <c r="AK810" i="14"/>
  <c r="AI852" i="14"/>
  <c r="AM852" i="14"/>
  <c r="AN852" i="14" s="1"/>
  <c r="AM480" i="14"/>
  <c r="AN480" i="14" s="1"/>
  <c r="AK480" i="14"/>
  <c r="AM486" i="14"/>
  <c r="AN486" i="14" s="1"/>
  <c r="AM508" i="14"/>
  <c r="AN508" i="14" s="1"/>
  <c r="AK508" i="14"/>
  <c r="AM514" i="14"/>
  <c r="AN514" i="14" s="1"/>
  <c r="AM536" i="14"/>
  <c r="AN536" i="14" s="1"/>
  <c r="AK536" i="14"/>
  <c r="AM566" i="14"/>
  <c r="AN566" i="14" s="1"/>
  <c r="AM604" i="14"/>
  <c r="AN604" i="14" s="1"/>
  <c r="AM613" i="14"/>
  <c r="AN613" i="14" s="1"/>
  <c r="AM634" i="14"/>
  <c r="AN634" i="14" s="1"/>
  <c r="AK634" i="14"/>
  <c r="AM660" i="14"/>
  <c r="AN660" i="14" s="1"/>
  <c r="AK660" i="14"/>
  <c r="AM790" i="14"/>
  <c r="AN790" i="14" s="1"/>
  <c r="AK790" i="14"/>
  <c r="AM846" i="14"/>
  <c r="AN846" i="14" s="1"/>
  <c r="AK846" i="14"/>
  <c r="AK895" i="14"/>
  <c r="AM540" i="14"/>
  <c r="AN540" i="14" s="1"/>
  <c r="AM574" i="14"/>
  <c r="AN574" i="14" s="1"/>
  <c r="AM638" i="14"/>
  <c r="AN638" i="14" s="1"/>
  <c r="AM664" i="14"/>
  <c r="AN664" i="14" s="1"/>
  <c r="AM676" i="14"/>
  <c r="AN676" i="14" s="1"/>
  <c r="AK676" i="14"/>
  <c r="AM680" i="14"/>
  <c r="AN680" i="14" s="1"/>
  <c r="AM892" i="14"/>
  <c r="AN892" i="14" s="1"/>
  <c r="AK892" i="14"/>
  <c r="AK762" i="14"/>
  <c r="AM767" i="14"/>
  <c r="AN767" i="14" s="1"/>
  <c r="AI865" i="14"/>
  <c r="AK690" i="14"/>
  <c r="AM710" i="14"/>
  <c r="AN710" i="14" s="1"/>
  <c r="AI715" i="14"/>
  <c r="AK716" i="14"/>
  <c r="AK731" i="14"/>
  <c r="AK740" i="14"/>
  <c r="AK782" i="14"/>
  <c r="AM794" i="14"/>
  <c r="AN794" i="14" s="1"/>
  <c r="AM836" i="14"/>
  <c r="AN836" i="14" s="1"/>
  <c r="AK836" i="14"/>
  <c r="AI894" i="14"/>
  <c r="AM894" i="14"/>
  <c r="AN894" i="14" s="1"/>
  <c r="AM914" i="14"/>
  <c r="AN914" i="14" s="1"/>
  <c r="AK914" i="14"/>
  <c r="AM979" i="14"/>
  <c r="AN979" i="14" s="1"/>
  <c r="AK979" i="14"/>
  <c r="AM872" i="14"/>
  <c r="AN872" i="14" s="1"/>
  <c r="AK872" i="14"/>
  <c r="AI907" i="14"/>
  <c r="AM907" i="14"/>
  <c r="AN907" i="14" s="1"/>
  <c r="AM917" i="14"/>
  <c r="AN917" i="14" s="1"/>
  <c r="AK917" i="14"/>
  <c r="AM935" i="14"/>
  <c r="AN935" i="14" s="1"/>
  <c r="AK935" i="14"/>
  <c r="AM954" i="14"/>
  <c r="AN954" i="14" s="1"/>
  <c r="AK954" i="14"/>
  <c r="AK994" i="14"/>
  <c r="AM994" i="14"/>
  <c r="AN994" i="14" s="1"/>
  <c r="AI1138" i="14"/>
  <c r="AM1138" i="14"/>
  <c r="AN1138" i="14" s="1"/>
  <c r="AK688" i="14"/>
  <c r="AK725" i="14"/>
  <c r="AM749" i="14"/>
  <c r="AN749" i="14" s="1"/>
  <c r="AM770" i="14"/>
  <c r="AN770" i="14" s="1"/>
  <c r="AM774" i="14"/>
  <c r="AN774" i="14" s="1"/>
  <c r="AK832" i="14"/>
  <c r="AM753" i="14"/>
  <c r="AN753" i="14" s="1"/>
  <c r="AM758" i="14"/>
  <c r="AN758" i="14" s="1"/>
  <c r="AM766" i="14"/>
  <c r="AN766" i="14" s="1"/>
  <c r="AM786" i="14"/>
  <c r="AN786" i="14" s="1"/>
  <c r="AM804" i="14"/>
  <c r="AN804" i="14" s="1"/>
  <c r="AK804" i="14"/>
  <c r="AM819" i="14"/>
  <c r="AN819" i="14" s="1"/>
  <c r="AM858" i="14"/>
  <c r="AN858" i="14" s="1"/>
  <c r="AK858" i="14"/>
  <c r="AM881" i="14"/>
  <c r="AN881" i="14" s="1"/>
  <c r="AK881" i="14"/>
  <c r="AK1023" i="14"/>
  <c r="AM1023" i="14"/>
  <c r="AN1023" i="14" s="1"/>
  <c r="AK686" i="14"/>
  <c r="AK720" i="14"/>
  <c r="AK734" i="14"/>
  <c r="AM761" i="14"/>
  <c r="AN761" i="14" s="1"/>
  <c r="AK769" i="14"/>
  <c r="AM822" i="14"/>
  <c r="AN822" i="14" s="1"/>
  <c r="AM825" i="14"/>
  <c r="AN825" i="14" s="1"/>
  <c r="AK825" i="14"/>
  <c r="AM864" i="14"/>
  <c r="AN864" i="14" s="1"/>
  <c r="AK864" i="14"/>
  <c r="AM900" i="14"/>
  <c r="AN900" i="14" s="1"/>
  <c r="AK900" i="14"/>
  <c r="AK960" i="14"/>
  <c r="AK1035" i="14"/>
  <c r="AM702" i="14"/>
  <c r="AN702" i="14" s="1"/>
  <c r="AM808" i="14"/>
  <c r="AN808" i="14" s="1"/>
  <c r="AM957" i="14"/>
  <c r="AN957" i="14" s="1"/>
  <c r="AK957" i="14"/>
  <c r="AM744" i="14"/>
  <c r="AN744" i="14" s="1"/>
  <c r="AM796" i="14"/>
  <c r="AN796" i="14" s="1"/>
  <c r="AI880" i="14"/>
  <c r="AM880" i="14"/>
  <c r="AN880" i="14" s="1"/>
  <c r="AM896" i="14"/>
  <c r="AN896" i="14" s="1"/>
  <c r="AI959" i="14"/>
  <c r="AM959" i="14"/>
  <c r="AN959" i="14" s="1"/>
  <c r="AM972" i="14"/>
  <c r="AN972" i="14" s="1"/>
  <c r="AK972" i="14"/>
  <c r="AM724" i="14"/>
  <c r="AN724" i="14" s="1"/>
  <c r="AK738" i="14"/>
  <c r="AM747" i="14"/>
  <c r="AN747" i="14" s="1"/>
  <c r="AM752" i="14"/>
  <c r="AN752" i="14" s="1"/>
  <c r="AM776" i="14"/>
  <c r="AN776" i="14" s="1"/>
  <c r="AK776" i="14"/>
  <c r="AM788" i="14"/>
  <c r="AN788" i="14" s="1"/>
  <c r="AM860" i="14"/>
  <c r="AN860" i="14" s="1"/>
  <c r="AK860" i="14"/>
  <c r="AM906" i="14"/>
  <c r="AN906" i="14" s="1"/>
  <c r="AK906" i="14"/>
  <c r="AM919" i="14"/>
  <c r="AN919" i="14" s="1"/>
  <c r="AK919" i="14"/>
  <c r="AM1016" i="14"/>
  <c r="AN1016" i="14" s="1"/>
  <c r="AI1016" i="14"/>
  <c r="AK834" i="14"/>
  <c r="AM834" i="14"/>
  <c r="AN834" i="14" s="1"/>
  <c r="AM850" i="14"/>
  <c r="AN850" i="14" s="1"/>
  <c r="AK850" i="14"/>
  <c r="AI930" i="14"/>
  <c r="AM930" i="14"/>
  <c r="AN930" i="14" s="1"/>
  <c r="AM949" i="14"/>
  <c r="AN949" i="14" s="1"/>
  <c r="AK949" i="14"/>
  <c r="AM965" i="14"/>
  <c r="AN965" i="14" s="1"/>
  <c r="AK965" i="14"/>
  <c r="AM694" i="14"/>
  <c r="AN694" i="14" s="1"/>
  <c r="AM700" i="14"/>
  <c r="AN700" i="14" s="1"/>
  <c r="AM718" i="14"/>
  <c r="AN718" i="14" s="1"/>
  <c r="AK840" i="14"/>
  <c r="AM840" i="14"/>
  <c r="AN840" i="14" s="1"/>
  <c r="AM912" i="14"/>
  <c r="AN912" i="14" s="1"/>
  <c r="AK912" i="14"/>
  <c r="AM728" i="14"/>
  <c r="AN728" i="14" s="1"/>
  <c r="AM795" i="14"/>
  <c r="AN795" i="14" s="1"/>
  <c r="AM902" i="14"/>
  <c r="AN902" i="14" s="1"/>
  <c r="AK902" i="14"/>
  <c r="AM945" i="14"/>
  <c r="AN945" i="14" s="1"/>
  <c r="AK945" i="14"/>
  <c r="AM971" i="14"/>
  <c r="AN971" i="14" s="1"/>
  <c r="AK971" i="14"/>
  <c r="AM842" i="14"/>
  <c r="AN842" i="14" s="1"/>
  <c r="AM888" i="14"/>
  <c r="AN888" i="14" s="1"/>
  <c r="AK888" i="14"/>
  <c r="AM968" i="14"/>
  <c r="AN968" i="14" s="1"/>
  <c r="AK968" i="14"/>
  <c r="AK975" i="14"/>
  <c r="AM975" i="14"/>
  <c r="AN975" i="14" s="1"/>
  <c r="AM984" i="14"/>
  <c r="AN984" i="14" s="1"/>
  <c r="AI984" i="14"/>
  <c r="AM818" i="14"/>
  <c r="AN818" i="14" s="1"/>
  <c r="AM828" i="14"/>
  <c r="AN828" i="14" s="1"/>
  <c r="AM884" i="14"/>
  <c r="AN884" i="14" s="1"/>
  <c r="AK884" i="14"/>
  <c r="AM931" i="14"/>
  <c r="AN931" i="14" s="1"/>
  <c r="AM943" i="14"/>
  <c r="AN943" i="14" s="1"/>
  <c r="AK943" i="14"/>
  <c r="AM964" i="14"/>
  <c r="AN964" i="14" s="1"/>
  <c r="AK964" i="14"/>
  <c r="AM981" i="14"/>
  <c r="AN981" i="14" s="1"/>
  <c r="AK981" i="14"/>
  <c r="AK1019" i="14"/>
  <c r="AI1128" i="14"/>
  <c r="AM1128" i="14"/>
  <c r="AN1128" i="14" s="1"/>
  <c r="AM1230" i="14"/>
  <c r="AN1230" i="14" s="1"/>
  <c r="AI1215" i="14"/>
  <c r="AM1215" i="14"/>
  <c r="AN1215" i="14" s="1"/>
  <c r="AM1025" i="14"/>
  <c r="AN1025" i="14" s="1"/>
  <c r="AK1025" i="14"/>
  <c r="AM1152" i="14"/>
  <c r="AN1152" i="14" s="1"/>
  <c r="AI1152" i="14"/>
  <c r="AK927" i="14"/>
  <c r="AM927" i="14"/>
  <c r="AN927" i="14" s="1"/>
  <c r="AI983" i="14"/>
  <c r="AK1090" i="14"/>
  <c r="AM1090" i="14"/>
  <c r="AN1090" i="14" s="1"/>
  <c r="AM826" i="14"/>
  <c r="AN826" i="14" s="1"/>
  <c r="AM848" i="14"/>
  <c r="AN848" i="14" s="1"/>
  <c r="AK848" i="14"/>
  <c r="AM856" i="14"/>
  <c r="AN856" i="14" s="1"/>
  <c r="AK856" i="14"/>
  <c r="AM898" i="14"/>
  <c r="AN898" i="14" s="1"/>
  <c r="AK898" i="14"/>
  <c r="AM937" i="14"/>
  <c r="AN937" i="14" s="1"/>
  <c r="AK937" i="14"/>
  <c r="AM980" i="14"/>
  <c r="AN980" i="14" s="1"/>
  <c r="AK980" i="14"/>
  <c r="AM986" i="14"/>
  <c r="AN986" i="14" s="1"/>
  <c r="AK986" i="14"/>
  <c r="AM816" i="14"/>
  <c r="AN816" i="14" s="1"/>
  <c r="AK867" i="14"/>
  <c r="AM882" i="14"/>
  <c r="AN882" i="14" s="1"/>
  <c r="AM890" i="14"/>
  <c r="AN890" i="14" s="1"/>
  <c r="AK890" i="14"/>
  <c r="AM923" i="14"/>
  <c r="AN923" i="14" s="1"/>
  <c r="AK923" i="14"/>
  <c r="AM941" i="14"/>
  <c r="AN941" i="14" s="1"/>
  <c r="AM951" i="14"/>
  <c r="AN951" i="14" s="1"/>
  <c r="AM963" i="14"/>
  <c r="AN963" i="14" s="1"/>
  <c r="AK963" i="14"/>
  <c r="AM993" i="14"/>
  <c r="AN993" i="14" s="1"/>
  <c r="AK993" i="14"/>
  <c r="AM1073" i="14"/>
  <c r="AN1073" i="14" s="1"/>
  <c r="AK1073" i="14"/>
  <c r="AI1079" i="14"/>
  <c r="AM1079" i="14"/>
  <c r="AN1079" i="14" s="1"/>
  <c r="AM1110" i="14"/>
  <c r="AN1110" i="14" s="1"/>
  <c r="AI1110" i="14"/>
  <c r="AK839" i="14"/>
  <c r="AM844" i="14"/>
  <c r="AN844" i="14" s="1"/>
  <c r="AM878" i="14"/>
  <c r="AN878" i="14" s="1"/>
  <c r="AK878" i="14"/>
  <c r="AM886" i="14"/>
  <c r="AN886" i="14" s="1"/>
  <c r="AK886" i="14"/>
  <c r="AI908" i="14"/>
  <c r="AM908" i="14"/>
  <c r="AN908" i="14" s="1"/>
  <c r="AM916" i="14"/>
  <c r="AN916" i="14" s="1"/>
  <c r="AK916" i="14"/>
  <c r="AI969" i="14"/>
  <c r="AI1185" i="14"/>
  <c r="AM1185" i="14"/>
  <c r="AN1185" i="14" s="1"/>
  <c r="AI866" i="14"/>
  <c r="AM866" i="14"/>
  <c r="AN866" i="14" s="1"/>
  <c r="AM874" i="14"/>
  <c r="AN874" i="14" s="1"/>
  <c r="AK874" i="14"/>
  <c r="AM926" i="14"/>
  <c r="AN926" i="14" s="1"/>
  <c r="AK926" i="14"/>
  <c r="AM933" i="14"/>
  <c r="AN933" i="14" s="1"/>
  <c r="AK933" i="14"/>
  <c r="AM944" i="14"/>
  <c r="AN944" i="14" s="1"/>
  <c r="AK944" i="14"/>
  <c r="AM947" i="14"/>
  <c r="AN947" i="14" s="1"/>
  <c r="AK947" i="14"/>
  <c r="AI950" i="14"/>
  <c r="AM950" i="14"/>
  <c r="AN950" i="14" s="1"/>
  <c r="AK955" i="14"/>
  <c r="AM955" i="14"/>
  <c r="AN955" i="14" s="1"/>
  <c r="AI1072" i="14"/>
  <c r="AM1072" i="14"/>
  <c r="AN1072" i="14" s="1"/>
  <c r="AM814" i="14"/>
  <c r="AN814" i="14" s="1"/>
  <c r="AI824" i="14"/>
  <c r="AM824" i="14"/>
  <c r="AN824" i="14" s="1"/>
  <c r="AM862" i="14"/>
  <c r="AN862" i="14" s="1"/>
  <c r="AK862" i="14"/>
  <c r="AM870" i="14"/>
  <c r="AN870" i="14" s="1"/>
  <c r="AK870" i="14"/>
  <c r="AM904" i="14"/>
  <c r="AN904" i="14" s="1"/>
  <c r="AK904" i="14"/>
  <c r="AM929" i="14"/>
  <c r="AN929" i="14" s="1"/>
  <c r="AK929" i="14"/>
  <c r="AM936" i="14"/>
  <c r="AN936" i="14" s="1"/>
  <c r="AK936" i="14"/>
  <c r="AM958" i="14"/>
  <c r="AN958" i="14" s="1"/>
  <c r="AK958" i="14"/>
  <c r="AK982" i="14"/>
  <c r="AM982" i="14"/>
  <c r="AN982" i="14" s="1"/>
  <c r="AI995" i="14"/>
  <c r="AM995" i="14"/>
  <c r="AN995" i="14" s="1"/>
  <c r="AM999" i="14"/>
  <c r="AN999" i="14" s="1"/>
  <c r="AK999" i="14"/>
  <c r="AK1014" i="14"/>
  <c r="AM1027" i="14"/>
  <c r="AN1027" i="14" s="1"/>
  <c r="AK1093" i="14"/>
  <c r="AM1093" i="14"/>
  <c r="AN1093" i="14" s="1"/>
  <c r="AM1191" i="14"/>
  <c r="AN1191" i="14" s="1"/>
  <c r="AK1191" i="14"/>
  <c r="AK1457" i="14"/>
  <c r="AM1457" i="14"/>
  <c r="AN1457" i="14" s="1"/>
  <c r="AM977" i="14"/>
  <c r="AN977" i="14" s="1"/>
  <c r="AM1000" i="14"/>
  <c r="AN1000" i="14" s="1"/>
  <c r="AK1022" i="14"/>
  <c r="AM1031" i="14"/>
  <c r="AN1031" i="14" s="1"/>
  <c r="AM1039" i="14"/>
  <c r="AN1039" i="14" s="1"/>
  <c r="AK1039" i="14"/>
  <c r="AK1155" i="14"/>
  <c r="AM1155" i="14"/>
  <c r="AN1155" i="14" s="1"/>
  <c r="AM1165" i="14"/>
  <c r="AN1165" i="14" s="1"/>
  <c r="AK1165" i="14"/>
  <c r="AK1223" i="14"/>
  <c r="AM1290" i="14"/>
  <c r="AN1290" i="14" s="1"/>
  <c r="AI1290" i="14"/>
  <c r="AM1050" i="14"/>
  <c r="AN1050" i="14" s="1"/>
  <c r="AK1050" i="14"/>
  <c r="AM1103" i="14"/>
  <c r="AN1103" i="14" s="1"/>
  <c r="AK1103" i="14"/>
  <c r="AK1141" i="14"/>
  <c r="AM1141" i="14"/>
  <c r="AN1141" i="14" s="1"/>
  <c r="AM1013" i="14"/>
  <c r="AN1013" i="14" s="1"/>
  <c r="AI1021" i="14"/>
  <c r="AM1021" i="14"/>
  <c r="AN1021" i="14" s="1"/>
  <c r="AK1034" i="14"/>
  <c r="AM1113" i="14"/>
  <c r="AN1113" i="14" s="1"/>
  <c r="AM1120" i="14"/>
  <c r="AN1120" i="14" s="1"/>
  <c r="AK1120" i="14"/>
  <c r="AI1049" i="14"/>
  <c r="AM1049" i="14"/>
  <c r="AN1049" i="14" s="1"/>
  <c r="AM1053" i="14"/>
  <c r="AN1053" i="14" s="1"/>
  <c r="AK1053" i="14"/>
  <c r="AM1144" i="14"/>
  <c r="AN1144" i="14" s="1"/>
  <c r="AM1151" i="14"/>
  <c r="AN1151" i="14" s="1"/>
  <c r="AK1151" i="14"/>
  <c r="AM1168" i="14"/>
  <c r="AN1168" i="14" s="1"/>
  <c r="AK1168" i="14"/>
  <c r="AM1214" i="14"/>
  <c r="AN1214" i="14" s="1"/>
  <c r="AK1214" i="14"/>
  <c r="AK1042" i="14"/>
  <c r="AM1078" i="14"/>
  <c r="AN1078" i="14" s="1"/>
  <c r="AK1078" i="14"/>
  <c r="AM1099" i="14"/>
  <c r="AN1099" i="14" s="1"/>
  <c r="AM1177" i="14"/>
  <c r="AN1177" i="14" s="1"/>
  <c r="AI1211" i="14"/>
  <c r="AM1211" i="14"/>
  <c r="AN1211" i="14" s="1"/>
  <c r="AM1262" i="14"/>
  <c r="AN1262" i="14" s="1"/>
  <c r="AI1262" i="14"/>
  <c r="AK1265" i="14"/>
  <c r="AM1265" i="14"/>
  <c r="AN1265" i="14" s="1"/>
  <c r="AM1074" i="14"/>
  <c r="AN1074" i="14" s="1"/>
  <c r="AK1074" i="14"/>
  <c r="AM1160" i="14"/>
  <c r="AN1160" i="14" s="1"/>
  <c r="AI1160" i="14"/>
  <c r="AM1170" i="14"/>
  <c r="AN1170" i="14" s="1"/>
  <c r="AI1170" i="14"/>
  <c r="AK1029" i="14"/>
  <c r="AM1029" i="14"/>
  <c r="AN1029" i="14" s="1"/>
  <c r="AM1037" i="14"/>
  <c r="AN1037" i="14" s="1"/>
  <c r="AI1091" i="14"/>
  <c r="AM1091" i="14"/>
  <c r="AN1091" i="14" s="1"/>
  <c r="AM1102" i="14"/>
  <c r="AN1102" i="14" s="1"/>
  <c r="AM1130" i="14"/>
  <c r="AN1130" i="14" s="1"/>
  <c r="AK1130" i="14"/>
  <c r="AK1140" i="14"/>
  <c r="AM1195" i="14"/>
  <c r="AN1195" i="14" s="1"/>
  <c r="AK1195" i="14"/>
  <c r="AM1228" i="14"/>
  <c r="AN1228" i="14" s="1"/>
  <c r="AK1228" i="14"/>
  <c r="AM985" i="14"/>
  <c r="AN985" i="14" s="1"/>
  <c r="AM1011" i="14"/>
  <c r="AN1011" i="14" s="1"/>
  <c r="AK1011" i="14"/>
  <c r="AI1015" i="14"/>
  <c r="AM1033" i="14"/>
  <c r="AN1033" i="14" s="1"/>
  <c r="AM1041" i="14"/>
  <c r="AN1041" i="14" s="1"/>
  <c r="AM1059" i="14"/>
  <c r="AN1059" i="14" s="1"/>
  <c r="AM1163" i="14"/>
  <c r="AN1163" i="14" s="1"/>
  <c r="AM1166" i="14"/>
  <c r="AN1166" i="14" s="1"/>
  <c r="AI1166" i="14"/>
  <c r="AK1173" i="14"/>
  <c r="AM1173" i="14"/>
  <c r="AN1173" i="14" s="1"/>
  <c r="AM1204" i="14"/>
  <c r="AN1204" i="14" s="1"/>
  <c r="AI1204" i="14"/>
  <c r="AK1207" i="14"/>
  <c r="AM1207" i="14"/>
  <c r="AN1207" i="14" s="1"/>
  <c r="AK1216" i="14"/>
  <c r="AM1216" i="14"/>
  <c r="AN1216" i="14" s="1"/>
  <c r="AM1115" i="14"/>
  <c r="AN1115" i="14" s="1"/>
  <c r="AM1192" i="14"/>
  <c r="AN1192" i="14" s="1"/>
  <c r="AK1192" i="14"/>
  <c r="AI1221" i="14"/>
  <c r="AM1221" i="14"/>
  <c r="AN1221" i="14" s="1"/>
  <c r="AM991" i="14"/>
  <c r="AN991" i="14" s="1"/>
  <c r="AM1062" i="14"/>
  <c r="AN1062" i="14" s="1"/>
  <c r="AM1084" i="14"/>
  <c r="AN1084" i="14" s="1"/>
  <c r="AK1084" i="14"/>
  <c r="AM1101" i="14"/>
  <c r="AN1101" i="14" s="1"/>
  <c r="AK1101" i="14"/>
  <c r="AM1104" i="14"/>
  <c r="AN1104" i="14" s="1"/>
  <c r="AM1183" i="14"/>
  <c r="AN1183" i="14" s="1"/>
  <c r="AM1213" i="14"/>
  <c r="AN1213" i="14" s="1"/>
  <c r="AK1213" i="14"/>
  <c r="AM1139" i="14"/>
  <c r="AN1139" i="14" s="1"/>
  <c r="AM1157" i="14"/>
  <c r="AN1157" i="14" s="1"/>
  <c r="AM1243" i="14"/>
  <c r="AN1243" i="14" s="1"/>
  <c r="AM1258" i="14"/>
  <c r="AN1258" i="14" s="1"/>
  <c r="AK1258" i="14"/>
  <c r="AM1201" i="14"/>
  <c r="AN1201" i="14" s="1"/>
  <c r="AK1201" i="14"/>
  <c r="AM1320" i="14"/>
  <c r="AN1320" i="14" s="1"/>
  <c r="AK1320" i="14"/>
  <c r="AM1057" i="14"/>
  <c r="AN1057" i="14" s="1"/>
  <c r="AM1083" i="14"/>
  <c r="AN1083" i="14" s="1"/>
  <c r="AM1107" i="14"/>
  <c r="AN1107" i="14" s="1"/>
  <c r="AM1116" i="14"/>
  <c r="AN1116" i="14" s="1"/>
  <c r="AM1143" i="14"/>
  <c r="AN1143" i="14" s="1"/>
  <c r="AM1147" i="14"/>
  <c r="AN1147" i="14" s="1"/>
  <c r="AM1175" i="14"/>
  <c r="AN1175" i="14" s="1"/>
  <c r="AI1175" i="14"/>
  <c r="AM1208" i="14"/>
  <c r="AN1208" i="14" s="1"/>
  <c r="AI1218" i="14"/>
  <c r="AM1218" i="14"/>
  <c r="AN1218" i="14" s="1"/>
  <c r="AM1222" i="14"/>
  <c r="AN1222" i="14" s="1"/>
  <c r="AM1229" i="14"/>
  <c r="AN1229" i="14" s="1"/>
  <c r="AM1232" i="14"/>
  <c r="AN1232" i="14" s="1"/>
  <c r="AK1264" i="14"/>
  <c r="AM1045" i="14"/>
  <c r="AN1045" i="14" s="1"/>
  <c r="AM1067" i="14"/>
  <c r="AN1067" i="14" s="1"/>
  <c r="AK1067" i="14"/>
  <c r="AM1087" i="14"/>
  <c r="AN1087" i="14" s="1"/>
  <c r="AM1137" i="14"/>
  <c r="AN1137" i="14" s="1"/>
  <c r="AK1137" i="14"/>
  <c r="AM1167" i="14"/>
  <c r="AN1167" i="14" s="1"/>
  <c r="AM1186" i="14"/>
  <c r="AN1186" i="14" s="1"/>
  <c r="AI1186" i="14"/>
  <c r="AI1190" i="14"/>
  <c r="AM1190" i="14"/>
  <c r="AN1190" i="14" s="1"/>
  <c r="AK1231" i="14"/>
  <c r="AM1231" i="14"/>
  <c r="AN1231" i="14" s="1"/>
  <c r="AK1245" i="14"/>
  <c r="AM1245" i="14"/>
  <c r="AN1245" i="14" s="1"/>
  <c r="AM1055" i="14"/>
  <c r="AN1055" i="14" s="1"/>
  <c r="AM1081" i="14"/>
  <c r="AN1081" i="14" s="1"/>
  <c r="AK1081" i="14"/>
  <c r="AM1123" i="14"/>
  <c r="AN1123" i="14" s="1"/>
  <c r="AK1123" i="14"/>
  <c r="AK1193" i="14"/>
  <c r="AM1193" i="14"/>
  <c r="AN1193" i="14" s="1"/>
  <c r="AM1260" i="14"/>
  <c r="AN1260" i="14" s="1"/>
  <c r="AM1095" i="14"/>
  <c r="AN1095" i="14" s="1"/>
  <c r="AK1095" i="14"/>
  <c r="AM1105" i="14"/>
  <c r="AN1105" i="14" s="1"/>
  <c r="AM1132" i="14"/>
  <c r="AN1132" i="14" s="1"/>
  <c r="AK1154" i="14"/>
  <c r="AK1158" i="14"/>
  <c r="AM1182" i="14"/>
  <c r="AN1182" i="14" s="1"/>
  <c r="AK1269" i="14"/>
  <c r="AM1339" i="14"/>
  <c r="AN1339" i="14" s="1"/>
  <c r="AM1109" i="14"/>
  <c r="AN1109" i="14" s="1"/>
  <c r="AK1109" i="14"/>
  <c r="AM1161" i="14"/>
  <c r="AN1161" i="14" s="1"/>
  <c r="AI1161" i="14"/>
  <c r="AM1227" i="14"/>
  <c r="AN1227" i="14" s="1"/>
  <c r="AK1227" i="14"/>
  <c r="AM1298" i="14"/>
  <c r="AN1298" i="14" s="1"/>
  <c r="AM1416" i="14"/>
  <c r="AN1416" i="14" s="1"/>
  <c r="AI1416" i="14"/>
  <c r="AI1426" i="14"/>
  <c r="AM1426" i="14"/>
  <c r="AN1426" i="14" s="1"/>
  <c r="AM1451" i="14"/>
  <c r="AN1451" i="14" s="1"/>
  <c r="AK1451" i="14"/>
  <c r="AM1480" i="14"/>
  <c r="AN1480" i="14" s="1"/>
  <c r="AK1480" i="14"/>
  <c r="AM1233" i="14"/>
  <c r="AN1233" i="14" s="1"/>
  <c r="AM1238" i="14"/>
  <c r="AN1238" i="14" s="1"/>
  <c r="AK1263" i="14"/>
  <c r="AK1272" i="14"/>
  <c r="AK1293" i="14"/>
  <c r="AM1293" i="14"/>
  <c r="AN1293" i="14" s="1"/>
  <c r="AM1301" i="14"/>
  <c r="AN1301" i="14" s="1"/>
  <c r="AK1301" i="14"/>
  <c r="AM1309" i="14"/>
  <c r="AN1309" i="14" s="1"/>
  <c r="AK1370" i="14"/>
  <c r="AI1374" i="14"/>
  <c r="AM1397" i="14"/>
  <c r="AN1397" i="14" s="1"/>
  <c r="AK1438" i="14"/>
  <c r="AK1316" i="14"/>
  <c r="AM1316" i="14"/>
  <c r="AN1316" i="14" s="1"/>
  <c r="AK1349" i="14"/>
  <c r="AM1349" i="14"/>
  <c r="AN1349" i="14" s="1"/>
  <c r="AI1384" i="14"/>
  <c r="AM1384" i="14"/>
  <c r="AN1384" i="14" s="1"/>
  <c r="AM1491" i="14"/>
  <c r="AN1491" i="14" s="1"/>
  <c r="AK1491" i="14"/>
  <c r="AM1338" i="14"/>
  <c r="AN1338" i="14" s="1"/>
  <c r="AK1338" i="14"/>
  <c r="AK1341" i="14"/>
  <c r="AM1353" i="14"/>
  <c r="AN1353" i="14" s="1"/>
  <c r="AK1356" i="14"/>
  <c r="AM1367" i="14"/>
  <c r="AN1367" i="14" s="1"/>
  <c r="AK1377" i="14"/>
  <c r="AM1377" i="14"/>
  <c r="AN1377" i="14" s="1"/>
  <c r="AK1390" i="14"/>
  <c r="AM1515" i="14"/>
  <c r="AN1515" i="14" s="1"/>
  <c r="AI1515" i="14"/>
  <c r="AK1434" i="14"/>
  <c r="AM1459" i="14"/>
  <c r="AN1459" i="14" s="1"/>
  <c r="AK1459" i="14"/>
  <c r="AM1330" i="14"/>
  <c r="AN1330" i="14" s="1"/>
  <c r="AM1402" i="14"/>
  <c r="AN1402" i="14" s="1"/>
  <c r="AI1402" i="14"/>
  <c r="AM1506" i="14"/>
  <c r="AN1506" i="14" s="1"/>
  <c r="AK1506" i="14"/>
  <c r="AI1198" i="14"/>
  <c r="AI1240" i="14"/>
  <c r="AM1241" i="14"/>
  <c r="AN1241" i="14" s="1"/>
  <c r="AM1271" i="14"/>
  <c r="AN1271" i="14" s="1"/>
  <c r="AK1288" i="14"/>
  <c r="AM1288" i="14"/>
  <c r="AN1288" i="14" s="1"/>
  <c r="AM1300" i="14"/>
  <c r="AN1300" i="14" s="1"/>
  <c r="AM1307" i="14"/>
  <c r="AN1307" i="14" s="1"/>
  <c r="AM1318" i="14"/>
  <c r="AN1318" i="14" s="1"/>
  <c r="AI1318" i="14"/>
  <c r="AK1405" i="14"/>
  <c r="AM1405" i="14"/>
  <c r="AN1405" i="14" s="1"/>
  <c r="AM1431" i="14"/>
  <c r="AN1431" i="14" s="1"/>
  <c r="AK1431" i="14"/>
  <c r="AM1546" i="14"/>
  <c r="AN1546" i="14" s="1"/>
  <c r="AK1546" i="14"/>
  <c r="AM1199" i="14"/>
  <c r="AN1199" i="14" s="1"/>
  <c r="AM1205" i="14"/>
  <c r="AN1205" i="14" s="1"/>
  <c r="AI1270" i="14"/>
  <c r="AM1352" i="14"/>
  <c r="AN1352" i="14" s="1"/>
  <c r="AK1352" i="14"/>
  <c r="AK1376" i="14"/>
  <c r="AM1484" i="14"/>
  <c r="AN1484" i="14" s="1"/>
  <c r="AK1484" i="14"/>
  <c r="AK1535" i="14"/>
  <c r="AM1535" i="14"/>
  <c r="AN1535" i="14" s="1"/>
  <c r="AK1340" i="14"/>
  <c r="AM1366" i="14"/>
  <c r="AN1366" i="14" s="1"/>
  <c r="AK1366" i="14"/>
  <c r="AK1478" i="14"/>
  <c r="AM1478" i="14"/>
  <c r="AN1478" i="14" s="1"/>
  <c r="AM1279" i="14"/>
  <c r="AN1279" i="14" s="1"/>
  <c r="AM1299" i="14"/>
  <c r="AN1299" i="14" s="1"/>
  <c r="AM1314" i="14"/>
  <c r="AN1314" i="14" s="1"/>
  <c r="AM1219" i="14"/>
  <c r="AN1219" i="14" s="1"/>
  <c r="AM1224" i="14"/>
  <c r="AN1224" i="14" s="1"/>
  <c r="AK1274" i="14"/>
  <c r="AM1274" i="14"/>
  <c r="AN1274" i="14" s="1"/>
  <c r="AM1302" i="14"/>
  <c r="AN1302" i="14" s="1"/>
  <c r="AM1427" i="14"/>
  <c r="AN1427" i="14" s="1"/>
  <c r="AM1277" i="14"/>
  <c r="AN1277" i="14" s="1"/>
  <c r="AM1337" i="14"/>
  <c r="AN1337" i="14" s="1"/>
  <c r="AM1342" i="14"/>
  <c r="AN1342" i="14" s="1"/>
  <c r="AM1395" i="14"/>
  <c r="AN1395" i="14" s="1"/>
  <c r="AK1395" i="14"/>
  <c r="AM1276" i="14"/>
  <c r="AN1276" i="14" s="1"/>
  <c r="AM1351" i="14"/>
  <c r="AN1351" i="14" s="1"/>
  <c r="AI1437" i="14"/>
  <c r="AM1437" i="14"/>
  <c r="AN1437" i="14" s="1"/>
  <c r="AI1645" i="14"/>
  <c r="AM1645" i="14"/>
  <c r="AN1645" i="14" s="1"/>
  <c r="AK1471" i="14"/>
  <c r="AM1471" i="14"/>
  <c r="AN1471" i="14" s="1"/>
  <c r="AM1639" i="14"/>
  <c r="AN1639" i="14" s="1"/>
  <c r="AK1639" i="14"/>
  <c r="AI1519" i="14"/>
  <c r="AM1519" i="14"/>
  <c r="AN1519" i="14" s="1"/>
  <c r="AM1267" i="14"/>
  <c r="AN1267" i="14" s="1"/>
  <c r="AM1319" i="14"/>
  <c r="AN1319" i="14" s="1"/>
  <c r="AI1378" i="14"/>
  <c r="AM1380" i="14"/>
  <c r="AN1380" i="14" s="1"/>
  <c r="AI1388" i="14"/>
  <c r="AM1393" i="14"/>
  <c r="AN1393" i="14" s="1"/>
  <c r="AI1396" i="14"/>
  <c r="AM1433" i="14"/>
  <c r="AN1433" i="14" s="1"/>
  <c r="AM1460" i="14"/>
  <c r="AN1460" i="14" s="1"/>
  <c r="AI1490" i="14"/>
  <c r="AM1761" i="14"/>
  <c r="AN1761" i="14" s="1"/>
  <c r="AK1761" i="14"/>
  <c r="AM1436" i="14"/>
  <c r="AN1436" i="14" s="1"/>
  <c r="AK1560" i="14"/>
  <c r="AM1560" i="14"/>
  <c r="AN1560" i="14" s="1"/>
  <c r="AM1333" i="14"/>
  <c r="AN1333" i="14" s="1"/>
  <c r="AM1363" i="14"/>
  <c r="AN1363" i="14" s="1"/>
  <c r="AM1411" i="14"/>
  <c r="AN1411" i="14" s="1"/>
  <c r="AM1450" i="14"/>
  <c r="AN1450" i="14" s="1"/>
  <c r="AK1453" i="14"/>
  <c r="AM1453" i="14"/>
  <c r="AN1453" i="14" s="1"/>
  <c r="AM1323" i="14"/>
  <c r="AN1323" i="14" s="1"/>
  <c r="AM1400" i="14"/>
  <c r="AN1400" i="14" s="1"/>
  <c r="AM1534" i="14"/>
  <c r="AN1534" i="14" s="1"/>
  <c r="AM1253" i="14"/>
  <c r="AN1253" i="14" s="1"/>
  <c r="AK1277" i="14"/>
  <c r="AM1295" i="14"/>
  <c r="AN1295" i="14" s="1"/>
  <c r="AI1346" i="14"/>
  <c r="AM1347" i="14"/>
  <c r="AN1347" i="14" s="1"/>
  <c r="AM1425" i="14"/>
  <c r="AN1425" i="14" s="1"/>
  <c r="AK1442" i="14"/>
  <c r="AI1479" i="14"/>
  <c r="AM1479" i="14"/>
  <c r="AN1479" i="14" s="1"/>
  <c r="AK1524" i="14"/>
  <c r="AM1727" i="14"/>
  <c r="AN1727" i="14" s="1"/>
  <c r="AI1727" i="14"/>
  <c r="AM1445" i="14"/>
  <c r="AN1445" i="14" s="1"/>
  <c r="AM1473" i="14"/>
  <c r="AN1473" i="14" s="1"/>
  <c r="AK1588" i="14"/>
  <c r="AM1588" i="14"/>
  <c r="AN1588" i="14" s="1"/>
  <c r="AM1619" i="14"/>
  <c r="AN1619" i="14" s="1"/>
  <c r="AK1619" i="14"/>
  <c r="AM1672" i="14"/>
  <c r="AN1672" i="14" s="1"/>
  <c r="AM1429" i="14"/>
  <c r="AN1429" i="14" s="1"/>
  <c r="AK1528" i="14"/>
  <c r="AM1528" i="14"/>
  <c r="AN1528" i="14" s="1"/>
  <c r="AM1553" i="14"/>
  <c r="AN1553" i="14" s="1"/>
  <c r="AK1553" i="14"/>
  <c r="AM1682" i="14"/>
  <c r="AN1682" i="14" s="1"/>
  <c r="AK1682" i="14"/>
  <c r="AM1740" i="14"/>
  <c r="AN1740" i="14" s="1"/>
  <c r="AM1878" i="14"/>
  <c r="AN1878" i="14" s="1"/>
  <c r="AI1878" i="14"/>
  <c r="AK1505" i="14"/>
  <c r="AI1532" i="14"/>
  <c r="AM1538" i="14"/>
  <c r="AN1538" i="14" s="1"/>
  <c r="AK1538" i="14"/>
  <c r="AM1542" i="14"/>
  <c r="AN1542" i="14" s="1"/>
  <c r="AI1559" i="14"/>
  <c r="AK1570" i="14"/>
  <c r="AM1570" i="14"/>
  <c r="AN1570" i="14" s="1"/>
  <c r="AM1595" i="14"/>
  <c r="AN1595" i="14" s="1"/>
  <c r="AK1605" i="14"/>
  <c r="AM1609" i="14"/>
  <c r="AN1609" i="14" s="1"/>
  <c r="AK1609" i="14"/>
  <c r="AK1616" i="14"/>
  <c r="AM1616" i="14"/>
  <c r="AN1616" i="14" s="1"/>
  <c r="AM1638" i="14"/>
  <c r="AN1638" i="14" s="1"/>
  <c r="AM1658" i="14"/>
  <c r="AN1658" i="14" s="1"/>
  <c r="AK1658" i="14"/>
  <c r="AM1669" i="14"/>
  <c r="AN1669" i="14" s="1"/>
  <c r="AK1669" i="14"/>
  <c r="AM1518" i="14"/>
  <c r="AN1518" i="14" s="1"/>
  <c r="AK1518" i="14"/>
  <c r="AM1545" i="14"/>
  <c r="AN1545" i="14" s="1"/>
  <c r="AK1545" i="14"/>
  <c r="AM1577" i="14"/>
  <c r="AN1577" i="14" s="1"/>
  <c r="AK1577" i="14"/>
  <c r="AK1584" i="14"/>
  <c r="AM1584" i="14"/>
  <c r="AN1584" i="14" s="1"/>
  <c r="AI1840" i="14"/>
  <c r="AM1840" i="14"/>
  <c r="AN1840" i="14" s="1"/>
  <c r="AM1573" i="14"/>
  <c r="AN1573" i="14" s="1"/>
  <c r="AK1654" i="14"/>
  <c r="AM1654" i="14"/>
  <c r="AN1654" i="14" s="1"/>
  <c r="AM1509" i="14"/>
  <c r="AN1509" i="14" s="1"/>
  <c r="AK1509" i="14"/>
  <c r="AM1514" i="14"/>
  <c r="AN1514" i="14" s="1"/>
  <c r="AM1527" i="14"/>
  <c r="AN1527" i="14" s="1"/>
  <c r="AM1548" i="14"/>
  <c r="AN1548" i="14" s="1"/>
  <c r="AK1548" i="14"/>
  <c r="AM1668" i="14"/>
  <c r="AN1668" i="14" s="1"/>
  <c r="AK1668" i="14"/>
  <c r="AM1483" i="14"/>
  <c r="AN1483" i="14" s="1"/>
  <c r="AM1499" i="14"/>
  <c r="AN1499" i="14" s="1"/>
  <c r="AK1499" i="14"/>
  <c r="AM1537" i="14"/>
  <c r="AN1537" i="14" s="1"/>
  <c r="AM1624" i="14"/>
  <c r="AN1624" i="14" s="1"/>
  <c r="AM1681" i="14"/>
  <c r="AN1681" i="14" s="1"/>
  <c r="AM1772" i="14"/>
  <c r="AN1772" i="14" s="1"/>
  <c r="AK1772" i="14"/>
  <c r="AM1803" i="14"/>
  <c r="AN1803" i="14" s="1"/>
  <c r="AK1803" i="14"/>
  <c r="AK1409" i="14"/>
  <c r="AK1423" i="14"/>
  <c r="AK1433" i="14"/>
  <c r="AM1441" i="14"/>
  <c r="AN1441" i="14" s="1"/>
  <c r="AK1456" i="14"/>
  <c r="AK1463" i="14"/>
  <c r="AM1464" i="14"/>
  <c r="AN1464" i="14" s="1"/>
  <c r="AI1468" i="14"/>
  <c r="AI1481" i="14"/>
  <c r="AK1482" i="14"/>
  <c r="AM1488" i="14"/>
  <c r="AN1488" i="14" s="1"/>
  <c r="AK1488" i="14"/>
  <c r="AK1551" i="14"/>
  <c r="AM1555" i="14"/>
  <c r="AN1555" i="14" s="1"/>
  <c r="AK1555" i="14"/>
  <c r="AI1589" i="14"/>
  <c r="AK1634" i="14"/>
  <c r="AM1634" i="14"/>
  <c r="AN1634" i="14" s="1"/>
  <c r="AK1640" i="14"/>
  <c r="AM1640" i="14"/>
  <c r="AN1640" i="14" s="1"/>
  <c r="AM1701" i="14"/>
  <c r="AN1701" i="14" s="1"/>
  <c r="AK1701" i="14"/>
  <c r="AK1793" i="14"/>
  <c r="AM1810" i="14"/>
  <c r="AN1810" i="14" s="1"/>
  <c r="AM1469" i="14"/>
  <c r="AN1469" i="14" s="1"/>
  <c r="AM1476" i="14"/>
  <c r="AN1476" i="14" s="1"/>
  <c r="AM1517" i="14"/>
  <c r="AN1517" i="14" s="1"/>
  <c r="AM1521" i="14"/>
  <c r="AN1521" i="14" s="1"/>
  <c r="AM1540" i="14"/>
  <c r="AN1540" i="14" s="1"/>
  <c r="AM1583" i="14"/>
  <c r="AN1583" i="14" s="1"/>
  <c r="AK1583" i="14"/>
  <c r="AM1630" i="14"/>
  <c r="AN1630" i="14" s="1"/>
  <c r="AK1673" i="14"/>
  <c r="AM1673" i="14"/>
  <c r="AN1673" i="14" s="1"/>
  <c r="AM1493" i="14"/>
  <c r="AN1493" i="14" s="1"/>
  <c r="AM1508" i="14"/>
  <c r="AN1508" i="14" s="1"/>
  <c r="AM1512" i="14"/>
  <c r="AN1512" i="14" s="1"/>
  <c r="AM1558" i="14"/>
  <c r="AN1558" i="14" s="1"/>
  <c r="AK1558" i="14"/>
  <c r="AK1620" i="14"/>
  <c r="AM1620" i="14"/>
  <c r="AN1620" i="14" s="1"/>
  <c r="AM1653" i="14"/>
  <c r="AN1653" i="14" s="1"/>
  <c r="AK1653" i="14"/>
  <c r="AM1690" i="14"/>
  <c r="AN1690" i="14" s="1"/>
  <c r="AI1690" i="14"/>
  <c r="AM1749" i="14"/>
  <c r="AN1749" i="14" s="1"/>
  <c r="AM1455" i="14"/>
  <c r="AN1455" i="14" s="1"/>
  <c r="AM1561" i="14"/>
  <c r="AN1561" i="14" s="1"/>
  <c r="AK1561" i="14"/>
  <c r="AM1439" i="14"/>
  <c r="AN1439" i="14" s="1"/>
  <c r="AI1501" i="14"/>
  <c r="AM1501" i="14"/>
  <c r="AN1501" i="14" s="1"/>
  <c r="AM1516" i="14"/>
  <c r="AN1516" i="14" s="1"/>
  <c r="AM1596" i="14"/>
  <c r="AN1596" i="14" s="1"/>
  <c r="AK1596" i="14"/>
  <c r="AM1745" i="14"/>
  <c r="AN1745" i="14" s="1"/>
  <c r="AM1530" i="14"/>
  <c r="AN1530" i="14" s="1"/>
  <c r="AM1572" i="14"/>
  <c r="AN1572" i="14" s="1"/>
  <c r="AK1615" i="14"/>
  <c r="AM1694" i="14"/>
  <c r="AN1694" i="14" s="1"/>
  <c r="AI1771" i="14"/>
  <c r="AM1771" i="14"/>
  <c r="AN1771" i="14" s="1"/>
  <c r="AM1789" i="14"/>
  <c r="AN1789" i="14" s="1"/>
  <c r="AK1789" i="14"/>
  <c r="AM1600" i="14"/>
  <c r="AN1600" i="14" s="1"/>
  <c r="AM1604" i="14"/>
  <c r="AN1604" i="14" s="1"/>
  <c r="AM1644" i="14"/>
  <c r="AN1644" i="14" s="1"/>
  <c r="AK1644" i="14"/>
  <c r="AM1719" i="14"/>
  <c r="AN1719" i="14" s="1"/>
  <c r="AK1719" i="14"/>
  <c r="AI1895" i="14"/>
  <c r="AM1895" i="14"/>
  <c r="AN1895" i="14" s="1"/>
  <c r="AI1914" i="14"/>
  <c r="AM1914" i="14"/>
  <c r="AN1914" i="14" s="1"/>
  <c r="AK1812" i="14"/>
  <c r="AM1812" i="14"/>
  <c r="AN1812" i="14" s="1"/>
  <c r="AM1815" i="14"/>
  <c r="AN1815" i="14" s="1"/>
  <c r="AI1815" i="14"/>
  <c r="AM1938" i="14"/>
  <c r="AN1938" i="14" s="1"/>
  <c r="AK1938" i="14"/>
  <c r="AK1569" i="14"/>
  <c r="AK1582" i="14"/>
  <c r="AI1613" i="14"/>
  <c r="AI1617" i="14"/>
  <c r="AK1629" i="14"/>
  <c r="AK1638" i="14"/>
  <c r="AK1652" i="14"/>
  <c r="AI1670" i="14"/>
  <c r="AK1692" i="14"/>
  <c r="AK1722" i="14"/>
  <c r="AM1743" i="14"/>
  <c r="AN1743" i="14" s="1"/>
  <c r="AK1743" i="14"/>
  <c r="AM1759" i="14"/>
  <c r="AN1759" i="14" s="1"/>
  <c r="AK1778" i="14"/>
  <c r="AI1805" i="14"/>
  <c r="AM1805" i="14"/>
  <c r="AN1805" i="14" s="1"/>
  <c r="AK1874" i="14"/>
  <c r="AM1614" i="14"/>
  <c r="AN1614" i="14" s="1"/>
  <c r="AM1618" i="14"/>
  <c r="AN1618" i="14" s="1"/>
  <c r="AM1666" i="14"/>
  <c r="AN1666" i="14" s="1"/>
  <c r="AK1666" i="14"/>
  <c r="AM1755" i="14"/>
  <c r="AN1755" i="14" s="1"/>
  <c r="AI1755" i="14"/>
  <c r="AM1809" i="14"/>
  <c r="AN1809" i="14" s="1"/>
  <c r="AK1809" i="14"/>
  <c r="AK1880" i="14"/>
  <c r="AM1880" i="14"/>
  <c r="AN1880" i="14" s="1"/>
  <c r="AK1950" i="14"/>
  <c r="AM1950" i="14"/>
  <c r="AN1950" i="14" s="1"/>
  <c r="AM1556" i="14"/>
  <c r="AN1556" i="14" s="1"/>
  <c r="AK1568" i="14"/>
  <c r="AM1598" i="14"/>
  <c r="AN1598" i="14" s="1"/>
  <c r="AK1647" i="14"/>
  <c r="AK1683" i="14"/>
  <c r="AM1696" i="14"/>
  <c r="AN1696" i="14" s="1"/>
  <c r="AK1696" i="14"/>
  <c r="AI1713" i="14"/>
  <c r="AM1726" i="14"/>
  <c r="AN1726" i="14" s="1"/>
  <c r="AM1734" i="14"/>
  <c r="AN1734" i="14" s="1"/>
  <c r="AM1738" i="14"/>
  <c r="AN1738" i="14" s="1"/>
  <c r="AM1791" i="14"/>
  <c r="AN1791" i="14" s="1"/>
  <c r="AK1791" i="14"/>
  <c r="AM1801" i="14"/>
  <c r="AN1801" i="14" s="1"/>
  <c r="AK1661" i="14"/>
  <c r="AM1661" i="14"/>
  <c r="AN1661" i="14" s="1"/>
  <c r="AM1747" i="14"/>
  <c r="AN1747" i="14" s="1"/>
  <c r="AM1762" i="14"/>
  <c r="AN1762" i="14" s="1"/>
  <c r="AI1762" i="14"/>
  <c r="AK1794" i="14"/>
  <c r="AM1794" i="14"/>
  <c r="AN1794" i="14" s="1"/>
  <c r="AI1820" i="14"/>
  <c r="AM1820" i="14"/>
  <c r="AN1820" i="14" s="1"/>
  <c r="AK1855" i="14"/>
  <c r="AM1855" i="14"/>
  <c r="AN1855" i="14" s="1"/>
  <c r="AM1602" i="14"/>
  <c r="AN1602" i="14" s="1"/>
  <c r="AM1704" i="14"/>
  <c r="AN1704" i="14" s="1"/>
  <c r="AI1704" i="14"/>
  <c r="AM1717" i="14"/>
  <c r="AN1717" i="14" s="1"/>
  <c r="AM1729" i="14"/>
  <c r="AN1729" i="14" s="1"/>
  <c r="AM1733" i="14"/>
  <c r="AN1733" i="14" s="1"/>
  <c r="AK1737" i="14"/>
  <c r="AM1836" i="14"/>
  <c r="AN1836" i="14" s="1"/>
  <c r="AK1836" i="14"/>
  <c r="AM1885" i="14"/>
  <c r="AN1885" i="14" s="1"/>
  <c r="AI1885" i="14"/>
  <c r="AM1544" i="14"/>
  <c r="AN1544" i="14" s="1"/>
  <c r="AM1581" i="14"/>
  <c r="AN1581" i="14" s="1"/>
  <c r="AM1592" i="14"/>
  <c r="AN1592" i="14" s="1"/>
  <c r="AM1612" i="14"/>
  <c r="AN1612" i="14" s="1"/>
  <c r="AM1622" i="14"/>
  <c r="AN1622" i="14" s="1"/>
  <c r="AM1637" i="14"/>
  <c r="AN1637" i="14" s="1"/>
  <c r="AM1646" i="14"/>
  <c r="AN1646" i="14" s="1"/>
  <c r="AM1651" i="14"/>
  <c r="AN1651" i="14" s="1"/>
  <c r="AM1709" i="14"/>
  <c r="AN1709" i="14" s="1"/>
  <c r="AK1725" i="14"/>
  <c r="AI1732" i="14"/>
  <c r="AM1773" i="14"/>
  <c r="AN1773" i="14" s="1"/>
  <c r="AM1777" i="14"/>
  <c r="AN1777" i="14" s="1"/>
  <c r="AK1777" i="14"/>
  <c r="AM1811" i="14"/>
  <c r="AN1811" i="14" s="1"/>
  <c r="AK1811" i="14"/>
  <c r="AM1866" i="14"/>
  <c r="AN1866" i="14" s="1"/>
  <c r="AI1866" i="14"/>
  <c r="AK1766" i="14"/>
  <c r="AM1766" i="14"/>
  <c r="AN1766" i="14" s="1"/>
  <c r="AM1857" i="14"/>
  <c r="AN1857" i="14" s="1"/>
  <c r="AI1857" i="14"/>
  <c r="AI1869" i="14"/>
  <c r="AM1869" i="14"/>
  <c r="AN1869" i="14" s="1"/>
  <c r="AM1567" i="14"/>
  <c r="AN1567" i="14" s="1"/>
  <c r="AM1580" i="14"/>
  <c r="AN1580" i="14" s="1"/>
  <c r="AM1586" i="14"/>
  <c r="AN1586" i="14" s="1"/>
  <c r="AM1642" i="14"/>
  <c r="AN1642" i="14" s="1"/>
  <c r="AM1686" i="14"/>
  <c r="AN1686" i="14" s="1"/>
  <c r="AK1686" i="14"/>
  <c r="AM1750" i="14"/>
  <c r="AN1750" i="14" s="1"/>
  <c r="AM1754" i="14"/>
  <c r="AN1754" i="14" s="1"/>
  <c r="AK1754" i="14"/>
  <c r="AI1854" i="14"/>
  <c r="AM1854" i="14"/>
  <c r="AN1854" i="14" s="1"/>
  <c r="AK1955" i="14"/>
  <c r="AM1955" i="14"/>
  <c r="AN1955" i="14" s="1"/>
  <c r="AM1782" i="14"/>
  <c r="AN1782" i="14" s="1"/>
  <c r="AK1782" i="14"/>
  <c r="AM1798" i="14"/>
  <c r="AN1798" i="14" s="1"/>
  <c r="AK1798" i="14"/>
  <c r="AM1813" i="14"/>
  <c r="AN1813" i="14" s="1"/>
  <c r="AK1813" i="14"/>
  <c r="AM1826" i="14"/>
  <c r="AN1826" i="14" s="1"/>
  <c r="AK1826" i="14"/>
  <c r="AM1898" i="14"/>
  <c r="AN1898" i="14" s="1"/>
  <c r="AK1898" i="14"/>
  <c r="AM1731" i="14"/>
  <c r="AN1731" i="14" s="1"/>
  <c r="AM1763" i="14"/>
  <c r="AN1763" i="14" s="1"/>
  <c r="AM1768" i="14"/>
  <c r="AN1768" i="14" s="1"/>
  <c r="AK1768" i="14"/>
  <c r="AK1968" i="14"/>
  <c r="AM1996" i="14"/>
  <c r="AN1996" i="14" s="1"/>
  <c r="AM1977" i="14"/>
  <c r="AN1977" i="14" s="1"/>
  <c r="AK1977" i="14"/>
  <c r="AM1976" i="14"/>
  <c r="AN1976" i="14" s="1"/>
  <c r="AI1976" i="14"/>
  <c r="AM1992" i="14"/>
  <c r="AN1992" i="14" s="1"/>
  <c r="AM1677" i="14"/>
  <c r="AN1677" i="14" s="1"/>
  <c r="AM1714" i="14"/>
  <c r="AN1714" i="14" s="1"/>
  <c r="AM1756" i="14"/>
  <c r="AN1756" i="14" s="1"/>
  <c r="AM1921" i="14"/>
  <c r="AN1921" i="14" s="1"/>
  <c r="AK1921" i="14"/>
  <c r="AM1995" i="14"/>
  <c r="AN1995" i="14" s="1"/>
  <c r="AM1775" i="14"/>
  <c r="AN1775" i="14" s="1"/>
  <c r="AK1775" i="14"/>
  <c r="AM1784" i="14"/>
  <c r="AN1784" i="14" s="1"/>
  <c r="AK1784" i="14"/>
  <c r="AM1796" i="14"/>
  <c r="AN1796" i="14" s="1"/>
  <c r="AK1796" i="14"/>
  <c r="AM1818" i="14"/>
  <c r="AN1818" i="14" s="1"/>
  <c r="AK1818" i="14"/>
  <c r="AI1830" i="14"/>
  <c r="AM1830" i="14"/>
  <c r="AN1830" i="14" s="1"/>
  <c r="AK1902" i="14"/>
  <c r="AM1902" i="14"/>
  <c r="AN1902" i="14" s="1"/>
  <c r="AM1920" i="14"/>
  <c r="AN1920" i="14" s="1"/>
  <c r="AI1920" i="14"/>
  <c r="AM1675" i="14"/>
  <c r="AN1675" i="14" s="1"/>
  <c r="AM1770" i="14"/>
  <c r="AN1770" i="14" s="1"/>
  <c r="AK1770" i="14"/>
  <c r="AM1834" i="14"/>
  <c r="AN1834" i="14" s="1"/>
  <c r="AM1712" i="14"/>
  <c r="AN1712" i="14" s="1"/>
  <c r="AM1742" i="14"/>
  <c r="AN1742" i="14" s="1"/>
  <c r="AM1865" i="14"/>
  <c r="AN1865" i="14" s="1"/>
  <c r="AK1865" i="14"/>
  <c r="AK1810" i="14"/>
  <c r="AK1819" i="14"/>
  <c r="AK1839" i="14"/>
  <c r="AK1853" i="14"/>
  <c r="AI1881" i="14"/>
  <c r="AK1887" i="14"/>
  <c r="AK1912" i="14"/>
  <c r="AM1933" i="14"/>
  <c r="AN1933" i="14" s="1"/>
  <c r="AK1963" i="14"/>
  <c r="AM1859" i="14"/>
  <c r="AN1859" i="14" s="1"/>
  <c r="AM1864" i="14"/>
  <c r="AN1864" i="14" s="1"/>
  <c r="AM1972" i="14"/>
  <c r="AN1972" i="14" s="1"/>
  <c r="AK1828" i="14"/>
  <c r="AM1829" i="14"/>
  <c r="AN1829" i="14" s="1"/>
  <c r="AK1838" i="14"/>
  <c r="AK1868" i="14"/>
  <c r="AM1873" i="14"/>
  <c r="AN1873" i="14" s="1"/>
  <c r="AM1882" i="14"/>
  <c r="AN1882" i="14" s="1"/>
  <c r="AK1907" i="14"/>
  <c r="AM1916" i="14"/>
  <c r="AN1916" i="14" s="1"/>
  <c r="AK1924" i="14"/>
  <c r="AM1962" i="14"/>
  <c r="AN1962" i="14" s="1"/>
  <c r="AI1962" i="14"/>
  <c r="AK1971" i="14"/>
  <c r="AK1980" i="14"/>
  <c r="AK1845" i="14"/>
  <c r="AM1894" i="14"/>
  <c r="AN1894" i="14" s="1"/>
  <c r="AM1899" i="14"/>
  <c r="AN1899" i="14" s="1"/>
  <c r="AM1906" i="14"/>
  <c r="AN1906" i="14" s="1"/>
  <c r="AI1906" i="14"/>
  <c r="AK1915" i="14"/>
  <c r="AM1928" i="14"/>
  <c r="AN1928" i="14" s="1"/>
  <c r="AM1958" i="14"/>
  <c r="AN1958" i="14" s="1"/>
  <c r="AI1965" i="14"/>
  <c r="AM1984" i="14"/>
  <c r="AN1984" i="14" s="1"/>
  <c r="AM1817" i="14"/>
  <c r="AN1817" i="14" s="1"/>
  <c r="AI1922" i="14"/>
  <c r="AI1927" i="14"/>
  <c r="AM1948" i="14"/>
  <c r="AN1948" i="14" s="1"/>
  <c r="AI1948" i="14"/>
  <c r="AK1957" i="14"/>
  <c r="AK1966" i="14"/>
  <c r="AI1978" i="14"/>
  <c r="AK1994" i="14"/>
  <c r="AK1834" i="14"/>
  <c r="AK1893" i="14"/>
  <c r="AK1939" i="14"/>
  <c r="AM1944" i="14"/>
  <c r="AN1944" i="14" s="1"/>
  <c r="AI1951" i="14"/>
  <c r="AM1851" i="14"/>
  <c r="AN1851" i="14" s="1"/>
  <c r="AM1910" i="14"/>
  <c r="AN1910" i="14" s="1"/>
  <c r="AM1934" i="14"/>
  <c r="AN1934" i="14" s="1"/>
  <c r="AI1934" i="14"/>
  <c r="AM1843" i="14"/>
  <c r="AN1843" i="14" s="1"/>
  <c r="AK1856" i="14"/>
  <c r="AM1861" i="14"/>
  <c r="AN1861" i="14" s="1"/>
  <c r="AM1871" i="14"/>
  <c r="AN1871" i="14" s="1"/>
  <c r="AM1875" i="14"/>
  <c r="AN1875" i="14" s="1"/>
  <c r="AK1884" i="14"/>
  <c r="AM1892" i="14"/>
  <c r="AN1892" i="14" s="1"/>
  <c r="AI1892" i="14"/>
  <c r="AK1901" i="14"/>
  <c r="AK1926" i="14"/>
  <c r="AM1952" i="14"/>
  <c r="AN1952" i="14" s="1"/>
  <c r="AK1982" i="14"/>
  <c r="AM1930" i="14"/>
  <c r="AN1930" i="14" s="1"/>
  <c r="AM1947" i="14"/>
  <c r="AN1947" i="14" s="1"/>
  <c r="AM1964" i="14"/>
  <c r="AN1964" i="14" s="1"/>
  <c r="AM1969" i="14"/>
  <c r="AN1969" i="14" s="1"/>
  <c r="AI1990" i="14"/>
  <c r="AK1992" i="14"/>
  <c r="AK1933" i="14"/>
  <c r="AK1947" i="14"/>
  <c r="AK1961" i="14"/>
  <c r="AK1975" i="14"/>
  <c r="AK1989" i="14"/>
  <c r="AK1986" i="14"/>
  <c r="AK2000" i="14"/>
  <c r="AL32" i="14"/>
  <c r="AK32" i="14" s="1"/>
  <c r="AJ32" i="14"/>
  <c r="AH32" i="14"/>
  <c r="Z32" i="14"/>
  <c r="AF32" i="14" s="1"/>
  <c r="T32" i="14"/>
  <c r="O32" i="14"/>
  <c r="AE32" i="14" s="1"/>
  <c r="AL31" i="14"/>
  <c r="AM31" i="14" s="1"/>
  <c r="AN31" i="14" s="1"/>
  <c r="AJ31" i="14"/>
  <c r="AI31" i="14" s="1"/>
  <c r="AH31" i="14"/>
  <c r="Z31" i="14"/>
  <c r="AF31" i="14" s="1"/>
  <c r="T31" i="14"/>
  <c r="O31" i="14"/>
  <c r="AE31" i="14" s="1"/>
  <c r="AL30" i="14"/>
  <c r="AK30" i="14"/>
  <c r="AJ30" i="14"/>
  <c r="AI30" i="14"/>
  <c r="AH30" i="14"/>
  <c r="Z30" i="14"/>
  <c r="AF30" i="14" s="1"/>
  <c r="T30" i="14"/>
  <c r="O30" i="14"/>
  <c r="AE30" i="14" s="1"/>
  <c r="AL29" i="14"/>
  <c r="AK29" i="14" s="1"/>
  <c r="AJ29" i="14"/>
  <c r="AI29" i="14" s="1"/>
  <c r="AH29" i="14"/>
  <c r="Z29" i="14"/>
  <c r="AF29" i="14" s="1"/>
  <c r="T29" i="14"/>
  <c r="O29" i="14"/>
  <c r="AE29" i="14" s="1"/>
  <c r="AL28" i="14"/>
  <c r="AK28" i="14"/>
  <c r="AJ28" i="14"/>
  <c r="AI28" i="14"/>
  <c r="AH28" i="14"/>
  <c r="Z28" i="14"/>
  <c r="AF28" i="14" s="1"/>
  <c r="T28" i="14"/>
  <c r="O28" i="14"/>
  <c r="AE28" i="14" s="1"/>
  <c r="AL27" i="14"/>
  <c r="AK27" i="14" s="1"/>
  <c r="AJ27" i="14"/>
  <c r="AI27" i="14"/>
  <c r="AH27" i="14"/>
  <c r="Z27" i="14"/>
  <c r="AF27" i="14" s="1"/>
  <c r="T27" i="14"/>
  <c r="O27" i="14"/>
  <c r="AE27" i="14" s="1"/>
  <c r="AL26" i="14"/>
  <c r="AJ26" i="14"/>
  <c r="AI26" i="14" s="1"/>
  <c r="AH26" i="14"/>
  <c r="AF26" i="14"/>
  <c r="Z26" i="14"/>
  <c r="T26" i="14"/>
  <c r="O26" i="14"/>
  <c r="AE26" i="14" s="1"/>
  <c r="AL25" i="14"/>
  <c r="AK25" i="14"/>
  <c r="AJ25" i="14"/>
  <c r="AM25" i="14" s="1"/>
  <c r="AN25" i="14" s="1"/>
  <c r="AH25" i="14"/>
  <c r="AE25" i="14"/>
  <c r="Z25" i="14"/>
  <c r="AF25" i="14" s="1"/>
  <c r="T25" i="14"/>
  <c r="O25" i="14"/>
  <c r="AL24" i="14"/>
  <c r="AK24" i="14"/>
  <c r="AJ24" i="14"/>
  <c r="AI24" i="14" s="1"/>
  <c r="AH24" i="14"/>
  <c r="Z24" i="14"/>
  <c r="AF24" i="14" s="1"/>
  <c r="T24" i="14"/>
  <c r="O24" i="14"/>
  <c r="AE24" i="14" s="1"/>
  <c r="AM28" i="14" l="1"/>
  <c r="AN28" i="14" s="1"/>
  <c r="AM24" i="14"/>
  <c r="AN24" i="14" s="1"/>
  <c r="AM26" i="14"/>
  <c r="AN26" i="14" s="1"/>
  <c r="AM30" i="14"/>
  <c r="AN30" i="14" s="1"/>
  <c r="AM29" i="14"/>
  <c r="AN29" i="14" s="1"/>
  <c r="AK31" i="14"/>
  <c r="AM32" i="14"/>
  <c r="AN32" i="14" s="1"/>
  <c r="AM27" i="14"/>
  <c r="AN27" i="14" s="1"/>
  <c r="AI25" i="14"/>
  <c r="AK26" i="14"/>
  <c r="AI32" i="14"/>
  <c r="AH23" i="14"/>
  <c r="T23" i="14"/>
  <c r="AL23" i="14"/>
  <c r="AK23" i="14" s="1"/>
  <c r="AJ23" i="14"/>
  <c r="AI23" i="14" s="1"/>
  <c r="AM23" i="14" l="1"/>
  <c r="AN23" i="14" s="1"/>
  <c r="Z23" i="14"/>
  <c r="AF23" i="14" s="1"/>
  <c r="O23" i="14"/>
  <c r="AE23" i="14" s="1"/>
  <c r="H9" i="15" l="1"/>
  <c r="H10" i="15"/>
  <c r="H12" i="15"/>
  <c r="H13" i="15"/>
  <c r="H11" i="15"/>
  <c r="F10" i="17"/>
  <c r="E10" i="17"/>
  <c r="D10" i="17"/>
  <c r="F9" i="17"/>
  <c r="E9" i="17"/>
  <c r="D9" i="17"/>
  <c r="F8" i="17"/>
  <c r="E8" i="17"/>
  <c r="D8" i="17"/>
</calcChain>
</file>

<file path=xl/sharedStrings.xml><?xml version="1.0" encoding="utf-8"?>
<sst xmlns="http://schemas.openxmlformats.org/spreadsheetml/2006/main" count="10334" uniqueCount="358">
  <si>
    <t>Se debe insertar cualquier comentario para clarificar cualquiera de los campos descritos.</t>
  </si>
  <si>
    <t>Código de Identificación:</t>
  </si>
  <si>
    <t>Resumen</t>
  </si>
  <si>
    <t>Superintendencia:</t>
  </si>
  <si>
    <t>Área:</t>
  </si>
  <si>
    <t>Gerencia:</t>
  </si>
  <si>
    <t>Superintendencia XX</t>
  </si>
  <si>
    <t>Área XX</t>
  </si>
  <si>
    <t>Revisión</t>
  </si>
  <si>
    <t>Fecha</t>
  </si>
  <si>
    <t>Fecha Primera Edición:</t>
  </si>
  <si>
    <t>Causas</t>
  </si>
  <si>
    <t>Consecuencia</t>
  </si>
  <si>
    <t>Fecha Límite</t>
  </si>
  <si>
    <t>Probabilidad</t>
  </si>
  <si>
    <t xml:space="preserve">Descripción </t>
  </si>
  <si>
    <t>Responsabilidad</t>
  </si>
  <si>
    <t>E</t>
  </si>
  <si>
    <t>C</t>
  </si>
  <si>
    <t>IMPACTO</t>
  </si>
  <si>
    <t>A</t>
  </si>
  <si>
    <t>PROBABILIDAD</t>
  </si>
  <si>
    <t>B</t>
  </si>
  <si>
    <t>D</t>
  </si>
  <si>
    <t>Categorías</t>
  </si>
  <si>
    <t>Bajo</t>
  </si>
  <si>
    <t>Insignificante</t>
  </si>
  <si>
    <t>Menor</t>
  </si>
  <si>
    <t>Moderada</t>
  </si>
  <si>
    <t>Mayor</t>
  </si>
  <si>
    <t>Gerencia XX</t>
  </si>
  <si>
    <t>Mes/Año</t>
  </si>
  <si>
    <t>Calificación Riesgo Residual</t>
  </si>
  <si>
    <t>(QRA)</t>
  </si>
  <si>
    <t>Tipo de control (jerarquia)</t>
  </si>
  <si>
    <t>Efectividad del control</t>
  </si>
  <si>
    <t>Aspecto que corrige</t>
  </si>
  <si>
    <t>Eliminar</t>
  </si>
  <si>
    <t>Alta</t>
  </si>
  <si>
    <t>Impacto / Probabilidad</t>
  </si>
  <si>
    <t>Sustituir</t>
  </si>
  <si>
    <t>Media</t>
  </si>
  <si>
    <t>Efectividad de Controles</t>
  </si>
  <si>
    <t xml:space="preserve">Clasificación del Riesgo o Peligro </t>
  </si>
  <si>
    <t>Refierase al procedimiento estructural "Gestión Documental".</t>
  </si>
  <si>
    <t>Evaluación de Riesgo Inherente</t>
  </si>
  <si>
    <t>Evaluación de Riesgo Residual</t>
  </si>
  <si>
    <t>Tratamiento de Riesgo</t>
  </si>
  <si>
    <t>Análisis de Riesgo Residual
(usar Matriz 5x5)</t>
  </si>
  <si>
    <t>Calificación Riesgo Inherente</t>
  </si>
  <si>
    <t>&gt;90%</t>
  </si>
  <si>
    <t>&gt;50%</t>
  </si>
  <si>
    <t>&gt;20%</t>
  </si>
  <si>
    <t>&gt;10%</t>
  </si>
  <si>
    <t>&lt;10%</t>
  </si>
  <si>
    <t xml:space="preserve">Matriz de Valorización de Riesgos </t>
  </si>
  <si>
    <t>Control Crítico
Control implementado o aplicado en un punto, paso o procedimiento en un proceso tal que lo más seguro es que la ausencia o falla de dicho control podría ocasionar que la(s) consecuencia(s) identificada(s) se hagan realidad. Generalmente, los controles críticos se ubican en el rango superior de la jerarquía de control de riesgos, e incluyen controles de ingeniería, sistemas de protección y barreras. Estos son principalmente (pero no exclusivamente) controles de detección y preventivos. Asimismo, estos controles pueden incluir actividades realizadas por personas con competencias y calificaciones especializadas (p. ej., mantenimiento, calibración, etc.) generalmente regidas por requerimientos de procedimientos. Dichas actividades son siempre pertinentes para la eficacia permanente de un “control crítico”.</t>
  </si>
  <si>
    <t>Criticidad  del Control  
( crítico o no Critico)</t>
  </si>
  <si>
    <t>Planes de Acción</t>
  </si>
  <si>
    <t>Responsable</t>
  </si>
  <si>
    <t>Peligro</t>
  </si>
  <si>
    <t xml:space="preserve">Evento </t>
  </si>
  <si>
    <t>Categorías de Impacto de las Consecuencias</t>
  </si>
  <si>
    <r>
      <t>Casi un hecho</t>
    </r>
    <r>
      <rPr>
        <sz val="10"/>
        <rFont val="Arial"/>
        <family val="2"/>
      </rPr>
      <t xml:space="preserve">–  Pueden ocurrir varias veces al año
O se espera que se produzca
O se ha producido varias veces en Glencore
</t>
    </r>
  </si>
  <si>
    <r>
      <t>Probable</t>
    </r>
    <r>
      <rPr>
        <sz val="10"/>
        <rFont val="Arial"/>
        <family val="2"/>
      </rPr>
      <t xml:space="preserve"> – Puede ocurrir aproximadamente una vez al año
O más probable que ocurra que no
O se ha producido al menos una vez dentro de Glencore
</t>
    </r>
  </si>
  <si>
    <r>
      <t>Posible</t>
    </r>
    <r>
      <rPr>
        <sz val="10"/>
        <rFont val="Arial"/>
        <family val="2"/>
      </rPr>
      <t xml:space="preserve"> – Podría ocurrir más de una vez durante toda la vida útil
O más probable que ocurra a que no se produzca
O se ha producido al menos una vez en la industria minera o comercial
</t>
    </r>
  </si>
  <si>
    <r>
      <rPr>
        <b/>
        <sz val="10"/>
        <rFont val="Arial"/>
        <family val="2"/>
      </rPr>
      <t>Poco Probable</t>
    </r>
    <r>
      <rPr>
        <sz val="10"/>
        <rFont val="Arial"/>
        <family val="2"/>
      </rPr>
      <t xml:space="preserve">
Podría producirse una vez durante toda la vida útil
O más probable que NO ocurra a que ocurra
O se ha producido al menos una vez en la industria mundial
</t>
    </r>
  </si>
  <si>
    <r>
      <t xml:space="preserve">Raro 
</t>
    </r>
    <r>
      <rPr>
        <sz val="10"/>
        <rFont val="Arial"/>
        <family val="2"/>
      </rPr>
      <t>Poco probable que ocurra durante toda la vida útil
O muy poco probable que ocurra
O No hay acontecimientos conocidos de la industria mundial</t>
    </r>
    <r>
      <rPr>
        <b/>
        <sz val="10"/>
        <rFont val="Arial"/>
        <family val="2"/>
      </rPr>
      <t xml:space="preserve">
</t>
    </r>
  </si>
  <si>
    <t xml:space="preserve">Ningún daño ambiental duradero
No remediación
</t>
  </si>
  <si>
    <t xml:space="preserve">Impacto a mediano plazo (&lt;2 años)
Requiere remediación moderada
</t>
  </si>
  <si>
    <t>Impacto a largo plazo (2 a 10 años)
Requiere remediación significativa</t>
  </si>
  <si>
    <t xml:space="preserve">Infracción al reglamento sin multas ni litigios 
</t>
  </si>
  <si>
    <t xml:space="preserve">Infracción de reglamento con resultado de multas o litigios
</t>
  </si>
  <si>
    <t xml:space="preserve">Mayor litigios / procesamiento a nivel Operacional
</t>
  </si>
  <si>
    <t xml:space="preserve">Mayor litigios / procesamiento a nivel División
</t>
  </si>
  <si>
    <t>Salud y Seguridad</t>
  </si>
  <si>
    <t>Impacto Financiero</t>
  </si>
  <si>
    <t>Medioambiente</t>
  </si>
  <si>
    <t>Legal y de Cumplimiento</t>
  </si>
  <si>
    <t>Imagen y Reputación / Comunidad</t>
  </si>
  <si>
    <t>Litigios Mayores/ procesamientos en los niveles corporativos de Glencore
Nacionalización / pérdida de la licencia para operar</t>
  </si>
  <si>
    <t>Nivel de
 Consecuencia</t>
  </si>
  <si>
    <t>Nombre Responsable:</t>
  </si>
  <si>
    <t>Nombre XX</t>
  </si>
  <si>
    <t>Sitio:</t>
  </si>
  <si>
    <t>Lomas Bayas</t>
  </si>
  <si>
    <t>Identificación de Tareas/ Peligos y Eventos</t>
  </si>
  <si>
    <t xml:space="preserve">Se debe identificar  y enumerar los controles para cada Evento. 
 Los controles son medidas actualmente aplicadas. 
Estos pueden ser  preventivos (relacionadas con las causas identificadas) o los controles de mitigación (relacionados con las consecuencias identificadas). </t>
  </si>
  <si>
    <t>Calificación Riesgo Ineherente por actividad o tarea</t>
  </si>
  <si>
    <t>Calificación Riesgo Residual por actividad o tarea</t>
  </si>
  <si>
    <t>Máxima Consecuencia Potencial (PMC)</t>
  </si>
  <si>
    <t>La consecuencia del peor de los casos en que todos los controles de riesgo activo / existente son ineficaces. 
Se refiere al  Nivel de
 Consecuencia inherente máximo dentro de la actividad</t>
  </si>
  <si>
    <t>Fecha de aprobación:</t>
  </si>
  <si>
    <t>Jerarquía de Controles</t>
  </si>
  <si>
    <t>Nivel de Consecuencia</t>
  </si>
  <si>
    <t>Categorías de Impacto de la Mayor Consecuencia</t>
  </si>
  <si>
    <t xml:space="preserve">
Se refiere a la Categorías de Impacto de la Mayor Consecuencia   dentro de la actividad</t>
  </si>
  <si>
    <t>Efectividad del Grupo de Controles</t>
  </si>
  <si>
    <t>Descripción</t>
  </si>
  <si>
    <t xml:space="preserve">                Control Preventivo/Mitigante                                                              (Actuales)</t>
  </si>
  <si>
    <t>El evento se refiere a  cualquier evento que cause o tenga el potencial de causar daño o pérdida.   Es una Ocurrencia o cambio de un conjunto particular de circunstancias. A veces un evento puede ser llamado “incidente”. Un evento sin consecuencias puede ser catalogado como “cuasi incidente”, “ incidente de alto potencial , etc.
Un Peligro puede generar uno o mas Eventos. 
Ejemplos de Eventos:
*Caída desde altura
*Accidente Automovilístico
*Electrocución
*Intoxicación por alimentos
*Atrapamiento en espacio confinado
*incendio en instalaciones
* Desplazamiento de material</t>
  </si>
  <si>
    <r>
      <t xml:space="preserve">  Se determina la calificación del riesgo inherente </t>
    </r>
    <r>
      <rPr>
        <b/>
        <sz val="10"/>
        <rFont val="Arial"/>
        <family val="2"/>
      </rPr>
      <t xml:space="preserve">entre 1 a 25 </t>
    </r>
    <r>
      <rPr>
        <sz val="10"/>
        <rFont val="Arial"/>
        <family val="2"/>
      </rPr>
      <t>(ver hoja  Matriz Glencore (5x5))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el cual es el producto entre Nivel de Consecuencia inherente y la probabilidad inherente.
Se debe determinar la Calificación Riesgo por cada categoría de impacto
 Se refiere al   Nivel de riesgo  sin considerar medidas de control  o bien considerando que todos los controles existentes fallan. </t>
    </r>
  </si>
  <si>
    <t>Se debe identificar la Persona encargada de la aplicación de  cada Control. 
Definir Cargo y Nombre.  Se debe definir un solo responsable por control.  Identificar el Responsable Mayor de la aplicación 
(Ejemplo: Supervisor, Dueño de área o proceso)</t>
  </si>
  <si>
    <r>
      <t xml:space="preserve">Evaluar la Efectividad del Grupo de Controles definidos para cada Evento. Esta Efectividad puede Ser:
</t>
    </r>
    <r>
      <rPr>
        <b/>
        <sz val="9"/>
        <color indexed="8"/>
        <rFont val="Arial"/>
        <family val="2"/>
      </rPr>
      <t>*ALTA
*MEDIA
*BAJA</t>
    </r>
    <r>
      <rPr>
        <sz val="9"/>
        <color indexed="8"/>
        <rFont val="Arial"/>
        <family val="2"/>
      </rPr>
      <t xml:space="preserve">
La efectividad del Grupo de Controles será definida por la </t>
    </r>
    <r>
      <rPr>
        <b/>
        <sz val="9"/>
        <color indexed="8"/>
        <rFont val="Arial"/>
        <family val="2"/>
      </rPr>
      <t>Mayor Efectividad identificada en el Grupo de Controles.</t>
    </r>
    <r>
      <rPr>
        <sz val="9"/>
        <color indexed="8"/>
        <rFont val="Arial"/>
        <family val="2"/>
      </rPr>
      <t xml:space="preserve"> </t>
    </r>
  </si>
  <si>
    <t>Se refiere a la máxima valoración del Riesgo inherente  dentro de la actividad</t>
  </si>
  <si>
    <t>Se refiere a la máxima valoración del Riesgo  residual dentro de la actividad</t>
  </si>
  <si>
    <t>Se determina la calificación del riesgo inherente entre 1 a 25 (ver hoja  Matriz Glencore (5x5)), el cual es el producto entre Nivel de Consecuencia residual y la probabilidad inherente.
Se debe determinar la Calificación Riesgo por cada categoría de impacto
Nivel de riesgo que queda después de haber implementado y verificado la efectividad de las medidas de tratamiento o control necesarias</t>
  </si>
  <si>
    <t>Firma de aprobación:</t>
  </si>
  <si>
    <t xml:space="preserve">Formulario de Evaluación de Riesgos </t>
  </si>
  <si>
    <t>Análisis Riesgo Inherente
(usar Matriz 5x5)</t>
  </si>
  <si>
    <t xml:space="preserve">Un Peligro es Una fuente potencial de daño o una situación con un potencial de impacto negativo.
Una Actividad puede presentar uno o más Peligros. 
Se Debe especificar el Peligro y no el Tipo de Peligro. 
Ejemplos de Peligros:
Energías: Mecánica, Química, Potencial, Hidraulica, Eólica, Calórica, Eléctrica. 
Peligros Químicos; Sustancias Tóxicas, Vapores, Partículas en suspensión, Fuego.
Peligros Biológicos; Virus, Parásitos, Microorganismos
Peligros Mecánicos; Máquinas, Vehículos, Equipos, Correas transportadoras.
Peligros Ergonómicos; Espacio restringido, Manipulación manual, Movimientos repetitivos, Posición, Contraste, iluminación.
Peligros Psicosociales; Esquemas de Turnos, Organización, Clima Laboral
Peligros de Entorno; Obscuridad, Superficies, Humedad, Clima, Vehículos, Equipos, Herramientas, Sustancias Químicas, Explosivos, etc.
Peligros Físicos: Ruido, Radiaciones, Iluminación, Vibraciones.
</t>
  </si>
  <si>
    <t>Se debe identificar y enumerar la Persona encargada de la aplicación de  cada Control. 
Definir Cargo/Nombre.  Se debe definir un solo responsable por control.  Identificar el Responsable Mayor de la aplicación 
(Ejemplo: Supervisor, Dueño de área o proceso)</t>
  </si>
  <si>
    <t>Fecha término del Plan de acción.                  
En ocasiones, cuando se concreta la acción, pasa  a ser un control.</t>
  </si>
  <si>
    <t xml:space="preserve">Descripción 
Acción  </t>
  </si>
  <si>
    <t xml:space="preserve">Se establecerá un programa de acciones  tendientes a implementar nuevas medidas de control o mejorar las existentes para lograr disminuir el riesgo residual.
Son los planes / acciones de tratamiento de riesgos resultantes.                                                                                                                          </t>
  </si>
  <si>
    <t xml:space="preserve">Identificar el responsable de la acción.
</t>
  </si>
  <si>
    <t xml:space="preserve">Comentarios sobre los Cambios en los Controles   y Planes de Acción </t>
  </si>
  <si>
    <t>Administración/Capacitación</t>
  </si>
  <si>
    <t>Medida</t>
  </si>
  <si>
    <t>• Los gastos de capital se justifica para lograr ALARP.</t>
  </si>
  <si>
    <t>17 a 25</t>
  </si>
  <si>
    <t>Alto Riesgo</t>
  </si>
  <si>
    <t>7 a 16</t>
  </si>
  <si>
    <t>Medio Riesgo</t>
  </si>
  <si>
    <t>• Los gastos de capital puede estar justificados.</t>
  </si>
  <si>
    <t>1 a 6</t>
  </si>
  <si>
    <t>Bajo Riesgo</t>
  </si>
  <si>
    <t>• Los gastos de capital no suelen justificarse.</t>
  </si>
  <si>
    <t>·    Instalar controles duros y blandos adicionales para lograr ALARP.</t>
  </si>
  <si>
    <t>·    Instalar controles blandos y duros adicionales si es necesario para alcanzar ALARP.</t>
  </si>
  <si>
    <t>·    Instalar controles adicionales si es necesario para alcanzar ALARP.</t>
  </si>
  <si>
    <t xml:space="preserve">Clasificación Riesgo Residual </t>
  </si>
  <si>
    <r>
      <t xml:space="preserve">Los Riesgos se pueden Clasificar en:
</t>
    </r>
    <r>
      <rPr>
        <b/>
        <sz val="9"/>
        <color indexed="8"/>
        <rFont val="Arial"/>
        <family val="2"/>
      </rPr>
      <t>*Riesgo con Peligro de Catástrofe:  </t>
    </r>
    <r>
      <rPr>
        <sz val="9"/>
        <color indexed="8"/>
        <rFont val="Arial"/>
        <family val="2"/>
      </rPr>
      <t xml:space="preserve">Una fuente potencial de daño o una situación con un potencial de impacto  PMC de Nivel 5.
</t>
    </r>
    <r>
      <rPr>
        <b/>
        <sz val="9"/>
        <color indexed="8"/>
        <rFont val="Arial"/>
        <family val="2"/>
      </rPr>
      <t xml:space="preserve">
Riesgo con Peligro Fatal:</t>
    </r>
    <r>
      <rPr>
        <sz val="9"/>
        <color indexed="8"/>
        <rFont val="Arial"/>
        <family val="2"/>
      </rPr>
      <t xml:space="preserve">   Una fuente potencial de daño o una situación con un potencial de impacto  PMC de Nivel 4 ( En Salud y Seguridad).
</t>
    </r>
    <r>
      <rPr>
        <b/>
        <sz val="9"/>
        <color indexed="8"/>
        <rFont val="Arial"/>
        <family val="2"/>
      </rPr>
      <t>- Otros Riesgos de Negocio</t>
    </r>
    <r>
      <rPr>
        <sz val="9"/>
        <color indexed="8"/>
        <rFont val="Arial"/>
        <family val="2"/>
      </rPr>
      <t xml:space="preserve">:   Son todos los riesgos que pueden interferir en la continuidad del negocio, en cualquier Categoría de Impacto de las consecuencias. 
</t>
    </r>
    <r>
      <rPr>
        <b/>
        <sz val="9"/>
        <color indexed="8"/>
        <rFont val="Arial"/>
        <family val="2"/>
      </rPr>
      <t>-Riesgo de Área:</t>
    </r>
    <r>
      <rPr>
        <sz val="9"/>
        <color indexed="8"/>
        <rFont val="Arial"/>
        <family val="2"/>
      </rPr>
      <t xml:space="preserve"> Es el riesgo relacionado directamente con los peligros propios de las operaciones, sus instalaciones, equipos, actividades, tareas, materiales, etc. En general requiere gestión propia de área para su control.
</t>
    </r>
  </si>
  <si>
    <t>Verificación de Efectividad de Controles (VEC)</t>
  </si>
  <si>
    <t>Nombre</t>
  </si>
  <si>
    <t>1. Ninguno- No Existe un control</t>
  </si>
  <si>
    <t>2. Deficiente- Control Limitado</t>
  </si>
  <si>
    <t>*Brechas de Control Significativas, los controles no abordan las causas raíz
*Eficacia limitada o no Operativa
*Los Controles actuales son principalmente medidas de Recuperación</t>
  </si>
  <si>
    <t>3.Requieren Mejorar</t>
  </si>
  <si>
    <t>4. Están Mejorando</t>
  </si>
  <si>
    <t>5. Satisfactorios</t>
  </si>
  <si>
    <t>1. Ninguno- No Existe un control
2. Deficiente- Control Limitado
3.Requieren Mejorar
4. Están Mejorando
5. Satisfactorios
Definiciones en Hoja Efectividad de Controles</t>
  </si>
  <si>
    <t xml:space="preserve">*Prácticamente no hay un control creíble 
*La Gerencia no Confía que se haya logrado un Nivel de Control
*diseño de control deficiente sin efectividad ni confiabilidad </t>
  </si>
  <si>
    <t xml:space="preserve">*Los Controles se han diseñado correctamente, han sido establecidos y son eficaces
*los controles solo pueden abordar algunas causas raíz y puede haber un exceso de confianza en los controles  "reactivos
*la gerencia tiene ciertas dudas sobre la efectividad operativa y confiabilidad. </t>
  </si>
  <si>
    <t xml:space="preserve">*la Mayoría de los Controles se han diseñado e implementado correctamente
*se requieren acciones adicionales para mejorar la eficacia y confiabilidad de los controles 
*la gerencia tiene algunas preocupaciones sobre la efectividad y confiabilidad de controles específicos </t>
  </si>
  <si>
    <t xml:space="preserve">* los Controles están bien  diseñados  y son adecuados para los riesgos
*los controles son en gran medida "preventivos y abordan las causas raíz;
*la gerencia considera que son efectivos y confiables en todo momento
* no hay nada mas que hacer excepto revisar y monitorear los controles existentes. </t>
  </si>
  <si>
    <t>Nivel del  Riesgo</t>
  </si>
  <si>
    <t>Catastrófico</t>
  </si>
  <si>
    <t>Múltiples fatalidades(5 o más muertes en un solo incidente)
Múltiples casos (5 o más)de lesiones  que resulten en una  discapacidad o enfermedad permanente en un solo incidente.</t>
  </si>
  <si>
    <t>La pérdida de varios clientes importantes o gran parte de los contratos de venta.
Campaña permanente por una o más organizaciones no gubernamentales internacionales que resultan en un impacto físico sobre los activos o pérdida de la capacidad para operar.
incidente de seguridad que resulta en múltiples víctimas mortales o daños en equipos de importancia.
Notificación formal del Gobierno indicando un nivel significativo de insatisfacción .
Quejas de los grupos de interés internos o externos alegando violación de derechos humanos o que resulta en múltiples víctimas mortales.
La pérdida los clientes principales y múltiples o gran parte de los contratos de venta.</t>
  </si>
  <si>
    <t>Lesiones que requieren primeros auxilios (FAI) o enfermedades (no graves ni trastornos)</t>
  </si>
  <si>
    <t xml:space="preserve">Lesiones con Tratamiento Médico (MTI) 
Enfermedad con Tratamiento Médico (MTD) 
Trabajo restringido por lesión (RWI)
Trabajo restringido por enfermedad  (RWD)
</t>
  </si>
  <si>
    <t xml:space="preserve">Lesiones con tiempo perdido (LTI)
Enfermedades con tiempo perdido (LTD)
Lesiones incapacitantes Permanentes (PDI)
Enfermedad incapacitante permanente (PDD)
Un solo Incidente que da lugar a múltiples tratamientos médicos
</t>
  </si>
  <si>
    <t xml:space="preserve">Menos de 5 fatalidades en un solo incidente
Lesiones o enfermedades que resulten en una Incapacidad permanente en un solo incidente (menos de 5 casos)
</t>
  </si>
  <si>
    <t xml:space="preserve">Cerca de la fuente
Efectos a corto plazo (&lt;de una semana)
Requiere menor remediación
</t>
  </si>
  <si>
    <t xml:space="preserve">Daño general no confinado
Efectos o daños al medio ambiente (permanente &gt;10 años)
Requiere remediación mayor 
</t>
  </si>
  <si>
    <t xml:space="preserve">&lt;$5M ganancia operativa
&lt;$1M daño a la propiedad
</t>
  </si>
  <si>
    <t xml:space="preserve">$5-50M ganancia operativa
$1-5M daño a la propiedad
</t>
  </si>
  <si>
    <t xml:space="preserve">$50-100M ganancia operativa
$5-50M daños a la propiedad
</t>
  </si>
  <si>
    <t xml:space="preserve">$100-500M ganancia operativa
$ 50-200M daños a la propiedad
</t>
  </si>
  <si>
    <t xml:space="preserve">&gt;$500M ganancia operativa
&gt;$200M daños a la propiedad
</t>
  </si>
  <si>
    <t xml:space="preserve"> Cobertura insignificante de los medios </t>
  </si>
  <si>
    <t xml:space="preserve">La cobertura negativa de los medios locales / regionales
Quejas recibidas de las partes interesadas internas o externas
</t>
  </si>
  <si>
    <t xml:space="preserve">La cobertura negativa de los medios a nivel  nacional por más de un día
Queja de un cliente "final"
Producto fuera de especificaciones 
Acción de los grupos de interés local que resulta en el escrutinio social nacional
</t>
  </si>
  <si>
    <t>Seguridad / incidente de los grupos de interés que resulta en un caso de pérdida de vida o daños al equipo
Quejas de los grupos de interés internos o externos que alega la violación de derechos humanos que resulta en un caso de fatalidad o lesiones graves
Ser el tema de gran preocupación social y crítica
La cobertura negativa de los medios a nivel internacional lo que resulta en una emisión de una declaración corporativa dentro de las 24 horas
Investigación del gobierno y / o internacional o ONGs (de alto perfil)
Las quejas de varios  "clientes finales"
La pérdida de los principales clientes
 El impacto negativo en el precio de las acciones</t>
  </si>
  <si>
    <t>Empresa</t>
  </si>
  <si>
    <t>Área</t>
  </si>
  <si>
    <t>Nivel de consecuencia</t>
  </si>
  <si>
    <t>Jerarquía de controles</t>
  </si>
  <si>
    <t>Plan de acción</t>
  </si>
  <si>
    <t>Fecha límite</t>
  </si>
  <si>
    <r>
      <t xml:space="preserve">
Causas  inmediatas:
Actos o Prácticas Subestándares:  Actuar sin autorización,  Intervenir equipos energizados y/o en movimientos,  No usar EPP, Desviarse de procedimientos / reglamentos / normas / métodos establecidos.                                    
b) Condiciones Subestándares:  Orden y Aseo deficiente, Almacenamiento defectuoso, Iluminación / Ventilación inadecuada,- Herramientas / Equipo/ Instrumentos defectuosos , desgastados o inapropiado, Sistemas de información deficientes,  Condiciones ambientales anormales (ruido, radiación, temperaturas extremas, gases, polvo, visibilidad).              
*las causas básicas: 
a) Factores Personales:  Falta de conocimiento, Falta de habilidad / Entrenamiento , Capacidad Física / Fisiológica Inadecuada, Capacidad Mental / Psicológica Inadecuada,  Motivación Inadecuada, Stress Físico o Fisiológico, Stress Mental o Psicológico 
b)Factores de Trabajo</t>
    </r>
    <r>
      <rPr>
        <b/>
        <sz val="9"/>
        <color indexed="8"/>
        <rFont val="Arial"/>
        <family val="2"/>
      </rPr>
      <t>:</t>
    </r>
    <r>
      <rPr>
        <sz val="9"/>
        <color indexed="8"/>
        <rFont val="Arial"/>
        <family val="2"/>
      </rPr>
      <t xml:space="preserve"> liderazgo y Supervisión Inadecuados ,  Ingeniería Inadecuada,  Herramientas y Equipos Inadecuados,  Mantención Inadecuada,   Estándares de Trabajo Inadecuado, Uso y Desgaste,  Adquisiciones Inadecuadas
</t>
    </r>
  </si>
  <si>
    <t>Criticidad
(Crítico/No Crítico)</t>
  </si>
  <si>
    <t>Medio Ambiente</t>
  </si>
  <si>
    <t>1 Insignificante</t>
  </si>
  <si>
    <t>Firma Aprobador:</t>
  </si>
  <si>
    <t>Código Identificación:</t>
  </si>
  <si>
    <t>Rev:</t>
  </si>
  <si>
    <t>Gerencia</t>
  </si>
  <si>
    <t>Superintendencia</t>
  </si>
  <si>
    <t>Equipo Evaluador:</t>
  </si>
  <si>
    <t>Cargo</t>
  </si>
  <si>
    <t>Fecha Evaluación</t>
  </si>
  <si>
    <t>Nombre y Cargo Aprobador:</t>
  </si>
  <si>
    <t>Equipo Evaluador (nombre y cargo)</t>
  </si>
  <si>
    <t>Descripción del cambio/mejora</t>
  </si>
  <si>
    <t>I.- ANTECEDENTES GENERALES MATRIZ DE RIESGOS (QRA - Qualitave Risk Assesment)</t>
  </si>
  <si>
    <t>Legal</t>
  </si>
  <si>
    <t>2 Menor</t>
  </si>
  <si>
    <t>3 Moderado</t>
  </si>
  <si>
    <t>4 Grave</t>
  </si>
  <si>
    <t>5 Catastrófico</t>
  </si>
  <si>
    <t>E Inusual</t>
  </si>
  <si>
    <t>D Improbable</t>
  </si>
  <si>
    <t>C Posible</t>
  </si>
  <si>
    <t>B Probable</t>
  </si>
  <si>
    <t>A Casi Seguro</t>
  </si>
  <si>
    <t>15(M)</t>
  </si>
  <si>
    <t>10(M)</t>
  </si>
  <si>
    <t>14(M)</t>
  </si>
  <si>
    <t>9(M)</t>
  </si>
  <si>
    <t>13(M)</t>
  </si>
  <si>
    <t>8(M)</t>
  </si>
  <si>
    <t>12(M)</t>
  </si>
  <si>
    <t>16(M)</t>
  </si>
  <si>
    <t>7(M)</t>
  </si>
  <si>
    <t>11(M)</t>
  </si>
  <si>
    <t xml:space="preserve"> </t>
  </si>
  <si>
    <t>23 to 25</t>
  </si>
  <si>
    <t>17 to 22</t>
  </si>
  <si>
    <t>7 to 16</t>
  </si>
  <si>
    <t>1 to 6</t>
  </si>
  <si>
    <t>MATRIZ DE EVALUACIÓN DE RIESGOS</t>
  </si>
  <si>
    <t>Base de la calificación(Elija la más adecuada)</t>
  </si>
  <si>
    <t>E - Inusual</t>
  </si>
  <si>
    <t>D - Improbable</t>
  </si>
  <si>
    <t>C - Posible</t>
  </si>
  <si>
    <t>B - Probable</t>
  </si>
  <si>
    <t>A - Casi seguro</t>
  </si>
  <si>
    <t>19(A)</t>
  </si>
  <si>
    <t>22(A)</t>
  </si>
  <si>
    <t>18(A)</t>
  </si>
  <si>
    <t>21(A)</t>
  </si>
  <si>
    <t>17(A)</t>
  </si>
  <si>
    <t>20(A)</t>
  </si>
  <si>
    <t>24(MA)</t>
  </si>
  <si>
    <t>25(MA)</t>
  </si>
  <si>
    <t>23(MA)</t>
  </si>
  <si>
    <t>6(B)</t>
  </si>
  <si>
    <t>3(B)</t>
  </si>
  <si>
    <t>1(B)</t>
  </si>
  <si>
    <t>5(B)</t>
  </si>
  <si>
    <t>2(B)</t>
  </si>
  <si>
    <t>4(B)</t>
  </si>
  <si>
    <t>PROBABILIDAD de que se produzca el evento con esa consecuencia</t>
  </si>
  <si>
    <t>Múltiples muertes (5 +) debidas a un único incidente o causa relativa a la salud
Múltiples casos de discapacidad permanente o enfermedad (5 +) debidos a un único incidente o causa relativa a la salud (mental o física)</t>
  </si>
  <si>
    <t xml:space="preserve">Impacto medioambiental amplio en los ecosistemas, el hábitat o las especies (irreversible, o &gt;10 años para remediarlo)
</t>
  </si>
  <si>
    <t>Lesión (FAI) / malestar de nivel de primeros auxilios(no se considera una enfermedad o trastorno)</t>
  </si>
  <si>
    <t>Fallecimientos (&lt; 5) debidos a un único incidente o causa relativa a la saludl
Casos de discapacidad permanente o enfermedad (&lt; 5) debidos a un único incidente o causa relativa a la salud (mental o física)</t>
  </si>
  <si>
    <t>Lesión (RWI) / enfermedad (RWD) con restricción del trabajo o lesión (MTI) / enfermedad (MTD) con tratamiento médico</t>
  </si>
  <si>
    <t>Catastrofico</t>
  </si>
  <si>
    <t>Grave</t>
  </si>
  <si>
    <t>Moderado</t>
  </si>
  <si>
    <t>Impacto ambiental amplio, pero reversible, en los ecosistemas, el hábitat o las especies (de 2 a 10 años para remediarlo)</t>
  </si>
  <si>
    <t>Impacto ambiental limitado y reversible en los ecosistemas, el hábitat o las especies (&lt; 2 años para remediarlo)</t>
  </si>
  <si>
    <t>Impacto ambiental limitado y reversible en los ecosistemas, el hábitat o las especies (&lt; 3</t>
  </si>
  <si>
    <t>Impacto ambiental insignificante y reversible en los ecosistemas, el hábitat o las especies(&lt; 1 semana para remediarlo)</t>
  </si>
  <si>
    <t>Investigación penal a nivel del Grupo Glencore o con respecto al Consejo de Administración o la alta direcciónl
Cualquier litigio o arbitraje, pérdida de licencia o permiso, o cancelación de un contrato con posibles consecuencias financieras catastróficasl
Impago de los acuerdos de financiación del Grupo</t>
  </si>
  <si>
    <t>Investigación penal de una empresa del Grupo (pero no de todo el Grupo) o de directores o gerentes de una empresa del Grupol
Investigación civil a nivel del Grupo o de cualquier entidad del Grupo con posible sanción de consecuencias financieras importantes o paro prolongado del trabajol
Cualquier litigio o arbitraje, pérdida de licencia o permiso, o cancelación de un contrato con posibles consecuencias financieras importantes</t>
  </si>
  <si>
    <t>Investigación civil de cualquier miembro del Grupo con posible sanción con consecuencias financieras moderadas u orden de suspensión de trabajos a corto plazol
Cualquier litigio o arbitraje, pérdida de licencia o permiso, o cancelación de un contrato con posibles consecuencias financieras moderadas</t>
  </si>
  <si>
    <t>Investigación civil de cualquier miembro del Grupo con posible sanción con consecuencias financieras levesl
Cualquier litigio o arbitraje, incumplimiento de licencia o permiso, o cancelación de un contrato con posibles consecuencias financieras leves</t>
  </si>
  <si>
    <t>Investigación civil que podría dar lugar a una solución no penal o con posibles consecuencias financieras insignificantesl
Cualquier litigio o arbitraje, incumplimiento de licencia o permiso, o cancelación de un contrato con posibles consecuencias financieras insignificantes</t>
  </si>
  <si>
    <t xml:space="preserve">
VIDA COMPLETA O VIDA ÚTIL DE LA PLANTA 
O
PROYECTO O
 PRUEBA O PERIODO DE TIEMPO FIJO
O
NUEVO PROCESO / PLANTA / I+D</t>
  </si>
  <si>
    <t>CONSECUENCIA</t>
  </si>
  <si>
    <t>Podría ocurrir aproximadamente una vez durante la vida completa o la vida útil de la planta
O
Es más probable que no ocurra y no que ocurra
O
Ha ocurrido al menos una vez en la industria a nivel mundial</t>
  </si>
  <si>
    <t>Es poco probable que ocurra durante la vida completa o la vida útil de la planta
O
Es muy poco probable que ocurra
O
No se conocen casos en la industria a nivel mundial</t>
  </si>
  <si>
    <t>Podría ocurrir más de una vez durante la vida completa o la vida útil de la planta
O
Es tan probable queocurra como que no ocurra
O
Ha ocurrido al menos una vez en las industrias minera / extractiva o de comercio de materias primas</t>
  </si>
  <si>
    <t xml:space="preserve">
Puede ocurrir varias veces al año
O
Se espera que ocurra
O
Ha ocurrido varias veces en Glencore</t>
  </si>
  <si>
    <t>Puede ocurrir aproximadamente una vez al año
O
Es más probable que ocurra y no que no ocurra
O
Ha ocurrido al menos una vez en Glencore</t>
  </si>
  <si>
    <t>Riesgo Bajo</t>
  </si>
  <si>
    <t>Riesgo Medio</t>
  </si>
  <si>
    <t>Riesgo Alto</t>
  </si>
  <si>
    <t>Riesgo Muy Alto</t>
  </si>
  <si>
    <t>Resultado de Evaluación de Riesgos</t>
  </si>
  <si>
    <t>Tratamiento del Riesgo</t>
  </si>
  <si>
    <r>
      <t xml:space="preserve">Se debe evaluar en cual de siguientes categorías de Impacto se generan consecuencias :
</t>
    </r>
    <r>
      <rPr>
        <b/>
        <sz val="9"/>
        <color indexed="8"/>
        <rFont val="Arial"/>
        <family val="2"/>
      </rPr>
      <t>Salud y Seguridad
Medioambiente y
Legal</t>
    </r>
    <r>
      <rPr>
        <sz val="9"/>
        <color indexed="8"/>
        <rFont val="Arial"/>
        <family val="2"/>
      </rPr>
      <t xml:space="preserve">
Por cada categoría de impacto de las consecuencias se debe realizar una evaluación de Riesgos (una fila para cada Categoría) </t>
    </r>
  </si>
  <si>
    <t xml:space="preserve">Hay que identificar todas las consecuencias que la ocurrencia del evento puede acarrear.  Un evento puede tener una o múltiples consecuencias. 
La Consecuencia es el Resultado de un evento que afecta los objetivos. 
Las consecuencias se pueden expresar de forma cualitativa o cuantitativa.
Se deben enumerar las consecuencias por cada categoría de impacto
Ejemplos de Consecuencias:
*Múltiples Fatalidades
*Contaminación del Agua
</t>
  </si>
  <si>
    <t>Controles de Ingeniería</t>
  </si>
  <si>
    <t>EPP - Programas de Conducta</t>
  </si>
  <si>
    <t>El tratamiento adicional de los riesgos debe aplicarse con base en el rendimiento de la inversión y/o el acuerdo del propietario del riesgo, respaldado por el consenso de un equipo de evaluación de riesgos formado por personal técnico y de las partes interesadas adecuado. Instalar controles adicionales si es necesario para alcanzar ALARP.</t>
  </si>
  <si>
    <t>CMLB establece que, para los riesgos, donde se ha estimado un riesgo residual 23 al 25 se requiere de acciones significativas e importantes para reducir su magnitud. Si estos riesgos no pueden ser reducidos a un nivel ALARP o tolerable, la Gerencia General debe revisar los objetivos del proyecto y la filosofía de operaciones y debe tener planes de acción y/o tareas documentadas para reducir o controlar dicho riesgo.</t>
  </si>
  <si>
    <t>CMLB establece que, para los riesgos, donde se ha estimado un riesgo residual 17 al 22 se requiere de acciones significativas e importantes para reducir su magnitud. Si estos riesgos no pueden ser reducidos a un nivel ALARP o tolerable, la Gerencia debe revisar los objetivos del proyecto y la filosofía de operaciones y debe tener planes de acción y/o tareas documentadas para reducir o controlar dicho riesgo.</t>
  </si>
  <si>
    <t>Un nivel de riesgos tan bajo que no requiere de acciones para reducirlo aún más, pero que será monitoreado mediante el sistema de gestión</t>
  </si>
  <si>
    <r>
      <t xml:space="preserve">Se debe identificar y enumerar la jerarquía de cada Control. 
 Tipo de Jerarquías  de Controles: 
</t>
    </r>
    <r>
      <rPr>
        <b/>
        <sz val="9"/>
        <color indexed="8"/>
        <rFont val="Arial"/>
        <family val="2"/>
      </rPr>
      <t xml:space="preserve">Eliminar:  </t>
    </r>
    <r>
      <rPr>
        <sz val="9"/>
        <color indexed="8"/>
        <rFont val="Arial"/>
        <family val="2"/>
      </rPr>
      <t xml:space="preserve">Reduce Consecuencia y Probabilidad (Efectividad Alta)
</t>
    </r>
    <r>
      <rPr>
        <b/>
        <sz val="9"/>
        <color indexed="8"/>
        <rFont val="Arial"/>
        <family val="2"/>
      </rPr>
      <t xml:space="preserve">
Sustituir:</t>
    </r>
    <r>
      <rPr>
        <sz val="9"/>
        <color indexed="8"/>
        <rFont val="Arial"/>
        <family val="2"/>
      </rPr>
      <t xml:space="preserve"> Reduce Consecuencia y Probabilidad (Efectividad Alta)
</t>
    </r>
    <r>
      <rPr>
        <b/>
        <sz val="9"/>
        <color indexed="8"/>
        <rFont val="Arial"/>
        <family val="2"/>
      </rPr>
      <t xml:space="preserve">
Ingeniería: </t>
    </r>
    <r>
      <rPr>
        <sz val="9"/>
        <color indexed="8"/>
        <rFont val="Arial"/>
        <family val="2"/>
      </rPr>
      <t xml:space="preserve"> Reduce Consecuencia y Probabilidad (Efectividad Media)</t>
    </r>
    <r>
      <rPr>
        <b/>
        <sz val="9"/>
        <color indexed="8"/>
        <rFont val="Arial"/>
        <family val="2"/>
      </rPr>
      <t xml:space="preserve">
Administrativos: </t>
    </r>
    <r>
      <rPr>
        <sz val="9"/>
        <color indexed="8"/>
        <rFont val="Arial"/>
        <family val="2"/>
      </rPr>
      <t xml:space="preserve">Reduce Probabilidad (Efectividad Media)
</t>
    </r>
    <r>
      <rPr>
        <b/>
        <sz val="9"/>
        <color indexed="8"/>
        <rFont val="Arial"/>
        <family val="2"/>
      </rPr>
      <t xml:space="preserve">
EPP y Programas de Conducta: </t>
    </r>
    <r>
      <rPr>
        <sz val="9"/>
        <color indexed="8"/>
        <rFont val="Arial"/>
        <family val="2"/>
      </rPr>
      <t>Reduce Consecuencias (Efectividad Baja) (EPP).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Reduce Probabilidad</t>
    </r>
    <r>
      <rPr>
        <b/>
        <sz val="9"/>
        <color indexed="8"/>
        <rFont val="Arial"/>
        <family val="2"/>
      </rPr>
      <t xml:space="preserve">
</t>
    </r>
  </si>
  <si>
    <r>
      <t xml:space="preserve">Se determina la probabilidad del riesgo inherente o bruto en el área, sin considerar los controles existentes o bien considerando  que todos los controles existentes fallan. 
Se debe determinar la probabilidad por cada categoría de impacto
Las Probabilidades son:
</t>
    </r>
    <r>
      <rPr>
        <b/>
        <sz val="10"/>
        <rFont val="Arial"/>
        <family val="2"/>
      </rPr>
      <t xml:space="preserve">A-Casi seguro 
B-Probable 
C-Posible
D-Improbable
E-Inusual
</t>
    </r>
    <r>
      <rPr>
        <sz val="10"/>
        <rFont val="Arial"/>
        <family val="2"/>
      </rPr>
      <t xml:space="preserve">
Cada Probabilidad  es definida en la hoja  Matriz Glencore (5x5)</t>
    </r>
  </si>
  <si>
    <r>
      <t xml:space="preserve">Se determina el nivel de las consecuencias del  riesgo inherente o bruto en el área, sin considerar los controles existentes o bien considerando que todos los controles existentes fallan. 
Se debe determinar el nivel de las  consecuencias por cada categoría de impacto
Los Niveles de las Consecuencias son:
</t>
    </r>
    <r>
      <rPr>
        <b/>
        <sz val="10"/>
        <rFont val="Arial"/>
        <family val="2"/>
      </rPr>
      <t xml:space="preserve">1-Insignificante
2-Menor
3-Moderado
4-Grave
5-Catastrófico
</t>
    </r>
    <r>
      <rPr>
        <sz val="10"/>
        <rFont val="Arial"/>
        <family val="2"/>
      </rPr>
      <t>Cada Nivel de consecuencia  es definido en la hoja  Matriz Glencore (5x5)</t>
    </r>
  </si>
  <si>
    <r>
      <t xml:space="preserve">Se determina el nivel de las consecuencias del riesgo residual , considerando la efectividad de los controles existentes.           
Para definir una reducción en la consecuencia la deben haber controles que Eliminen, sustituyan o protejan mayormente. 
Se debe determinar el nivel de las  consecuencias por cada categoría de impacto Residual
Los Niveles de las Consecuencias son:
</t>
    </r>
    <r>
      <rPr>
        <b/>
        <sz val="10"/>
        <rFont val="Arial"/>
        <family val="2"/>
      </rPr>
      <t>1-Insignificante
2-Menor
3-Moderado
4-Grave
5-Catastrófico</t>
    </r>
    <r>
      <rPr>
        <sz val="10"/>
        <rFont val="Arial"/>
        <family val="2"/>
      </rPr>
      <t xml:space="preserve">
Cada Nivel de consecuencia  es definido en la hoja  Matriz Glencore (5x5)</t>
    </r>
  </si>
  <si>
    <r>
      <t xml:space="preserve">Se determina la probabilidad  del riesgo residual , considerando la efectividad de los controles existentes.            
Se debe determinar la probabilidad por cada categoría de impacto
Las Probabilidades son:
</t>
    </r>
    <r>
      <rPr>
        <b/>
        <sz val="10"/>
        <rFont val="Arial"/>
        <family val="2"/>
      </rPr>
      <t xml:space="preserve">A-Casi seguro 
B-Probable 
C-Posible
D-Improbable
E-Inusual
</t>
    </r>
    <r>
      <rPr>
        <sz val="10"/>
        <rFont val="Arial"/>
        <family val="2"/>
      </rPr>
      <t xml:space="preserve">
Cada Probabilidad  es definida en la hoja  Matriz Glencore (5x5)</t>
    </r>
  </si>
  <si>
    <t>Decreto Supremo 44</t>
  </si>
  <si>
    <t>Valor Consecuencia</t>
  </si>
  <si>
    <t>VEP 
"Valor Esperado de la Perdida"</t>
  </si>
  <si>
    <t>RIESGO</t>
  </si>
  <si>
    <t>MATRIZ RIESGOS 
(De acuerdo a la Guía del DS 44)</t>
  </si>
  <si>
    <t>Click para abrir la Guía.</t>
  </si>
  <si>
    <t>CONSECUENCIA 
(o Severidad del Daño)</t>
  </si>
  <si>
    <t>CRITERIOS PARA LA TRANSFORMACIÓN
MATRIZ GLENCORE --&gt; MATRIZ  D.S. 44</t>
  </si>
  <si>
    <t>CONSECUENCIAS</t>
  </si>
  <si>
    <t>5 - Cat.</t>
  </si>
  <si>
    <t>Extremadamente dañino (4)</t>
  </si>
  <si>
    <t>4 - Grave</t>
  </si>
  <si>
    <t>3 - Mod.</t>
  </si>
  <si>
    <t>Dañino (2)</t>
  </si>
  <si>
    <t>2 - Menor</t>
  </si>
  <si>
    <t>1 - Insig.</t>
  </si>
  <si>
    <t>Ligeramente dañino (1)</t>
  </si>
  <si>
    <t>Alta (4)</t>
  </si>
  <si>
    <t>Media (2)</t>
  </si>
  <si>
    <t>Baja (1)</t>
  </si>
  <si>
    <t>Actividad</t>
  </si>
  <si>
    <t>Rutinaria</t>
  </si>
  <si>
    <t>No Rutinaria</t>
  </si>
  <si>
    <t>Actividad Rutinaria/No Rutinaria
(DS 44)</t>
  </si>
  <si>
    <t>N° Personas que realizan la actividad 
(DS 44)</t>
  </si>
  <si>
    <t>Género del Personal que realiza  la actividad 
(DS44)</t>
  </si>
  <si>
    <t>Género</t>
  </si>
  <si>
    <t>Femenino</t>
  </si>
  <si>
    <t>Masculino</t>
  </si>
  <si>
    <t>Tarea</t>
  </si>
  <si>
    <r>
      <rPr>
        <b/>
        <sz val="9"/>
        <color rgb="FF000000"/>
        <rFont val="Arial"/>
        <family val="2"/>
      </rPr>
      <t>Tarea rutinaria:</t>
    </r>
    <r>
      <rPr>
        <sz val="9"/>
        <color indexed="8"/>
        <rFont val="Arial"/>
        <family val="2"/>
      </rPr>
      <t xml:space="preserve"> Tarea que forma parte de la operación habitual de la empresa, se ha planificado y es
estandarizable.
</t>
    </r>
    <r>
      <rPr>
        <b/>
        <sz val="9"/>
        <color rgb="FF000000"/>
        <rFont val="Arial"/>
        <family val="2"/>
      </rPr>
      <t>Tarea no rutinaria</t>
    </r>
    <r>
      <rPr>
        <sz val="9"/>
        <color indexed="8"/>
        <rFont val="Arial"/>
        <family val="2"/>
      </rPr>
      <t>: Tarea que no forma parte de la operación habitual o que la empresa ha establecido
como no rutinaria.</t>
    </r>
  </si>
  <si>
    <t>Tarea: Es la mínima división del trabajo, que se puede alcanzar manteniendo un fin en sí mismo, es
decir posee un propósito y un resultado especifico.</t>
  </si>
  <si>
    <t>Número estimado que se requiere para realizar la tarea</t>
  </si>
  <si>
    <t>Indica el género de las personas que realizan la tarea. En caso que sea mixo, se deberá repetir dos veces los ítemes anteriores.</t>
  </si>
  <si>
    <t xml:space="preserve">Lesión (LTI) / Enfermedad (LTD) con tiempo perdidol
Un solo incidente que da lugar a múltiples RWI o MTI
</t>
  </si>
  <si>
    <t>Control</t>
  </si>
  <si>
    <t>Crítico</t>
  </si>
  <si>
    <t>No Crítico</t>
  </si>
  <si>
    <t>Index</t>
  </si>
  <si>
    <t>Efectividad</t>
  </si>
  <si>
    <t>Baja</t>
  </si>
  <si>
    <t>Trivial</t>
  </si>
  <si>
    <t>Tolerable</t>
  </si>
  <si>
    <t>Importante</t>
  </si>
  <si>
    <t>Intolerable</t>
  </si>
  <si>
    <t>DS-44</t>
  </si>
  <si>
    <t>GLENCORE</t>
  </si>
  <si>
    <t>Glencore</t>
  </si>
  <si>
    <t>Valor Probabilidad</t>
  </si>
  <si>
    <t>Ligéramente Dañino</t>
  </si>
  <si>
    <t>Dañino</t>
  </si>
  <si>
    <t>Extremadamente Dañino</t>
  </si>
  <si>
    <r>
      <rPr>
        <b/>
        <sz val="8"/>
        <rFont val="Arial"/>
        <family val="2"/>
      </rPr>
      <t xml:space="preserve">Análisis Riesgo Residual </t>
    </r>
    <r>
      <rPr>
        <sz val="8"/>
        <rFont val="Arial"/>
        <family val="2"/>
      </rPr>
      <t xml:space="preserve">
(Después de los Controles) (Usar Matriz 5x5)</t>
    </r>
  </si>
  <si>
    <t>Tarea Rutinaria/No Rutinaria
(DS 44)</t>
  </si>
  <si>
    <t>Evento / Impacto</t>
  </si>
  <si>
    <t>Cargo del personal que realiza la tarea</t>
  </si>
  <si>
    <t>Peligro / Aspecto ambiental</t>
  </si>
  <si>
    <t>Consecuencias / Impacto Ambiental</t>
  </si>
  <si>
    <t>Tipo Control</t>
  </si>
  <si>
    <t>Preventivo</t>
  </si>
  <si>
    <t>Mitigante</t>
  </si>
  <si>
    <t>Tipo de Control
(Preventivo / Mitigante)</t>
  </si>
  <si>
    <t>Efectividad del Control</t>
  </si>
  <si>
    <t>Aspecto que corrije</t>
  </si>
  <si>
    <t>Aspecto que Corrige</t>
  </si>
  <si>
    <t>Impacto</t>
  </si>
  <si>
    <t>Impacto y Probabilidad</t>
  </si>
  <si>
    <t>Estado Acción</t>
  </si>
  <si>
    <t>Abierta</t>
  </si>
  <si>
    <t>Cerrada</t>
  </si>
  <si>
    <t>Anulada</t>
  </si>
  <si>
    <t>Detenida</t>
  </si>
  <si>
    <r>
      <rPr>
        <b/>
        <sz val="8"/>
        <rFont val="Arial"/>
        <family val="2"/>
      </rPr>
      <t xml:space="preserve">Control Preventivo / Mitigante </t>
    </r>
    <r>
      <rPr>
        <sz val="8"/>
        <rFont val="Arial"/>
        <family val="2"/>
      </rPr>
      <t xml:space="preserve">
(Actuales)</t>
    </r>
  </si>
  <si>
    <r>
      <rPr>
        <b/>
        <sz val="8"/>
        <rFont val="Arial"/>
        <family val="2"/>
      </rPr>
      <t xml:space="preserve">Análisis Riesgo Inherente </t>
    </r>
    <r>
      <rPr>
        <sz val="8"/>
        <rFont val="Arial"/>
        <family val="2"/>
      </rPr>
      <t xml:space="preserve">  
(usar Matriz 5x5 Glencore)</t>
    </r>
  </si>
  <si>
    <t>QRA - Qualitave Risk Assesment</t>
  </si>
  <si>
    <t>N° Personas que realizan la tarea
(DS 44)</t>
  </si>
  <si>
    <t>Género del Personal que realiza  la tarea
(DS44)</t>
  </si>
  <si>
    <t>Calificación Riesgo Inherente por tarea</t>
  </si>
  <si>
    <t>Calificación Riesgo Residual por tarea</t>
  </si>
  <si>
    <t>Máxima Consecuencia Potencial (PMC) por Tarea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</si>
</sst>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dd/mm/yyyy;@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venir LT Com 45 Book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4"/>
      <name val="Calibri"/>
      <family val="2"/>
    </font>
    <font>
      <sz val="8"/>
      <name val="Arial"/>
      <family val="2"/>
    </font>
    <font>
      <sz val="12"/>
      <color indexed="17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Montserrat"/>
      <family val="3"/>
    </font>
    <font>
      <b/>
      <sz val="11"/>
      <color theme="1"/>
      <name val="Montserrat"/>
      <family val="3"/>
    </font>
    <font>
      <sz val="10"/>
      <name val="Montserrat"/>
      <family val="3"/>
    </font>
    <font>
      <b/>
      <sz val="9"/>
      <color rgb="FF000000"/>
      <name val="Arial"/>
      <family val="2"/>
    </font>
    <font>
      <sz val="8"/>
      <name val="Calibri"/>
      <family val="2"/>
    </font>
    <font>
      <b/>
      <i/>
      <u/>
      <sz val="1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0"/>
      <name val="Aptos Narrow"/>
      <family val="2"/>
    </font>
    <font>
      <sz val="8"/>
      <name val="Aptos Narrow"/>
      <family val="2"/>
    </font>
    <font>
      <b/>
      <sz val="10"/>
      <name val="Aptos Narrow"/>
      <family val="2"/>
    </font>
    <font>
      <b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rgb="FFCCFFFF"/>
      </patternFill>
    </fill>
    <fill>
      <patternFill patternType="solid">
        <fgColor rgb="FF808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00AFAF"/>
        <bgColor indexed="64"/>
      </patternFill>
    </fill>
    <fill>
      <patternFill patternType="solid">
        <fgColor rgb="FFE6A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9" fillId="0" borderId="0"/>
    <xf numFmtId="0" fontId="3" fillId="0" borderId="0"/>
    <xf numFmtId="9" fontId="20" fillId="0" borderId="0" applyFont="0" applyFill="0" applyBorder="0" applyAlignment="0" applyProtection="0"/>
  </cellStyleXfs>
  <cellXfs count="387">
    <xf numFmtId="0" fontId="0" fillId="0" borderId="0" xfId="0"/>
    <xf numFmtId="0" fontId="4" fillId="0" borderId="0" xfId="0" applyFont="1"/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1" fillId="0" borderId="0" xfId="1"/>
    <xf numFmtId="0" fontId="6" fillId="0" borderId="0" xfId="1" applyFont="1" applyAlignment="1">
      <alignment horizontal="center"/>
    </xf>
    <xf numFmtId="9" fontId="6" fillId="0" borderId="1" xfId="5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9" fontId="6" fillId="0" borderId="2" xfId="5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9" fontId="6" fillId="0" borderId="13" xfId="5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8" borderId="17" xfId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center" vertical="center"/>
    </xf>
    <xf numFmtId="0" fontId="6" fillId="9" borderId="18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 vertical="center" wrapText="1"/>
    </xf>
    <xf numFmtId="0" fontId="8" fillId="0" borderId="0" xfId="1" applyFont="1"/>
    <xf numFmtId="0" fontId="1" fillId="0" borderId="0" xfId="0" applyFont="1"/>
    <xf numFmtId="0" fontId="9" fillId="0" borderId="0" xfId="4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1" fillId="0" borderId="0" xfId="4" applyFont="1" applyAlignment="1">
      <alignment horizontal="center"/>
    </xf>
    <xf numFmtId="0" fontId="12" fillId="0" borderId="22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3" fillId="0" borderId="0" xfId="0" applyFont="1"/>
    <xf numFmtId="0" fontId="12" fillId="0" borderId="9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" fillId="0" borderId="14" xfId="0" applyFont="1" applyBorder="1"/>
    <xf numFmtId="0" fontId="12" fillId="0" borderId="14" xfId="0" applyFont="1" applyBorder="1" applyAlignment="1">
      <alignment horizontal="center" vertical="top" wrapText="1"/>
    </xf>
    <xf numFmtId="0" fontId="7" fillId="0" borderId="19" xfId="0" applyFont="1" applyBorder="1"/>
    <xf numFmtId="0" fontId="7" fillId="0" borderId="21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15" fontId="1" fillId="0" borderId="28" xfId="0" applyNumberFormat="1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5" fillId="5" borderId="3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left" vertical="center" indent="1"/>
    </xf>
    <xf numFmtId="0" fontId="5" fillId="5" borderId="30" xfId="0" applyFont="1" applyFill="1" applyBorder="1" applyAlignment="1">
      <alignment horizontal="left" vertical="center" wrapText="1" indent="1"/>
    </xf>
    <xf numFmtId="0" fontId="5" fillId="5" borderId="30" xfId="0" applyFont="1" applyFill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5" fillId="5" borderId="19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left" vertical="top" wrapText="1"/>
    </xf>
    <xf numFmtId="0" fontId="5" fillId="11" borderId="46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vertical="center" wrapText="1"/>
    </xf>
    <xf numFmtId="0" fontId="17" fillId="7" borderId="0" xfId="1" applyFont="1" applyFill="1"/>
    <xf numFmtId="0" fontId="7" fillId="7" borderId="0" xfId="1" applyFont="1" applyFill="1"/>
    <xf numFmtId="0" fontId="5" fillId="7" borderId="0" xfId="1" applyFont="1" applyFill="1" applyAlignment="1">
      <alignment horizontal="center"/>
    </xf>
    <xf numFmtId="0" fontId="1" fillId="7" borderId="0" xfId="1" applyFill="1"/>
    <xf numFmtId="0" fontId="5" fillId="7" borderId="0" xfId="1" applyFont="1" applyFill="1" applyAlignment="1">
      <alignment horizontal="left"/>
    </xf>
    <xf numFmtId="0" fontId="7" fillId="7" borderId="0" xfId="1" applyFont="1" applyFill="1" applyAlignment="1">
      <alignment horizontal="left"/>
    </xf>
    <xf numFmtId="0" fontId="5" fillId="5" borderId="10" xfId="1" applyFont="1" applyFill="1" applyBorder="1" applyAlignment="1">
      <alignment vertical="center" wrapText="1"/>
    </xf>
    <xf numFmtId="0" fontId="5" fillId="7" borderId="10" xfId="1" applyFont="1" applyFill="1" applyBorder="1" applyAlignment="1">
      <alignment vertical="center" wrapText="1"/>
    </xf>
    <xf numFmtId="0" fontId="14" fillId="0" borderId="15" xfId="0" applyFont="1" applyBorder="1" applyAlignment="1">
      <alignment horizontal="left" vertical="top" wrapText="1"/>
    </xf>
    <xf numFmtId="0" fontId="5" fillId="5" borderId="32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top" wrapText="1"/>
    </xf>
    <xf numFmtId="0" fontId="5" fillId="11" borderId="33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21" fillId="12" borderId="35" xfId="0" applyFont="1" applyFill="1" applyBorder="1" applyAlignment="1">
      <alignment horizontal="center" vertical="center" wrapText="1"/>
    </xf>
    <xf numFmtId="0" fontId="21" fillId="12" borderId="36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6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8" fillId="10" borderId="20" xfId="2" applyFont="1" applyFill="1" applyBorder="1" applyAlignment="1">
      <alignment horizontal="center" vertical="center" wrapText="1"/>
    </xf>
    <xf numFmtId="0" fontId="1" fillId="10" borderId="9" xfId="2" applyFill="1" applyBorder="1" applyAlignment="1">
      <alignment horizontal="left" vertical="center" wrapText="1"/>
    </xf>
    <xf numFmtId="0" fontId="1" fillId="10" borderId="38" xfId="2" applyFill="1" applyBorder="1" applyAlignment="1">
      <alignment horizontal="left" vertical="center" wrapText="1"/>
    </xf>
    <xf numFmtId="0" fontId="1" fillId="10" borderId="39" xfId="2" applyFill="1" applyBorder="1" applyAlignment="1">
      <alignment horizontal="left" vertical="center" wrapText="1"/>
    </xf>
    <xf numFmtId="0" fontId="5" fillId="10" borderId="20" xfId="2" applyFont="1" applyFill="1" applyBorder="1" applyAlignment="1">
      <alignment horizontal="center" vertical="center" wrapText="1"/>
    </xf>
    <xf numFmtId="0" fontId="1" fillId="10" borderId="40" xfId="2" applyFill="1" applyBorder="1" applyAlignment="1">
      <alignment horizontal="left" vertical="center" wrapText="1"/>
    </xf>
    <xf numFmtId="0" fontId="1" fillId="10" borderId="34" xfId="2" applyFill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8" fillId="10" borderId="0" xfId="2" applyFont="1" applyFill="1" applyAlignment="1">
      <alignment horizontal="left" vertical="top" wrapText="1"/>
    </xf>
    <xf numFmtId="0" fontId="8" fillId="10" borderId="0" xfId="2" applyFont="1" applyFill="1" applyAlignment="1">
      <alignment wrapText="1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28" fillId="0" borderId="10" xfId="2" applyFont="1" applyBorder="1" applyAlignment="1">
      <alignment wrapText="1"/>
    </xf>
    <xf numFmtId="0" fontId="14" fillId="0" borderId="29" xfId="0" applyFont="1" applyBorder="1" applyAlignment="1">
      <alignment horizontal="left" vertical="top" wrapText="1"/>
    </xf>
    <xf numFmtId="0" fontId="8" fillId="10" borderId="0" xfId="2" applyFont="1" applyFill="1"/>
    <xf numFmtId="0" fontId="31" fillId="10" borderId="0" xfId="2" applyFont="1" applyFill="1" applyAlignment="1">
      <alignment wrapText="1"/>
    </xf>
    <xf numFmtId="0" fontId="18" fillId="10" borderId="0" xfId="2" applyFont="1" applyFill="1" applyAlignment="1">
      <alignment vertical="center"/>
    </xf>
    <xf numFmtId="0" fontId="18" fillId="10" borderId="0" xfId="2" applyFont="1" applyFill="1" applyAlignment="1">
      <alignment horizontal="center" wrapText="1"/>
    </xf>
    <xf numFmtId="0" fontId="8" fillId="10" borderId="14" xfId="2" applyFont="1" applyFill="1" applyBorder="1" applyAlignment="1">
      <alignment wrapText="1"/>
    </xf>
    <xf numFmtId="0" fontId="18" fillId="10" borderId="27" xfId="2" applyFont="1" applyFill="1" applyBorder="1" applyAlignment="1">
      <alignment horizontal="center" vertical="center" wrapText="1"/>
    </xf>
    <xf numFmtId="0" fontId="18" fillId="10" borderId="0" xfId="2" applyFont="1" applyFill="1" applyAlignment="1">
      <alignment horizontal="center" vertical="center" wrapText="1"/>
    </xf>
    <xf numFmtId="0" fontId="18" fillId="10" borderId="16" xfId="2" applyFont="1" applyFill="1" applyBorder="1" applyAlignment="1">
      <alignment horizontal="center" vertical="center" wrapText="1"/>
    </xf>
    <xf numFmtId="0" fontId="8" fillId="10" borderId="0" xfId="2" applyFont="1" applyFill="1" applyAlignment="1">
      <alignment horizontal="center" vertical="center" wrapText="1"/>
    </xf>
    <xf numFmtId="0" fontId="8" fillId="14" borderId="22" xfId="2" applyFont="1" applyFill="1" applyBorder="1" applyAlignment="1">
      <alignment wrapText="1"/>
    </xf>
    <xf numFmtId="0" fontId="8" fillId="10" borderId="0" xfId="2" applyFont="1" applyFill="1" applyAlignment="1">
      <alignment vertical="center"/>
    </xf>
    <xf numFmtId="0" fontId="8" fillId="10" borderId="16" xfId="2" applyFont="1" applyFill="1" applyBorder="1" applyAlignment="1">
      <alignment wrapText="1"/>
    </xf>
    <xf numFmtId="0" fontId="8" fillId="14" borderId="4" xfId="2" applyFont="1" applyFill="1" applyBorder="1" applyAlignment="1">
      <alignment wrapText="1"/>
    </xf>
    <xf numFmtId="0" fontId="18" fillId="10" borderId="0" xfId="2" applyFont="1" applyFill="1" applyAlignment="1">
      <alignment horizontal="left" vertical="center" wrapText="1"/>
    </xf>
    <xf numFmtId="0" fontId="8" fillId="10" borderId="0" xfId="2" applyFont="1" applyFill="1" applyAlignment="1">
      <alignment horizontal="left" vertical="center" wrapText="1"/>
    </xf>
    <xf numFmtId="0" fontId="18" fillId="10" borderId="0" xfId="2" applyFont="1" applyFill="1" applyAlignment="1">
      <alignment wrapText="1"/>
    </xf>
    <xf numFmtId="0" fontId="8" fillId="10" borderId="0" xfId="2" applyFont="1" applyFill="1" applyAlignment="1">
      <alignment vertical="top" wrapText="1"/>
    </xf>
    <xf numFmtId="0" fontId="18" fillId="10" borderId="0" xfId="2" applyFont="1" applyFill="1" applyAlignment="1">
      <alignment vertical="top" wrapText="1"/>
    </xf>
    <xf numFmtId="0" fontId="18" fillId="10" borderId="0" xfId="2" applyFont="1" applyFill="1" applyAlignment="1">
      <alignment vertical="center" wrapText="1"/>
    </xf>
    <xf numFmtId="0" fontId="18" fillId="17" borderId="26" xfId="2" applyFont="1" applyFill="1" applyBorder="1" applyAlignment="1">
      <alignment vertical="center" wrapText="1"/>
    </xf>
    <xf numFmtId="0" fontId="18" fillId="16" borderId="26" xfId="2" applyFont="1" applyFill="1" applyBorder="1" applyAlignment="1">
      <alignment vertical="center" wrapText="1"/>
    </xf>
    <xf numFmtId="0" fontId="18" fillId="15" borderId="26" xfId="2" applyFont="1" applyFill="1" applyBorder="1" applyAlignment="1">
      <alignment vertical="center" wrapText="1"/>
    </xf>
    <xf numFmtId="0" fontId="18" fillId="18" borderId="26" xfId="2" applyFont="1" applyFill="1" applyBorder="1" applyAlignment="1">
      <alignment vertical="center" wrapText="1"/>
    </xf>
    <xf numFmtId="0" fontId="34" fillId="8" borderId="10" xfId="0" applyFont="1" applyFill="1" applyBorder="1"/>
    <xf numFmtId="0" fontId="34" fillId="0" borderId="0" xfId="0" applyFont="1"/>
    <xf numFmtId="0" fontId="34" fillId="0" borderId="10" xfId="0" applyFont="1" applyBorder="1"/>
    <xf numFmtId="0" fontId="3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vertical="center" indent="1"/>
    </xf>
    <xf numFmtId="0" fontId="34" fillId="8" borderId="10" xfId="0" applyFont="1" applyFill="1" applyBorder="1" applyAlignment="1">
      <alignment horizontal="left" vertical="center" indent="1"/>
    </xf>
    <xf numFmtId="0" fontId="34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25" borderId="10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/>
    </xf>
    <xf numFmtId="0" fontId="35" fillId="26" borderId="10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0" fontId="35" fillId="28" borderId="10" xfId="0" applyFont="1" applyFill="1" applyBorder="1" applyAlignment="1">
      <alignment horizontal="center" vertical="center"/>
    </xf>
    <xf numFmtId="0" fontId="36" fillId="0" borderId="10" xfId="0" applyFont="1" applyBorder="1"/>
    <xf numFmtId="0" fontId="28" fillId="10" borderId="10" xfId="2" applyFont="1" applyFill="1" applyBorder="1" applyAlignment="1">
      <alignment vertical="center"/>
    </xf>
    <xf numFmtId="0" fontId="28" fillId="10" borderId="10" xfId="2" applyFont="1" applyFill="1" applyBorder="1" applyAlignment="1">
      <alignment vertical="center" wrapText="1"/>
    </xf>
    <xf numFmtId="0" fontId="34" fillId="0" borderId="10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34" fillId="8" borderId="10" xfId="0" applyFont="1" applyFill="1" applyBorder="1" applyAlignment="1">
      <alignment vertical="center"/>
    </xf>
    <xf numFmtId="0" fontId="34" fillId="8" borderId="10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35" fillId="26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 applyProtection="1">
      <alignment horizontal="left" vertical="top"/>
      <protection locked="0"/>
    </xf>
    <xf numFmtId="0" fontId="34" fillId="0" borderId="10" xfId="0" applyFont="1" applyBorder="1" applyAlignment="1" applyProtection="1">
      <alignment horizontal="center" vertical="top"/>
      <protection locked="0"/>
    </xf>
    <xf numFmtId="14" fontId="34" fillId="0" borderId="10" xfId="0" applyNumberFormat="1" applyFont="1" applyBorder="1" applyAlignment="1" applyProtection="1">
      <alignment horizontal="left" vertical="top"/>
      <protection locked="0"/>
    </xf>
    <xf numFmtId="0" fontId="19" fillId="0" borderId="10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165" fontId="19" fillId="1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19" fillId="10" borderId="0" xfId="0" applyFont="1" applyFill="1"/>
    <xf numFmtId="0" fontId="19" fillId="10" borderId="0" xfId="0" applyFont="1" applyFill="1" applyAlignment="1">
      <alignment horizontal="left"/>
    </xf>
    <xf numFmtId="0" fontId="2" fillId="13" borderId="10" xfId="0" applyFont="1" applyFill="1" applyBorder="1" applyAlignment="1">
      <alignment horizontal="center" vertical="center" wrapText="1"/>
    </xf>
    <xf numFmtId="0" fontId="30" fillId="0" borderId="0" xfId="0" applyFont="1"/>
    <xf numFmtId="0" fontId="2" fillId="0" borderId="0" xfId="0" applyFont="1"/>
    <xf numFmtId="0" fontId="35" fillId="0" borderId="0" xfId="0" applyFont="1" applyAlignment="1">
      <alignment horizontal="center" vertical="top"/>
    </xf>
    <xf numFmtId="0" fontId="34" fillId="0" borderId="10" xfId="0" applyFont="1" applyBorder="1" applyAlignment="1">
      <alignment horizontal="left" vertical="top"/>
    </xf>
    <xf numFmtId="0" fontId="34" fillId="0" borderId="10" xfId="0" applyFont="1" applyBorder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14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37" fillId="13" borderId="38" xfId="0" applyFont="1" applyFill="1" applyBorder="1" applyAlignment="1">
      <alignment horizontal="center" vertical="center" wrapText="1"/>
    </xf>
    <xf numFmtId="0" fontId="37" fillId="13" borderId="9" xfId="0" applyFont="1" applyFill="1" applyBorder="1" applyAlignment="1">
      <alignment horizontal="center" vertical="center" wrapText="1"/>
    </xf>
    <xf numFmtId="0" fontId="37" fillId="13" borderId="43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13" borderId="34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43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/>
    </xf>
    <xf numFmtId="0" fontId="22" fillId="10" borderId="58" xfId="0" applyFont="1" applyFill="1" applyBorder="1" applyAlignment="1">
      <alignment horizontal="center"/>
    </xf>
    <xf numFmtId="0" fontId="22" fillId="0" borderId="64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10" borderId="34" xfId="0" applyFont="1" applyFill="1" applyBorder="1" applyAlignment="1" applyProtection="1">
      <alignment horizontal="center"/>
      <protection locked="0"/>
    </xf>
    <xf numFmtId="0" fontId="22" fillId="10" borderId="57" xfId="0" applyFont="1" applyFill="1" applyBorder="1" applyAlignment="1" applyProtection="1">
      <alignment horizontal="center"/>
      <protection locked="0"/>
    </xf>
    <xf numFmtId="0" fontId="22" fillId="0" borderId="5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10" borderId="10" xfId="0" applyFont="1" applyFill="1" applyBorder="1" applyAlignment="1" applyProtection="1">
      <alignment horizontal="center"/>
      <protection locked="0"/>
    </xf>
    <xf numFmtId="0" fontId="22" fillId="10" borderId="39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48" xfId="0" applyFont="1" applyBorder="1" applyAlignment="1">
      <alignment horizontal="left"/>
    </xf>
    <xf numFmtId="0" fontId="22" fillId="0" borderId="60" xfId="0" applyFont="1" applyBorder="1" applyAlignment="1">
      <alignment horizontal="left"/>
    </xf>
    <xf numFmtId="0" fontId="22" fillId="0" borderId="60" xfId="0" applyFont="1" applyBorder="1" applyAlignment="1" applyProtection="1">
      <alignment horizontal="center"/>
      <protection locked="0"/>
    </xf>
    <xf numFmtId="0" fontId="22" fillId="0" borderId="49" xfId="0" applyFont="1" applyBorder="1" applyAlignment="1" applyProtection="1">
      <alignment horizontal="center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3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>
      <alignment horizontal="left"/>
    </xf>
    <xf numFmtId="0" fontId="22" fillId="0" borderId="52" xfId="0" applyFont="1" applyBorder="1" applyAlignment="1">
      <alignment horizontal="left"/>
    </xf>
    <xf numFmtId="0" fontId="22" fillId="0" borderId="52" xfId="0" applyFont="1" applyBorder="1" applyAlignment="1" applyProtection="1">
      <alignment horizontal="center"/>
      <protection locked="0"/>
    </xf>
    <xf numFmtId="0" fontId="22" fillId="0" borderId="53" xfId="0" applyFont="1" applyBorder="1" applyAlignment="1" applyProtection="1">
      <alignment horizontal="center"/>
      <protection locked="0"/>
    </xf>
    <xf numFmtId="0" fontId="22" fillId="0" borderId="61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6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10" borderId="52" xfId="0" applyFont="1" applyFill="1" applyBorder="1" applyAlignment="1" applyProtection="1">
      <alignment horizontal="center"/>
      <protection locked="0"/>
    </xf>
    <xf numFmtId="0" fontId="22" fillId="10" borderId="53" xfId="0" applyFont="1" applyFill="1" applyBorder="1" applyAlignment="1" applyProtection="1">
      <alignment horizontal="center"/>
      <protection locked="0"/>
    </xf>
    <xf numFmtId="0" fontId="22" fillId="0" borderId="5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67" xfId="0" applyFont="1" applyBorder="1" applyAlignment="1">
      <alignment horizontal="left"/>
    </xf>
    <xf numFmtId="0" fontId="22" fillId="0" borderId="54" xfId="0" applyFont="1" applyBorder="1" applyAlignment="1">
      <alignment horizontal="left"/>
    </xf>
    <xf numFmtId="0" fontId="22" fillId="0" borderId="68" xfId="0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19" fillId="10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4" fillId="0" borderId="40" xfId="0" applyFont="1" applyBorder="1" applyAlignment="1">
      <alignment horizontal="center"/>
    </xf>
    <xf numFmtId="0" fontId="5" fillId="5" borderId="3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6" borderId="30" xfId="1" applyFont="1" applyFill="1" applyBorder="1" applyAlignment="1">
      <alignment horizontal="center" vertical="center" textRotation="90" wrapText="1"/>
    </xf>
    <xf numFmtId="0" fontId="6" fillId="6" borderId="22" xfId="1" applyFont="1" applyFill="1" applyBorder="1" applyAlignment="1">
      <alignment horizontal="center" vertical="center" textRotation="90" wrapText="1"/>
    </xf>
    <xf numFmtId="0" fontId="6" fillId="6" borderId="4" xfId="1" applyFont="1" applyFill="1" applyBorder="1" applyAlignment="1">
      <alignment horizontal="center" vertical="center" textRotation="90" wrapText="1"/>
    </xf>
    <xf numFmtId="0" fontId="7" fillId="0" borderId="3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6" borderId="32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0" fontId="8" fillId="21" borderId="30" xfId="2" applyFont="1" applyFill="1" applyBorder="1" applyAlignment="1">
      <alignment horizontal="center" vertical="center" wrapText="1"/>
    </xf>
    <xf numFmtId="0" fontId="8" fillId="0" borderId="22" xfId="2" applyFont="1" applyBorder="1" applyAlignment="1">
      <alignment wrapText="1"/>
    </xf>
    <xf numFmtId="0" fontId="8" fillId="0" borderId="4" xfId="2" applyFont="1" applyBorder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31" fillId="10" borderId="0" xfId="2" applyFont="1" applyFill="1" applyAlignment="1">
      <alignment horizontal="center" wrapText="1"/>
    </xf>
    <xf numFmtId="0" fontId="18" fillId="10" borderId="0" xfId="2" applyFont="1" applyFill="1" applyAlignment="1">
      <alignment horizontal="right" wrapText="1"/>
    </xf>
    <xf numFmtId="0" fontId="18" fillId="0" borderId="30" xfId="2" applyFont="1" applyBorder="1" applyAlignment="1">
      <alignment horizontal="center" vertical="top" wrapText="1"/>
    </xf>
    <xf numFmtId="0" fontId="18" fillId="0" borderId="22" xfId="2" applyFont="1" applyBorder="1" applyAlignment="1">
      <alignment horizontal="center" vertical="top" wrapText="1"/>
    </xf>
    <xf numFmtId="0" fontId="18" fillId="0" borderId="4" xfId="2" applyFont="1" applyBorder="1" applyAlignment="1">
      <alignment horizontal="center" vertical="top" wrapText="1"/>
    </xf>
    <xf numFmtId="0" fontId="18" fillId="0" borderId="8" xfId="2" applyFont="1" applyBorder="1" applyAlignment="1">
      <alignment horizontal="center" vertical="top" wrapText="1"/>
    </xf>
    <xf numFmtId="0" fontId="18" fillId="0" borderId="23" xfId="2" applyFont="1" applyBorder="1" applyAlignment="1">
      <alignment horizontal="center" vertical="top" wrapText="1"/>
    </xf>
    <xf numFmtId="0" fontId="18" fillId="0" borderId="16" xfId="2" applyFont="1" applyBorder="1" applyAlignment="1">
      <alignment horizontal="center" vertical="top" wrapText="1"/>
    </xf>
    <xf numFmtId="0" fontId="8" fillId="19" borderId="30" xfId="2" applyFont="1" applyFill="1" applyBorder="1" applyAlignment="1">
      <alignment horizontal="center" vertical="center" wrapText="1"/>
    </xf>
    <xf numFmtId="0" fontId="8" fillId="19" borderId="22" xfId="2" applyFont="1" applyFill="1" applyBorder="1" applyAlignment="1">
      <alignment wrapText="1"/>
    </xf>
    <xf numFmtId="0" fontId="8" fillId="19" borderId="4" xfId="2" applyFont="1" applyFill="1" applyBorder="1" applyAlignment="1">
      <alignment wrapText="1"/>
    </xf>
    <xf numFmtId="0" fontId="18" fillId="0" borderId="30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10" borderId="14" xfId="2" applyFont="1" applyFill="1" applyBorder="1" applyAlignment="1">
      <alignment horizontal="center" wrapText="1"/>
    </xf>
    <xf numFmtId="0" fontId="32" fillId="17" borderId="33" xfId="2" applyFont="1" applyFill="1" applyBorder="1" applyAlignment="1">
      <alignment horizontal="center" vertical="center" wrapText="1"/>
    </xf>
    <xf numFmtId="0" fontId="33" fillId="0" borderId="37" xfId="2" applyFont="1" applyBorder="1" applyAlignment="1">
      <alignment wrapText="1"/>
    </xf>
    <xf numFmtId="0" fontId="33" fillId="0" borderId="34" xfId="2" applyFont="1" applyBorder="1" applyAlignment="1">
      <alignment wrapText="1"/>
    </xf>
    <xf numFmtId="0" fontId="32" fillId="17" borderId="55" xfId="2" applyFont="1" applyFill="1" applyBorder="1" applyAlignment="1">
      <alignment horizontal="center" vertical="center" wrapText="1"/>
    </xf>
    <xf numFmtId="0" fontId="33" fillId="0" borderId="56" xfId="2" applyFont="1" applyBorder="1" applyAlignment="1">
      <alignment wrapText="1"/>
    </xf>
    <xf numFmtId="0" fontId="33" fillId="0" borderId="57" xfId="2" applyFont="1" applyBorder="1" applyAlignment="1">
      <alignment wrapText="1"/>
    </xf>
    <xf numFmtId="0" fontId="18" fillId="10" borderId="6" xfId="2" applyFont="1" applyFill="1" applyBorder="1" applyAlignment="1">
      <alignment vertical="center" wrapText="1"/>
    </xf>
    <xf numFmtId="0" fontId="8" fillId="10" borderId="59" xfId="2" applyFont="1" applyFill="1" applyBorder="1" applyAlignment="1">
      <alignment vertical="center" wrapText="1"/>
    </xf>
    <xf numFmtId="0" fontId="8" fillId="10" borderId="32" xfId="2" applyFont="1" applyFill="1" applyBorder="1" applyAlignment="1">
      <alignment vertical="center" wrapText="1"/>
    </xf>
    <xf numFmtId="0" fontId="18" fillId="10" borderId="8" xfId="2" applyFont="1" applyFill="1" applyBorder="1" applyAlignment="1">
      <alignment horizontal="left" vertical="center" wrapText="1"/>
    </xf>
    <xf numFmtId="0" fontId="18" fillId="10" borderId="23" xfId="2" applyFont="1" applyFill="1" applyBorder="1" applyAlignment="1">
      <alignment horizontal="left" vertical="center" wrapText="1"/>
    </xf>
    <xf numFmtId="0" fontId="18" fillId="10" borderId="16" xfId="2" applyFont="1" applyFill="1" applyBorder="1" applyAlignment="1">
      <alignment horizontal="left" vertical="center" wrapText="1"/>
    </xf>
    <xf numFmtId="0" fontId="8" fillId="20" borderId="30" xfId="2" applyFont="1" applyFill="1" applyBorder="1" applyAlignment="1">
      <alignment horizontal="center" vertical="center" wrapText="1"/>
    </xf>
    <xf numFmtId="0" fontId="8" fillId="20" borderId="22" xfId="2" applyFont="1" applyFill="1" applyBorder="1" applyAlignment="1">
      <alignment wrapText="1"/>
    </xf>
    <xf numFmtId="0" fontId="8" fillId="20" borderId="4" xfId="2" applyFont="1" applyFill="1" applyBorder="1" applyAlignment="1">
      <alignment wrapText="1"/>
    </xf>
    <xf numFmtId="0" fontId="32" fillId="16" borderId="33" xfId="2" applyFont="1" applyFill="1" applyBorder="1" applyAlignment="1">
      <alignment horizontal="center" vertical="center" wrapText="1"/>
    </xf>
    <xf numFmtId="0" fontId="32" fillId="16" borderId="55" xfId="2" applyFont="1" applyFill="1" applyBorder="1" applyAlignment="1">
      <alignment horizontal="center" vertical="center" wrapText="1"/>
    </xf>
    <xf numFmtId="0" fontId="18" fillId="10" borderId="59" xfId="2" applyFont="1" applyFill="1" applyBorder="1" applyAlignment="1">
      <alignment vertical="center" wrapText="1"/>
    </xf>
    <xf numFmtId="0" fontId="18" fillId="10" borderId="32" xfId="2" applyFont="1" applyFill="1" applyBorder="1" applyAlignment="1">
      <alignment vertical="center" wrapText="1"/>
    </xf>
    <xf numFmtId="0" fontId="18" fillId="15" borderId="33" xfId="2" applyFont="1" applyFill="1" applyBorder="1" applyAlignment="1">
      <alignment horizontal="center" vertical="center" wrapText="1"/>
    </xf>
    <xf numFmtId="0" fontId="8" fillId="0" borderId="37" xfId="2" applyFont="1" applyBorder="1" applyAlignment="1">
      <alignment wrapText="1"/>
    </xf>
    <xf numFmtId="0" fontId="8" fillId="0" borderId="34" xfId="2" applyFont="1" applyBorder="1" applyAlignment="1">
      <alignment wrapText="1"/>
    </xf>
    <xf numFmtId="0" fontId="8" fillId="0" borderId="2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8" fillId="15" borderId="55" xfId="2" applyFont="1" applyFill="1" applyBorder="1" applyAlignment="1">
      <alignment horizontal="center" vertical="center" wrapText="1"/>
    </xf>
    <xf numFmtId="0" fontId="8" fillId="0" borderId="23" xfId="2" applyFont="1" applyBorder="1" applyAlignment="1">
      <alignment wrapText="1"/>
    </xf>
    <xf numFmtId="0" fontId="8" fillId="0" borderId="58" xfId="2" applyFont="1" applyBorder="1" applyAlignment="1">
      <alignment wrapText="1"/>
    </xf>
    <xf numFmtId="0" fontId="32" fillId="18" borderId="33" xfId="2" applyFont="1" applyFill="1" applyBorder="1" applyAlignment="1">
      <alignment horizontal="center" vertical="center" wrapText="1"/>
    </xf>
    <xf numFmtId="0" fontId="18" fillId="15" borderId="56" xfId="2" applyFont="1" applyFill="1" applyBorder="1" applyAlignment="1">
      <alignment horizontal="center" vertical="center" wrapText="1"/>
    </xf>
    <xf numFmtId="0" fontId="18" fillId="15" borderId="57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33" fillId="0" borderId="15" xfId="2" applyFont="1" applyBorder="1" applyAlignment="1">
      <alignment wrapText="1"/>
    </xf>
    <xf numFmtId="0" fontId="8" fillId="15" borderId="37" xfId="2" applyFont="1" applyFill="1" applyBorder="1" applyAlignment="1">
      <alignment wrapText="1"/>
    </xf>
    <xf numFmtId="0" fontId="8" fillId="15" borderId="15" xfId="2" applyFont="1" applyFill="1" applyBorder="1" applyAlignment="1">
      <alignment wrapText="1"/>
    </xf>
    <xf numFmtId="0" fontId="18" fillId="0" borderId="26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8" fillId="10" borderId="0" xfId="2" applyFont="1" applyFill="1" applyAlignment="1">
      <alignment horizont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10" borderId="0" xfId="2" applyFont="1" applyFill="1" applyAlignment="1">
      <alignment horizontal="center" vertical="center"/>
    </xf>
    <xf numFmtId="0" fontId="33" fillId="18" borderId="37" xfId="2" applyFont="1" applyFill="1" applyBorder="1" applyAlignment="1">
      <alignment wrapText="1"/>
    </xf>
    <xf numFmtId="0" fontId="33" fillId="18" borderId="34" xfId="2" applyFont="1" applyFill="1" applyBorder="1" applyAlignment="1">
      <alignment wrapText="1"/>
    </xf>
    <xf numFmtId="0" fontId="8" fillId="0" borderId="10" xfId="2" applyFont="1" applyBorder="1" applyAlignment="1">
      <alignment horizontal="left" vertical="center" wrapText="1"/>
    </xf>
    <xf numFmtId="0" fontId="8" fillId="0" borderId="39" xfId="2" applyFont="1" applyBorder="1" applyAlignment="1">
      <alignment horizontal="left" vertical="center" wrapText="1"/>
    </xf>
    <xf numFmtId="0" fontId="8" fillId="0" borderId="52" xfId="2" applyFont="1" applyBorder="1" applyAlignment="1">
      <alignment horizontal="left" vertical="center" wrapText="1"/>
    </xf>
    <xf numFmtId="0" fontId="8" fillId="0" borderId="53" xfId="2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textRotation="90" wrapText="1"/>
    </xf>
    <xf numFmtId="0" fontId="26" fillId="22" borderId="35" xfId="0" applyFont="1" applyFill="1" applyBorder="1" applyAlignment="1">
      <alignment horizontal="center" vertical="center" wrapText="1"/>
    </xf>
    <xf numFmtId="0" fontId="26" fillId="22" borderId="12" xfId="0" applyFont="1" applyFill="1" applyBorder="1" applyAlignment="1">
      <alignment horizontal="center" vertical="center" wrapText="1"/>
    </xf>
    <xf numFmtId="0" fontId="26" fillId="22" borderId="47" xfId="0" applyFont="1" applyFill="1" applyBorder="1" applyAlignment="1">
      <alignment horizontal="center" vertical="center" wrapText="1"/>
    </xf>
    <xf numFmtId="0" fontId="26" fillId="22" borderId="0" xfId="0" applyFont="1" applyFill="1" applyAlignment="1">
      <alignment horizontal="center" vertical="center" wrapText="1"/>
    </xf>
    <xf numFmtId="0" fontId="26" fillId="22" borderId="36" xfId="0" applyFont="1" applyFill="1" applyBorder="1" applyAlignment="1">
      <alignment horizontal="center" vertical="center" wrapText="1"/>
    </xf>
    <xf numFmtId="0" fontId="26" fillId="22" borderId="40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center"/>
    </xf>
    <xf numFmtId="0" fontId="1" fillId="7" borderId="10" xfId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2000000}"/>
    <cellStyle name="Normal 2 2" xfId="2" xr:uid="{00000000-0005-0000-0000-000003000000}"/>
    <cellStyle name="Normal 3 2" xfId="3" xr:uid="{00000000-0005-0000-0000-000004000000}"/>
    <cellStyle name="Normal_XHO_Exec_cons.nfd.v1.0 2" xfId="4" xr:uid="{00000000-0005-0000-0000-000005000000}"/>
    <cellStyle name="Porcentual 2" xfId="5" xr:uid="{00000000-0005-0000-0000-000007000000}"/>
  </cellStyles>
  <dxfs count="28">
    <dxf>
      <font>
        <color auto="1"/>
      </font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  <border>
        <left style="thin">
          <color rgb="FFEDEDED"/>
        </left>
        <right style="thin">
          <color rgb="FFEDEDED"/>
        </right>
        <top style="thin">
          <color rgb="FFEDEDED"/>
        </top>
        <bottom style="thin">
          <color rgb="FFEDEDED"/>
        </bottom>
      </border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  <border>
        <left style="thin">
          <color rgb="FFEDEDED"/>
        </left>
        <right style="thin">
          <color rgb="FFEDEDED"/>
        </right>
        <top style="thin">
          <color rgb="FFEDEDED"/>
        </top>
        <bottom style="thin">
          <color rgb="FFEDEDED"/>
        </bottom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548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hyperlink" Target="https://www.ispch.cl/sites/default/files/Gu%C3%ADa%20para%20la%20Identificaci%C3%B3n%20y%20Evaluaci%C3%B3n%20de%20Riesgos%20en%20los%20Ambientes%20de%20Trabajov2.pdf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873125</xdr:colOff>
      <xdr:row>1</xdr:row>
      <xdr:rowOff>253999</xdr:rowOff>
    </xdr:from>
    <xdr:to>
      <xdr:col>29</xdr:col>
      <xdr:colOff>208406</xdr:colOff>
      <xdr:row>6</xdr:row>
      <xdr:rowOff>191155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C42EA0-53F6-4FF8-8121-156AD92C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0" y="396874"/>
          <a:ext cx="2737822" cy="1330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485775</xdr:colOff>
      <xdr:row>10</xdr:row>
      <xdr:rowOff>47625</xdr:rowOff>
    </xdr:from>
    <xdr:to>
      <xdr:col>20</xdr:col>
      <xdr:colOff>354231</xdr:colOff>
      <xdr:row>28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D4895-8478-4BFB-84F9-E29B4E6E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2447925"/>
          <a:ext cx="2916456" cy="3171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457200</xdr:colOff>
      <xdr:row>1</xdr:row>
      <xdr:rowOff>137160</xdr:rowOff>
    </xdr:from>
    <xdr:to>
      <xdr:col>32</xdr:col>
      <xdr:colOff>655319</xdr:colOff>
      <xdr:row>6</xdr:row>
      <xdr:rowOff>144780</xdr:rowOff>
    </xdr:to>
    <xdr:pic>
      <xdr:nvPicPr>
        <xdr:cNvPr id="7661" name="7 Imagen">
          <a:extLst>
            <a:ext uri="{FF2B5EF4-FFF2-40B4-BE49-F238E27FC236}">
              <a16:creationId xmlns:a16="http://schemas.microsoft.com/office/drawing/2014/main" id="{00000000-0008-0000-0100-0000E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3240" y="304800"/>
          <a:ext cx="24765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76201</xdr:rowOff>
    </xdr:from>
    <xdr:to>
      <xdr:col>11</xdr:col>
      <xdr:colOff>168235</xdr:colOff>
      <xdr:row>32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3BC7CF-26AF-4F78-90E0-F8398FC1E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52676"/>
          <a:ext cx="6664285" cy="3021330"/>
        </a:xfrm>
        <a:prstGeom prst="rect">
          <a:avLst/>
        </a:prstGeom>
      </xdr:spPr>
    </xdr:pic>
    <xdr:clientData/>
  </xdr:twoCellAnchor>
  <xdr:twoCellAnchor editAs="oneCell">
    <xdr:from>
      <xdr:col>0</xdr:col>
      <xdr:colOff>103505</xdr:colOff>
      <xdr:row>31</xdr:row>
      <xdr:rowOff>139700</xdr:rowOff>
    </xdr:from>
    <xdr:to>
      <xdr:col>11</xdr:col>
      <xdr:colOff>58348</xdr:colOff>
      <xdr:row>50</xdr:row>
      <xdr:rowOff>88669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08FEFF-89D5-421C-8E29-F6AEFD74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" y="5330825"/>
          <a:ext cx="6450893" cy="3025544"/>
        </a:xfrm>
        <a:prstGeom prst="rect">
          <a:avLst/>
        </a:prstGeom>
      </xdr:spPr>
    </xdr:pic>
    <xdr:clientData/>
  </xdr:twoCellAnchor>
  <xdr:twoCellAnchor editAs="oneCell">
    <xdr:from>
      <xdr:col>20</xdr:col>
      <xdr:colOff>316865</xdr:colOff>
      <xdr:row>1</xdr:row>
      <xdr:rowOff>10795</xdr:rowOff>
    </xdr:from>
    <xdr:to>
      <xdr:col>31</xdr:col>
      <xdr:colOff>352367</xdr:colOff>
      <xdr:row>37</xdr:row>
      <xdr:rowOff>59305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EED3D7-5685-435A-8B81-7BA46A8A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7865" y="172720"/>
          <a:ext cx="6531552" cy="6620760"/>
        </a:xfrm>
        <a:prstGeom prst="rect">
          <a:avLst/>
        </a:prstGeom>
      </xdr:spPr>
    </xdr:pic>
    <xdr:clientData/>
  </xdr:twoCellAnchor>
  <xdr:twoCellAnchor editAs="oneCell">
    <xdr:from>
      <xdr:col>30</xdr:col>
      <xdr:colOff>588112</xdr:colOff>
      <xdr:row>3</xdr:row>
      <xdr:rowOff>109220</xdr:rowOff>
    </xdr:from>
    <xdr:to>
      <xdr:col>35</xdr:col>
      <xdr:colOff>588343</xdr:colOff>
      <xdr:row>47</xdr:row>
      <xdr:rowOff>109855</xdr:rowOff>
    </xdr:to>
    <xdr:pic>
      <xdr:nvPicPr>
        <xdr:cNvPr id="6" name="Pictur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4C7841-1803-4AFF-B1DE-94E751C7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304612" y="680720"/>
          <a:ext cx="3867381" cy="634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621196</xdr:colOff>
      <xdr:row>9</xdr:row>
      <xdr:rowOff>223630</xdr:rowOff>
    </xdr:from>
    <xdr:to>
      <xdr:col>3</xdr:col>
      <xdr:colOff>970667</xdr:colOff>
      <xdr:row>15</xdr:row>
      <xdr:rowOff>168550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640FDF-A271-4CD6-F0B6-A96E7DE9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74" y="2219739"/>
          <a:ext cx="5617210" cy="2181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AC54-19B6-4C7D-B437-E253B44A1089}">
  <sheetPr>
    <pageSetUpPr fitToPage="1"/>
  </sheetPr>
  <dimension ref="A1:JC2000"/>
  <sheetViews>
    <sheetView showGridLines="0" tabSelected="1" topLeftCell="A180" workbookViewId="0">
      <selection activeCell="B5" sqref="B5:C5"/>
    </sheetView>
  </sheetViews>
  <sheetFormatPr baseColWidth="10" defaultColWidth="9.140625" defaultRowHeight="15"/>
  <cols>
    <col min="1" max="1" width="3.28515625" style="182" customWidth="1"/>
    <col min="2" max="3" width="24.7109375" style="183" customWidth="1"/>
    <col min="4" max="4" width="16.140625" style="183" customWidth="1"/>
    <col min="5" max="5" width="10.7109375" style="183" customWidth="1"/>
    <col min="6" max="6" width="13.7109375" style="183" customWidth="1"/>
    <col min="7" max="7" width="30.85546875" style="183" customWidth="1"/>
    <col min="8" max="9" width="43.85546875" style="183" customWidth="1"/>
    <col min="10" max="10" width="18.85546875" style="183" customWidth="1"/>
    <col min="11" max="11" width="28" style="183" customWidth="1"/>
    <col min="12" max="12" width="17.28515625" style="183" customWidth="1"/>
    <col min="13" max="13" width="16" style="183" customWidth="1"/>
    <col min="14" max="14" width="13" style="183" customWidth="1"/>
    <col min="15" max="15" width="29.28515625" style="184" customWidth="1"/>
    <col min="16" max="16" width="29.28515625" style="183" customWidth="1"/>
    <col min="17" max="17" width="29.7109375" style="183" customWidth="1"/>
    <col min="18" max="18" width="18.7109375" style="185" customWidth="1"/>
    <col min="19" max="19" width="24" style="183" customWidth="1"/>
    <col min="20" max="21" width="23.7109375" style="183" customWidth="1"/>
    <col min="22" max="22" width="13.42578125" style="183" bestFit="1" customWidth="1"/>
    <col min="23" max="23" width="12.28515625" style="183" bestFit="1" customWidth="1"/>
    <col min="24" max="24" width="14.42578125" style="183" customWidth="1"/>
    <col min="25" max="25" width="18.5703125" style="183" customWidth="1"/>
    <col min="26" max="26" width="20.140625" style="183" customWidth="1"/>
    <col min="27" max="27" width="18.28515625" style="183" customWidth="1"/>
    <col min="28" max="28" width="17.5703125" style="183" customWidth="1"/>
    <col min="29" max="30" width="15.28515625" style="183" customWidth="1"/>
    <col min="31" max="31" width="22.7109375" style="183" customWidth="1"/>
    <col min="32" max="32" width="21.85546875" style="183" customWidth="1"/>
    <col min="33" max="33" width="13.28515625" style="183" customWidth="1"/>
    <col min="34" max="34" width="14" style="183" customWidth="1"/>
    <col min="35" max="35" width="19.42578125" style="183" bestFit="1" customWidth="1"/>
    <col min="36" max="36" width="10.85546875" style="183" bestFit="1" customWidth="1"/>
    <col min="37" max="37" width="13" style="183" customWidth="1"/>
    <col min="38" max="38" width="11.5703125" style="183" customWidth="1"/>
    <col min="39" max="39" width="11.140625" style="183" customWidth="1"/>
    <col min="40" max="40" width="10.85546875" style="183" customWidth="1"/>
    <col min="41" max="258" width="8.42578125" style="183" customWidth="1"/>
  </cols>
  <sheetData>
    <row r="1" spans="2:258">
      <c r="N1" s="184"/>
      <c r="O1" s="183"/>
      <c r="Q1" s="185"/>
      <c r="R1" s="183"/>
      <c r="IX1"/>
    </row>
    <row r="2" spans="2:258" ht="26.25">
      <c r="B2" s="222" t="s">
        <v>108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181"/>
      <c r="IX2"/>
    </row>
    <row r="3" spans="2:258" ht="27" thickBot="1">
      <c r="B3" s="222" t="s">
        <v>352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181"/>
      <c r="IX3"/>
    </row>
    <row r="4" spans="2:258" ht="19.5" thickBot="1">
      <c r="B4" s="223" t="s">
        <v>186</v>
      </c>
      <c r="C4" s="224"/>
      <c r="D4" s="224"/>
      <c r="E4" s="224"/>
      <c r="F4" s="224"/>
      <c r="G4" s="224"/>
      <c r="H4" s="225"/>
      <c r="N4" s="184"/>
      <c r="O4" s="183"/>
      <c r="Q4" s="185"/>
      <c r="R4" s="183"/>
      <c r="IX4"/>
    </row>
    <row r="5" spans="2:258" ht="18.75" customHeight="1">
      <c r="B5" s="226" t="s">
        <v>165</v>
      </c>
      <c r="C5" s="227"/>
      <c r="D5" s="228"/>
      <c r="E5" s="228"/>
      <c r="F5" s="228"/>
      <c r="G5" s="228"/>
      <c r="H5" s="229"/>
      <c r="N5" s="186" t="s">
        <v>8</v>
      </c>
      <c r="O5" s="186" t="s">
        <v>9</v>
      </c>
      <c r="P5" s="230" t="s">
        <v>185</v>
      </c>
      <c r="Q5" s="231"/>
      <c r="R5" s="232"/>
      <c r="S5" s="230" t="s">
        <v>184</v>
      </c>
      <c r="T5" s="232"/>
      <c r="IX5"/>
    </row>
    <row r="6" spans="2:258" ht="18.75" customHeight="1">
      <c r="B6" s="233" t="s">
        <v>178</v>
      </c>
      <c r="C6" s="234"/>
      <c r="D6" s="235"/>
      <c r="E6" s="235"/>
      <c r="F6" s="235"/>
      <c r="G6" s="235"/>
      <c r="H6" s="236"/>
      <c r="N6" s="200"/>
      <c r="O6" s="201"/>
      <c r="P6" s="237"/>
      <c r="Q6" s="237"/>
      <c r="R6" s="237"/>
      <c r="S6" s="238"/>
      <c r="T6" s="238"/>
      <c r="IX6"/>
    </row>
    <row r="7" spans="2:258" ht="18.75" customHeight="1">
      <c r="B7" s="233" t="s">
        <v>179</v>
      </c>
      <c r="C7" s="234"/>
      <c r="D7" s="235"/>
      <c r="E7" s="235"/>
      <c r="F7" s="235"/>
      <c r="G7" s="235"/>
      <c r="H7" s="236"/>
      <c r="N7" s="200"/>
      <c r="O7" s="201"/>
      <c r="P7" s="239"/>
      <c r="Q7" s="240"/>
      <c r="R7" s="241"/>
      <c r="S7" s="238"/>
      <c r="T7" s="238"/>
      <c r="IX7"/>
    </row>
    <row r="8" spans="2:258" ht="18.75" customHeight="1" thickBot="1">
      <c r="B8" s="246" t="s">
        <v>166</v>
      </c>
      <c r="C8" s="247"/>
      <c r="D8" s="248"/>
      <c r="E8" s="248"/>
      <c r="F8" s="248"/>
      <c r="G8" s="248"/>
      <c r="H8" s="249"/>
      <c r="N8" s="200"/>
      <c r="O8" s="201"/>
      <c r="P8" s="239"/>
      <c r="Q8" s="240"/>
      <c r="R8" s="241"/>
      <c r="S8" s="238"/>
      <c r="T8" s="238"/>
      <c r="IX8"/>
    </row>
    <row r="9" spans="2:258" ht="18.75" customHeight="1" thickBot="1">
      <c r="B9" s="250" t="s">
        <v>180</v>
      </c>
      <c r="C9" s="253" t="s">
        <v>134</v>
      </c>
      <c r="D9" s="254"/>
      <c r="E9" s="254"/>
      <c r="F9" s="254"/>
      <c r="G9" s="212" t="s">
        <v>181</v>
      </c>
      <c r="H9" s="213"/>
      <c r="N9" s="200"/>
      <c r="O9" s="201"/>
      <c r="P9" s="237"/>
      <c r="Q9" s="237"/>
      <c r="R9" s="237"/>
      <c r="S9" s="238"/>
      <c r="T9" s="238"/>
      <c r="IX9"/>
    </row>
    <row r="10" spans="2:258" ht="18.75" customHeight="1">
      <c r="B10" s="251"/>
      <c r="C10" s="214"/>
      <c r="D10" s="215"/>
      <c r="E10" s="215"/>
      <c r="F10" s="215"/>
      <c r="G10" s="216"/>
      <c r="H10" s="217"/>
      <c r="N10" s="200"/>
      <c r="O10" s="201"/>
      <c r="P10" s="239"/>
      <c r="Q10" s="240"/>
      <c r="R10" s="241"/>
      <c r="S10" s="238"/>
      <c r="T10" s="238"/>
      <c r="IX10"/>
    </row>
    <row r="11" spans="2:258" ht="15.75" customHeight="1">
      <c r="B11" s="251"/>
      <c r="C11" s="218"/>
      <c r="D11" s="219"/>
      <c r="E11" s="219"/>
      <c r="F11" s="219"/>
      <c r="G11" s="220"/>
      <c r="H11" s="221"/>
      <c r="N11" s="200"/>
      <c r="O11" s="201"/>
      <c r="P11" s="245"/>
      <c r="Q11" s="245"/>
      <c r="R11" s="245"/>
      <c r="S11" s="238"/>
      <c r="T11" s="238"/>
      <c r="IX11"/>
    </row>
    <row r="12" spans="2:258" ht="18.75" customHeight="1">
      <c r="B12" s="251"/>
      <c r="C12" s="218"/>
      <c r="D12" s="219"/>
      <c r="E12" s="219"/>
      <c r="F12" s="219"/>
      <c r="G12" s="220"/>
      <c r="H12" s="221"/>
      <c r="N12" s="200"/>
      <c r="O12" s="201"/>
      <c r="P12" s="242"/>
      <c r="Q12" s="243"/>
      <c r="R12" s="244"/>
      <c r="S12" s="238"/>
      <c r="T12" s="238"/>
      <c r="IX12"/>
    </row>
    <row r="13" spans="2:258" ht="18.75" customHeight="1" thickBot="1">
      <c r="B13" s="252"/>
      <c r="C13" s="255"/>
      <c r="D13" s="256"/>
      <c r="E13" s="256"/>
      <c r="F13" s="256"/>
      <c r="G13" s="257"/>
      <c r="H13" s="258"/>
      <c r="N13" s="200"/>
      <c r="O13" s="201"/>
      <c r="P13" s="242"/>
      <c r="Q13" s="243"/>
      <c r="R13" s="244"/>
      <c r="S13" s="238"/>
      <c r="T13" s="238"/>
      <c r="IX13"/>
    </row>
    <row r="14" spans="2:258" ht="18.75" customHeight="1">
      <c r="B14" s="226" t="s">
        <v>182</v>
      </c>
      <c r="C14" s="227"/>
      <c r="D14" s="228"/>
      <c r="E14" s="228"/>
      <c r="F14" s="229"/>
      <c r="G14" s="187"/>
      <c r="H14" s="187"/>
      <c r="N14" s="200"/>
      <c r="O14" s="201"/>
      <c r="P14" s="242"/>
      <c r="Q14" s="243"/>
      <c r="R14" s="244"/>
      <c r="S14" s="238"/>
      <c r="T14" s="238"/>
      <c r="IX14"/>
    </row>
    <row r="15" spans="2:258" ht="18.75">
      <c r="B15" s="233" t="s">
        <v>176</v>
      </c>
      <c r="C15" s="234"/>
      <c r="D15" s="235"/>
      <c r="E15" s="235"/>
      <c r="F15" s="236"/>
      <c r="G15" s="187"/>
      <c r="H15" s="187"/>
      <c r="N15" s="200"/>
      <c r="O15" s="201"/>
      <c r="P15" s="245"/>
      <c r="Q15" s="245"/>
      <c r="R15" s="245"/>
      <c r="S15" s="238"/>
      <c r="T15" s="238"/>
      <c r="IX15"/>
    </row>
    <row r="16" spans="2:258" ht="18.75">
      <c r="B16" s="233" t="s">
        <v>183</v>
      </c>
      <c r="C16" s="234"/>
      <c r="D16" s="235"/>
      <c r="E16" s="235"/>
      <c r="F16" s="236"/>
      <c r="G16" s="187"/>
      <c r="H16" s="187"/>
      <c r="N16" s="202"/>
      <c r="O16" s="201"/>
      <c r="P16" s="245"/>
      <c r="Q16" s="245"/>
      <c r="R16" s="245"/>
      <c r="S16" s="238"/>
      <c r="T16" s="238"/>
      <c r="IX16"/>
    </row>
    <row r="17" spans="1:263" ht="18.75">
      <c r="B17" s="259" t="s">
        <v>175</v>
      </c>
      <c r="C17" s="260"/>
      <c r="D17" s="235"/>
      <c r="E17" s="235"/>
      <c r="F17" s="236"/>
      <c r="G17" s="187"/>
      <c r="H17" s="187"/>
      <c r="N17" s="202"/>
      <c r="O17" s="201"/>
      <c r="P17" s="245"/>
      <c r="Q17" s="245"/>
      <c r="R17" s="245"/>
      <c r="S17" s="238"/>
      <c r="T17" s="238"/>
      <c r="IX17"/>
    </row>
    <row r="18" spans="1:263" ht="21.75" customHeight="1" thickBot="1">
      <c r="B18" s="261" t="s">
        <v>177</v>
      </c>
      <c r="C18" s="262"/>
      <c r="D18" s="263"/>
      <c r="E18" s="264"/>
      <c r="F18" s="265"/>
      <c r="G18" s="266"/>
      <c r="H18" s="266"/>
      <c r="N18" s="188"/>
      <c r="O18" s="189"/>
      <c r="P18" s="267"/>
      <c r="Q18" s="267"/>
      <c r="R18" s="267"/>
      <c r="IX18"/>
    </row>
    <row r="19" spans="1:263" ht="18.75">
      <c r="B19" s="190"/>
      <c r="C19" s="190"/>
      <c r="D19" s="190"/>
      <c r="E19" s="190"/>
      <c r="F19" s="190"/>
      <c r="G19" s="190"/>
      <c r="H19" s="191"/>
      <c r="I19" s="191"/>
    </row>
    <row r="20" spans="1:263" ht="18.75">
      <c r="B20" s="190"/>
      <c r="C20" s="190"/>
      <c r="D20" s="190"/>
      <c r="E20" s="190"/>
      <c r="F20" s="190"/>
      <c r="G20" s="192"/>
      <c r="H20" s="192"/>
    </row>
    <row r="21" spans="1:263" s="195" customFormat="1" ht="35.25" customHeight="1">
      <c r="A21" s="182"/>
      <c r="B21" s="206" t="s">
        <v>298</v>
      </c>
      <c r="C21" s="206" t="s">
        <v>307</v>
      </c>
      <c r="D21" s="207" t="s">
        <v>331</v>
      </c>
      <c r="E21" s="207" t="s">
        <v>353</v>
      </c>
      <c r="F21" s="207" t="s">
        <v>333</v>
      </c>
      <c r="G21" s="207" t="s">
        <v>354</v>
      </c>
      <c r="H21" s="206" t="s">
        <v>334</v>
      </c>
      <c r="I21" s="206" t="s">
        <v>332</v>
      </c>
      <c r="J21" s="206" t="s">
        <v>11</v>
      </c>
      <c r="K21" s="206" t="s">
        <v>62</v>
      </c>
      <c r="L21" s="206" t="s">
        <v>335</v>
      </c>
      <c r="M21" s="206" t="s">
        <v>351</v>
      </c>
      <c r="N21" s="206"/>
      <c r="O21" s="206"/>
      <c r="P21" s="209" t="s">
        <v>350</v>
      </c>
      <c r="Q21" s="210"/>
      <c r="R21" s="210"/>
      <c r="S21" s="210"/>
      <c r="T21" s="210"/>
      <c r="U21" s="211"/>
      <c r="V21" s="206" t="s">
        <v>172</v>
      </c>
      <c r="W21" s="206" t="s">
        <v>97</v>
      </c>
      <c r="X21" s="206" t="s">
        <v>330</v>
      </c>
      <c r="Y21" s="206"/>
      <c r="Z21" s="206"/>
      <c r="AA21" s="209" t="s">
        <v>58</v>
      </c>
      <c r="AB21" s="210"/>
      <c r="AC21" s="210"/>
      <c r="AD21" s="211"/>
      <c r="AE21" s="206" t="s">
        <v>2</v>
      </c>
      <c r="AF21" s="206"/>
      <c r="AG21" s="206"/>
      <c r="AH21" s="206"/>
      <c r="AI21" s="203" t="s">
        <v>278</v>
      </c>
      <c r="AJ21" s="204"/>
      <c r="AK21" s="204"/>
      <c r="AL21" s="204"/>
      <c r="AM21" s="204"/>
      <c r="AN21" s="205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  <c r="IU21" s="194"/>
      <c r="IV21" s="194"/>
      <c r="IW21" s="194"/>
      <c r="IX21" s="194"/>
      <c r="IY21" s="194"/>
      <c r="IZ21" s="194"/>
      <c r="JA21" s="194"/>
      <c r="JB21" s="194"/>
      <c r="JC21" s="194"/>
    </row>
    <row r="22" spans="1:263" s="195" customFormat="1" ht="45">
      <c r="A22" s="182"/>
      <c r="B22" s="206"/>
      <c r="C22" s="206"/>
      <c r="D22" s="208"/>
      <c r="E22" s="208"/>
      <c r="F22" s="208"/>
      <c r="G22" s="208"/>
      <c r="H22" s="206"/>
      <c r="I22" s="206"/>
      <c r="J22" s="206"/>
      <c r="K22" s="206"/>
      <c r="L22" s="206"/>
      <c r="M22" s="193" t="s">
        <v>167</v>
      </c>
      <c r="N22" s="193" t="s">
        <v>14</v>
      </c>
      <c r="O22" s="193" t="s">
        <v>49</v>
      </c>
      <c r="P22" s="193" t="s">
        <v>98</v>
      </c>
      <c r="Q22" s="193" t="s">
        <v>59</v>
      </c>
      <c r="R22" s="193" t="s">
        <v>339</v>
      </c>
      <c r="S22" s="193" t="s">
        <v>168</v>
      </c>
      <c r="T22" s="193" t="s">
        <v>340</v>
      </c>
      <c r="U22" s="193" t="s">
        <v>341</v>
      </c>
      <c r="V22" s="206"/>
      <c r="W22" s="206"/>
      <c r="X22" s="193" t="s">
        <v>94</v>
      </c>
      <c r="Y22" s="193" t="s">
        <v>14</v>
      </c>
      <c r="Z22" s="193" t="s">
        <v>32</v>
      </c>
      <c r="AA22" s="193" t="s">
        <v>169</v>
      </c>
      <c r="AB22" s="193" t="s">
        <v>16</v>
      </c>
      <c r="AC22" s="193" t="s">
        <v>170</v>
      </c>
      <c r="AD22" s="193" t="s">
        <v>345</v>
      </c>
      <c r="AE22" s="193" t="s">
        <v>355</v>
      </c>
      <c r="AF22" s="193" t="s">
        <v>356</v>
      </c>
      <c r="AG22" s="193" t="s">
        <v>357</v>
      </c>
      <c r="AH22" s="193" t="s">
        <v>95</v>
      </c>
      <c r="AI22" s="193" t="s">
        <v>12</v>
      </c>
      <c r="AJ22" s="193" t="s">
        <v>279</v>
      </c>
      <c r="AK22" s="193" t="s">
        <v>14</v>
      </c>
      <c r="AL22" s="193" t="s">
        <v>326</v>
      </c>
      <c r="AM22" s="193" t="s">
        <v>280</v>
      </c>
      <c r="AN22" s="193" t="s">
        <v>281</v>
      </c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  <c r="DB22" s="194"/>
      <c r="DC22" s="194"/>
      <c r="DD22" s="194"/>
      <c r="DE22" s="194"/>
      <c r="DF22" s="194"/>
      <c r="DG22" s="194"/>
      <c r="DH22" s="194"/>
      <c r="DI22" s="194"/>
      <c r="DJ22" s="194"/>
      <c r="DK22" s="194"/>
      <c r="DL22" s="194"/>
      <c r="DM22" s="194"/>
      <c r="DN22" s="194"/>
      <c r="DO22" s="194"/>
      <c r="DP22" s="194"/>
      <c r="DQ22" s="194"/>
      <c r="DR22" s="194"/>
      <c r="DS22" s="194"/>
      <c r="DT22" s="194"/>
      <c r="DU22" s="194"/>
      <c r="DV22" s="194"/>
      <c r="DW22" s="194"/>
      <c r="DX22" s="194"/>
      <c r="DY22" s="194"/>
      <c r="DZ22" s="194"/>
      <c r="EA22" s="194"/>
      <c r="EB22" s="194"/>
      <c r="EC22" s="194"/>
      <c r="ED22" s="194"/>
      <c r="EE22" s="194"/>
      <c r="EF22" s="194"/>
      <c r="EG22" s="194"/>
      <c r="EH22" s="194"/>
      <c r="EI22" s="194"/>
      <c r="EJ22" s="194"/>
      <c r="EK22" s="194"/>
      <c r="EL22" s="194"/>
      <c r="EM22" s="194"/>
      <c r="EN22" s="194"/>
      <c r="EO22" s="194"/>
      <c r="EP22" s="194"/>
      <c r="EQ22" s="194"/>
      <c r="ER22" s="194"/>
      <c r="ES22" s="194"/>
      <c r="ET22" s="194"/>
      <c r="EU22" s="194"/>
      <c r="EV22" s="194"/>
      <c r="EW22" s="194"/>
      <c r="EX22" s="194"/>
      <c r="EY22" s="194"/>
      <c r="EZ22" s="194"/>
      <c r="FA22" s="194"/>
      <c r="FB22" s="194"/>
      <c r="FC22" s="194"/>
      <c r="FD22" s="194"/>
      <c r="FE22" s="194"/>
      <c r="FF22" s="194"/>
      <c r="FG22" s="194"/>
      <c r="FH22" s="194"/>
      <c r="FI22" s="194"/>
      <c r="FJ22" s="194"/>
      <c r="FK22" s="194"/>
      <c r="FL22" s="194"/>
      <c r="FM22" s="194"/>
      <c r="FN22" s="194"/>
      <c r="FO22" s="194"/>
      <c r="FP22" s="194"/>
      <c r="FQ22" s="194"/>
      <c r="FR22" s="194"/>
      <c r="FS22" s="194"/>
      <c r="FT22" s="194"/>
      <c r="FU22" s="194"/>
      <c r="FV22" s="194"/>
      <c r="FW22" s="194"/>
      <c r="FX22" s="194"/>
      <c r="FY22" s="194"/>
      <c r="FZ22" s="194"/>
      <c r="GA22" s="194"/>
      <c r="GB22" s="194"/>
      <c r="GC22" s="194"/>
      <c r="GD22" s="194"/>
      <c r="GE22" s="194"/>
      <c r="GF22" s="194"/>
      <c r="GG22" s="194"/>
      <c r="GH22" s="194"/>
      <c r="GI22" s="194"/>
      <c r="GJ22" s="194"/>
      <c r="GK22" s="194"/>
      <c r="GL22" s="194"/>
      <c r="GM22" s="194"/>
      <c r="GN22" s="194"/>
      <c r="GO22" s="194"/>
      <c r="GP22" s="194"/>
      <c r="GQ22" s="194"/>
      <c r="GR22" s="194"/>
      <c r="GS22" s="194"/>
      <c r="GT22" s="194"/>
      <c r="GU22" s="194"/>
      <c r="GV22" s="194"/>
      <c r="GW22" s="194"/>
      <c r="GX22" s="194"/>
      <c r="GY22" s="194"/>
      <c r="GZ22" s="194"/>
      <c r="HA22" s="194"/>
      <c r="HB22" s="194"/>
      <c r="HC22" s="194"/>
      <c r="HD22" s="194"/>
      <c r="HE22" s="194"/>
      <c r="HF22" s="194"/>
      <c r="HG22" s="194"/>
      <c r="HH22" s="194"/>
      <c r="HI22" s="194"/>
      <c r="HJ22" s="194"/>
      <c r="HK22" s="194"/>
      <c r="HL22" s="194"/>
      <c r="HM22" s="194"/>
      <c r="HN22" s="194"/>
      <c r="HO22" s="194"/>
      <c r="HP22" s="194"/>
      <c r="HQ22" s="194"/>
      <c r="HR22" s="194"/>
      <c r="HS22" s="194"/>
      <c r="HT22" s="194"/>
      <c r="HU22" s="194"/>
      <c r="HV22" s="194"/>
      <c r="HW22" s="194"/>
      <c r="HX22" s="194"/>
      <c r="HY22" s="194"/>
      <c r="HZ22" s="194"/>
      <c r="IA22" s="194"/>
      <c r="IB22" s="194"/>
      <c r="IC22" s="194"/>
      <c r="ID22" s="194"/>
      <c r="IE22" s="194"/>
      <c r="IF22" s="194"/>
      <c r="IG22" s="194"/>
      <c r="IH22" s="194"/>
      <c r="II22" s="194"/>
      <c r="IJ22" s="194"/>
      <c r="IK22" s="194"/>
      <c r="IL22" s="194"/>
      <c r="IM22" s="194"/>
      <c r="IN22" s="194"/>
      <c r="IO22" s="194"/>
      <c r="IP22" s="194"/>
      <c r="IQ22" s="194"/>
      <c r="IR22" s="194"/>
      <c r="IS22" s="194"/>
      <c r="IT22" s="194"/>
      <c r="IU22" s="194"/>
      <c r="IV22" s="194"/>
      <c r="IW22" s="194"/>
      <c r="IX22" s="194"/>
      <c r="IY22" s="194"/>
      <c r="IZ22" s="194"/>
      <c r="JA22" s="194"/>
      <c r="JB22" s="194"/>
      <c r="JC22" s="194"/>
    </row>
    <row r="23" spans="1:263" s="199" customFormat="1">
      <c r="A23" s="19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8" t="s">
        <v>191</v>
      </c>
      <c r="N23" s="178" t="s">
        <v>194</v>
      </c>
      <c r="O23" s="198">
        <f>IF( AND($M23&lt;&gt;"", $N23&lt;&gt;""), VLOOKUP( IF(ISERROR(VLOOKUP($M23,Datos!$B$8:$C$13,2,0)),0,VLOOKUP($M23,Datos!$B$8:$C$13,2,0)), Datos!$I$9:$N$13, IF(ISERROR(VLOOKUP($N23,Datos!$B$17:$C$21,2,0)),0,VLOOKUP($N23, Datos!$B$17:$C$21,2,0)+1),  0),  "-")</f>
        <v>22</v>
      </c>
      <c r="P23" s="177"/>
      <c r="Q23" s="177"/>
      <c r="R23" s="177"/>
      <c r="S23" s="178" t="s">
        <v>40</v>
      </c>
      <c r="T23" s="198" t="str">
        <f>IF(ISERROR(VLOOKUP($S23,Datos!$B$25:$C$29,2,0)),"", VLOOKUP($S23,Datos!$B$25:$C$29,2,0))</f>
        <v>Alta</v>
      </c>
      <c r="U23" s="198" t="str">
        <f>VLOOKUP($S23,'Efectividad de Controles'!$B$5:$D$9,3,0)</f>
        <v>Impacto / Probabilidad</v>
      </c>
      <c r="V23" s="177"/>
      <c r="W23" s="177"/>
      <c r="X23" s="178" t="s">
        <v>191</v>
      </c>
      <c r="Y23" s="178" t="s">
        <v>196</v>
      </c>
      <c r="Z23" s="198">
        <f>IF( AND($X23&lt;&gt;"", $Y23&lt;&gt;""), VLOOKUP( IF(ISERROR(VLOOKUP($X23,Datos!$B$8:$C$13,2,0)),0,VLOOKUP($X23,Datos!$B$8:$C$13,2,0)), Datos!$I$9:$N$13, IF(ISERROR(VLOOKUP($Y23,Datos!$B$17:$C$21,2,0)),0,VLOOKUP($Y23, Datos!$B$17:$C$21,2,0)+1),  0),  "-")</f>
        <v>25</v>
      </c>
      <c r="AA23" s="177"/>
      <c r="AB23" s="177"/>
      <c r="AC23" s="179"/>
      <c r="AD23" s="180"/>
      <c r="AE23" s="198">
        <f>+O23</f>
        <v>22</v>
      </c>
      <c r="AF23" s="198">
        <f>+Z23</f>
        <v>25</v>
      </c>
      <c r="AG23" s="178">
        <v>3</v>
      </c>
      <c r="AH23" s="198" t="str">
        <f>IF(ISERROR(VLOOKUP($AG23,Datos!$A$9:$E$13,2,0)),"",VLOOKUP($AG23,Datos!$A$9:$E$13,2,0))</f>
        <v>3 Moderado</v>
      </c>
      <c r="AI23" s="197" t="str">
        <f>IF(ISERROR(VLOOKUP($AJ23,Datos!$D$8:$E$13,2,0)),0,VLOOKUP($AJ23,Datos!$D$8:$E$13,2,0))</f>
        <v>Extremadamente Dañino</v>
      </c>
      <c r="AJ23" s="198">
        <f>IF(ISERROR(VLOOKUP($X23,Datos!$B$8:$E$13,3,0)), 0, VLOOKUP($X23,Datos!$B$8:$E$13,3,0))</f>
        <v>4</v>
      </c>
      <c r="AK23" s="198" t="str">
        <f>IF(ISERROR(VLOOKUP(AL23,Datos!D16:E21,2,0)),0,VLOOKUP(AL23,Datos!D16:E21,2,0))</f>
        <v>Alta</v>
      </c>
      <c r="AL23" s="198">
        <f>IF(ISERROR(VLOOKUP(Y23,Datos!B16:E21,3,0)),0,VLOOKUP(Y23,Datos!B16:E21,3,0))</f>
        <v>4</v>
      </c>
      <c r="AM23" s="198">
        <f>+AL23+AJ23</f>
        <v>8</v>
      </c>
      <c r="AN23" s="198" t="str">
        <f>IF(ISERROR(VLOOKUP($AM23,Datos!$I$24:$J$28,2,0)),"-",VLOOKUP($AM23,Datos!$I$24:$J$28,2,0))</f>
        <v>Importante</v>
      </c>
    </row>
    <row r="24" spans="1:263" s="199" customFormat="1">
      <c r="A24" s="196"/>
      <c r="B24" s="177"/>
      <c r="C24" s="177"/>
      <c r="D24" s="177"/>
      <c r="E24" s="177"/>
      <c r="F24" s="177"/>
      <c r="G24" s="177"/>
      <c r="I24" s="177"/>
      <c r="J24" s="177"/>
      <c r="K24" s="177"/>
      <c r="L24" s="177"/>
      <c r="M24" s="178" t="s">
        <v>191</v>
      </c>
      <c r="N24" s="178" t="s">
        <v>194</v>
      </c>
      <c r="O24" s="198">
        <f>IF( AND($M24&lt;&gt;"", $N24&lt;&gt;""), VLOOKUP( IF(ISERROR(VLOOKUP($M24,Datos!$B$8:$C$13,2,0)),0,VLOOKUP($M24,Datos!$B$8:$C$13,2,0)), Datos!$I$9:$N$13, IF(ISERROR(VLOOKUP($N24,Datos!$B$17:$C$21,2,0)),0,VLOOKUP($N24, Datos!$B$17:$C$21,2,0)+1),  0),  "-")</f>
        <v>22</v>
      </c>
      <c r="P24" s="177"/>
      <c r="Q24" s="177"/>
      <c r="R24" s="177"/>
      <c r="S24" s="178" t="s">
        <v>40</v>
      </c>
      <c r="T24" s="198" t="str">
        <f>IF(ISERROR(VLOOKUP($S24,Datos!$B$25:$C$29,2,0)),"", VLOOKUP($S24,Datos!$B$25:$C$29,2,0))</f>
        <v>Alta</v>
      </c>
      <c r="U24" s="198" t="str">
        <f>VLOOKUP($S24,'Efectividad de Controles'!$B$5:$D$9,3,0)</f>
        <v>Impacto / Probabilidad</v>
      </c>
      <c r="V24" s="177"/>
      <c r="W24" s="177"/>
      <c r="X24" s="178" t="s">
        <v>191</v>
      </c>
      <c r="Y24" s="178" t="s">
        <v>196</v>
      </c>
      <c r="Z24" s="198">
        <f>IF( AND($X24&lt;&gt;"", $Y24&lt;&gt;""), VLOOKUP( IF(ISERROR(VLOOKUP($X24,Datos!$B$8:$C$13,2,0)),0,VLOOKUP($X24,Datos!$B$8:$C$13,2,0)), Datos!$I$9:$N$13, IF(ISERROR(VLOOKUP($Y24,Datos!$B$17:$C$21,2,0)),0,VLOOKUP($Y24, Datos!$B$17:$C$21,2,0)+1),  0),  "-")</f>
        <v>25</v>
      </c>
      <c r="AA24" s="177"/>
      <c r="AB24" s="177"/>
      <c r="AC24" s="179"/>
      <c r="AD24" s="180"/>
      <c r="AE24" s="198">
        <f t="shared" ref="AE24:AE32" si="0">+O24</f>
        <v>22</v>
      </c>
      <c r="AF24" s="198">
        <f t="shared" ref="AF24:AF32" si="1">+Z24</f>
        <v>25</v>
      </c>
      <c r="AG24" s="178">
        <v>3</v>
      </c>
      <c r="AH24" s="198" t="str">
        <f>IF(ISERROR(VLOOKUP($AG24,Datos!$A$9:$E$13,2,0)),"",VLOOKUP($AG24,Datos!$A$9:$E$13,2,0))</f>
        <v>3 Moderado</v>
      </c>
      <c r="AI24" s="197" t="str">
        <f>IF(ISERROR(VLOOKUP($AJ24,Datos!$D$8:$E$13,2,0)),0,VLOOKUP($AJ24,Datos!$D$8:$E$13,2,0))</f>
        <v>Extremadamente Dañino</v>
      </c>
      <c r="AJ24" s="198">
        <f>IF(ISERROR(VLOOKUP($X24,Datos!$B$8:$E$13,3,0)), 0, VLOOKUP($X24,Datos!$B$8:$E$13,3,0))</f>
        <v>4</v>
      </c>
      <c r="AK24" s="198" t="str">
        <f>IF(ISERROR(VLOOKUP(AL24,Datos!D17:E22,2,0)),0,VLOOKUP(AL24,Datos!D17:E22,2,0))</f>
        <v>Alta</v>
      </c>
      <c r="AL24" s="198">
        <f>IF(ISERROR(VLOOKUP(Y24,Datos!B17:E22,3,0)),0,VLOOKUP(Y24,Datos!B17:E22,3,0))</f>
        <v>4</v>
      </c>
      <c r="AM24" s="198">
        <f t="shared" ref="AM24:AM32" si="2">+AL24+AJ24</f>
        <v>8</v>
      </c>
      <c r="AN24" s="198" t="str">
        <f>IF(ISERROR(VLOOKUP($AM24,Datos!$I$24:$J$28,2,0)),"-",VLOOKUP($AM24,Datos!$I$24:$J$28,2,0))</f>
        <v>Importante</v>
      </c>
    </row>
    <row r="25" spans="1:263" s="199" customFormat="1">
      <c r="A25" s="19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8" t="s">
        <v>191</v>
      </c>
      <c r="N25" s="178" t="s">
        <v>194</v>
      </c>
      <c r="O25" s="198">
        <f>IF( AND($M25&lt;&gt;"", $N25&lt;&gt;""), VLOOKUP( IF(ISERROR(VLOOKUP($M25,Datos!$B$8:$C$13,2,0)),0,VLOOKUP($M25,Datos!$B$8:$C$13,2,0)), Datos!$I$9:$N$13, IF(ISERROR(VLOOKUP($N25,Datos!$B$17:$C$21,2,0)),0,VLOOKUP($N25, Datos!$B$17:$C$21,2,0)+1),  0),  "-")</f>
        <v>22</v>
      </c>
      <c r="P25" s="177"/>
      <c r="Q25" s="177"/>
      <c r="R25" s="177"/>
      <c r="S25" s="178" t="s">
        <v>40</v>
      </c>
      <c r="T25" s="198" t="str">
        <f>IF(ISERROR(VLOOKUP($S25,Datos!$B$25:$C$29,2,0)),"", VLOOKUP($S25,Datos!$B$25:$C$29,2,0))</f>
        <v>Alta</v>
      </c>
      <c r="U25" s="198" t="str">
        <f>VLOOKUP($S25,'Efectividad de Controles'!$B$5:$D$9,3,0)</f>
        <v>Impacto / Probabilidad</v>
      </c>
      <c r="V25" s="177"/>
      <c r="W25" s="177"/>
      <c r="X25" s="178" t="s">
        <v>191</v>
      </c>
      <c r="Y25" s="178" t="s">
        <v>196</v>
      </c>
      <c r="Z25" s="198">
        <f>IF( AND($X25&lt;&gt;"", $Y25&lt;&gt;""), VLOOKUP( IF(ISERROR(VLOOKUP($X25,Datos!$B$8:$C$13,2,0)),0,VLOOKUP($X25,Datos!$B$8:$C$13,2,0)), Datos!$I$9:$N$13, IF(ISERROR(VLOOKUP($Y25,Datos!$B$17:$C$21,2,0)),0,VLOOKUP($Y25, Datos!$B$17:$C$21,2,0)+1),  0),  "-")</f>
        <v>25</v>
      </c>
      <c r="AA25" s="177"/>
      <c r="AB25" s="177"/>
      <c r="AC25" s="179"/>
      <c r="AD25" s="180"/>
      <c r="AE25" s="198">
        <f t="shared" si="0"/>
        <v>22</v>
      </c>
      <c r="AF25" s="198">
        <f t="shared" si="1"/>
        <v>25</v>
      </c>
      <c r="AG25" s="178">
        <v>3</v>
      </c>
      <c r="AH25" s="198" t="str">
        <f>IF(ISERROR(VLOOKUP($AG25,Datos!$A$9:$E$13,2,0)),"",VLOOKUP($AG25,Datos!$A$9:$E$13,2,0))</f>
        <v>3 Moderado</v>
      </c>
      <c r="AI25" s="197" t="str">
        <f>IF(ISERROR(VLOOKUP($AJ25,Datos!$D$8:$E$13,2,0)),0,VLOOKUP($AJ25,Datos!$D$8:$E$13,2,0))</f>
        <v>Extremadamente Dañino</v>
      </c>
      <c r="AJ25" s="198">
        <f>IF(ISERROR(VLOOKUP($X25,Datos!$B$8:$E$13,3,0)), 0, VLOOKUP($X25,Datos!$B$8:$E$13,3,0))</f>
        <v>4</v>
      </c>
      <c r="AK25" s="198" t="str">
        <f>IF(ISERROR(VLOOKUP(AL25,Datos!D18:E23,2,0)),0,VLOOKUP(AL25,Datos!D18:E23,2,0))</f>
        <v>Alta</v>
      </c>
      <c r="AL25" s="198">
        <f>IF(ISERROR(VLOOKUP(Y25,Datos!B18:E23,3,0)),0,VLOOKUP(Y25,Datos!B18:E23,3,0))</f>
        <v>4</v>
      </c>
      <c r="AM25" s="198">
        <f t="shared" si="2"/>
        <v>8</v>
      </c>
      <c r="AN25" s="198" t="str">
        <f>IF(ISERROR(VLOOKUP($AM25,Datos!$I$24:$J$28,2,0)),"-",VLOOKUP($AM25,Datos!$I$24:$J$28,2,0))</f>
        <v>Importante</v>
      </c>
    </row>
    <row r="26" spans="1:263" s="199" customFormat="1">
      <c r="A26" s="19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8" t="s">
        <v>191</v>
      </c>
      <c r="N26" s="178" t="s">
        <v>194</v>
      </c>
      <c r="O26" s="198">
        <f>IF( AND($M26&lt;&gt;"", $N26&lt;&gt;""), VLOOKUP( IF(ISERROR(VLOOKUP($M26,Datos!$B$8:$C$13,2,0)),0,VLOOKUP($M26,Datos!$B$8:$C$13,2,0)), Datos!$I$9:$N$13, IF(ISERROR(VLOOKUP($N26,Datos!$B$17:$C$21,2,0)),0,VLOOKUP($N26, Datos!$B$17:$C$21,2,0)+1),  0),  "-")</f>
        <v>22</v>
      </c>
      <c r="P26" s="177"/>
      <c r="Q26" s="177"/>
      <c r="R26" s="177"/>
      <c r="S26" s="178" t="s">
        <v>40</v>
      </c>
      <c r="T26" s="198" t="str">
        <f>IF(ISERROR(VLOOKUP($S26,Datos!$B$25:$C$29,2,0)),"", VLOOKUP($S26,Datos!$B$25:$C$29,2,0))</f>
        <v>Alta</v>
      </c>
      <c r="U26" s="198" t="str">
        <f>VLOOKUP($S26,'Efectividad de Controles'!$B$5:$D$9,3,0)</f>
        <v>Impacto / Probabilidad</v>
      </c>
      <c r="V26" s="177"/>
      <c r="W26" s="177"/>
      <c r="X26" s="178" t="s">
        <v>191</v>
      </c>
      <c r="Y26" s="178" t="s">
        <v>196</v>
      </c>
      <c r="Z26" s="198">
        <f>IF( AND($X26&lt;&gt;"", $Y26&lt;&gt;""), VLOOKUP( IF(ISERROR(VLOOKUP($X26,Datos!$B$8:$C$13,2,0)),0,VLOOKUP($X26,Datos!$B$8:$C$13,2,0)), Datos!$I$9:$N$13, IF(ISERROR(VLOOKUP($Y26,Datos!$B$17:$C$21,2,0)),0,VLOOKUP($Y26, Datos!$B$17:$C$21,2,0)+1),  0),  "-")</f>
        <v>25</v>
      </c>
      <c r="AA26" s="177"/>
      <c r="AB26" s="177"/>
      <c r="AC26" s="179"/>
      <c r="AD26" s="180"/>
      <c r="AE26" s="198">
        <f t="shared" si="0"/>
        <v>22</v>
      </c>
      <c r="AF26" s="198">
        <f t="shared" si="1"/>
        <v>25</v>
      </c>
      <c r="AG26" s="178">
        <v>3</v>
      </c>
      <c r="AH26" s="198" t="str">
        <f>IF(ISERROR(VLOOKUP($AG26,Datos!$A$9:$E$13,2,0)),"",VLOOKUP($AG26,Datos!$A$9:$E$13,2,0))</f>
        <v>3 Moderado</v>
      </c>
      <c r="AI26" s="197" t="str">
        <f>IF(ISERROR(VLOOKUP($AJ26,Datos!$D$8:$E$13,2,0)),0,VLOOKUP($AJ26,Datos!$D$8:$E$13,2,0))</f>
        <v>Extremadamente Dañino</v>
      </c>
      <c r="AJ26" s="198">
        <f>IF(ISERROR(VLOOKUP($X26,Datos!$B$8:$E$13,3,0)), 0, VLOOKUP($X26,Datos!$B$8:$E$13,3,0))</f>
        <v>4</v>
      </c>
      <c r="AK26" s="198" t="str">
        <f>IF(ISERROR(VLOOKUP(AL26,Datos!D19:E24,2,0)),0,VLOOKUP(AL26,Datos!D19:E24,2,0))</f>
        <v>Alta</v>
      </c>
      <c r="AL26" s="198">
        <f>IF(ISERROR(VLOOKUP(Y26,Datos!B19:E24,3,0)),0,VLOOKUP(Y26,Datos!B19:E24,3,0))</f>
        <v>4</v>
      </c>
      <c r="AM26" s="198">
        <f t="shared" si="2"/>
        <v>8</v>
      </c>
      <c r="AN26" s="198" t="str">
        <f>IF(ISERROR(VLOOKUP($AM26,Datos!$I$24:$J$28,2,0)),"-",VLOOKUP($AM26,Datos!$I$24:$J$28,2,0))</f>
        <v>Importante</v>
      </c>
    </row>
    <row r="27" spans="1:263" s="199" customFormat="1">
      <c r="A27" s="19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8" t="s">
        <v>191</v>
      </c>
      <c r="N27" s="178" t="s">
        <v>194</v>
      </c>
      <c r="O27" s="198">
        <f>IF( AND($M27&lt;&gt;"", $N27&lt;&gt;""), VLOOKUP( IF(ISERROR(VLOOKUP($M27,Datos!$B$8:$C$13,2,0)),0,VLOOKUP($M27,Datos!$B$8:$C$13,2,0)), Datos!$I$9:$N$13, IF(ISERROR(VLOOKUP($N27,Datos!$B$17:$C$21,2,0)),0,VLOOKUP($N27, Datos!$B$17:$C$21,2,0)+1),  0),  "-")</f>
        <v>22</v>
      </c>
      <c r="P27" s="177"/>
      <c r="Q27" s="177"/>
      <c r="R27" s="177"/>
      <c r="S27" s="178" t="s">
        <v>40</v>
      </c>
      <c r="T27" s="198" t="str">
        <f>IF(ISERROR(VLOOKUP($S27,Datos!$B$25:$C$29,2,0)),"", VLOOKUP($S27,Datos!$B$25:$C$29,2,0))</f>
        <v>Alta</v>
      </c>
      <c r="U27" s="198" t="str">
        <f>VLOOKUP($S27,'Efectividad de Controles'!$B$5:$D$9,3,0)</f>
        <v>Impacto / Probabilidad</v>
      </c>
      <c r="V27" s="177"/>
      <c r="W27" s="177"/>
      <c r="X27" s="178" t="s">
        <v>191</v>
      </c>
      <c r="Y27" s="178" t="s">
        <v>196</v>
      </c>
      <c r="Z27" s="198">
        <f>IF( AND($X27&lt;&gt;"", $Y27&lt;&gt;""), VLOOKUP( IF(ISERROR(VLOOKUP($X27,Datos!$B$8:$C$13,2,0)),0,VLOOKUP($X27,Datos!$B$8:$C$13,2,0)), Datos!$I$9:$N$13, IF(ISERROR(VLOOKUP($Y27,Datos!$B$17:$C$21,2,0)),0,VLOOKUP($Y27, Datos!$B$17:$C$21,2,0)+1),  0),  "-")</f>
        <v>25</v>
      </c>
      <c r="AA27" s="177"/>
      <c r="AB27" s="177"/>
      <c r="AC27" s="179"/>
      <c r="AD27" s="180"/>
      <c r="AE27" s="198">
        <f t="shared" si="0"/>
        <v>22</v>
      </c>
      <c r="AF27" s="198">
        <f t="shared" si="1"/>
        <v>25</v>
      </c>
      <c r="AG27" s="178">
        <v>3</v>
      </c>
      <c r="AH27" s="198" t="str">
        <f>IF(ISERROR(VLOOKUP($AG27,Datos!$A$9:$E$13,2,0)),"",VLOOKUP($AG27,Datos!$A$9:$E$13,2,0))</f>
        <v>3 Moderado</v>
      </c>
      <c r="AI27" s="197" t="str">
        <f>IF(ISERROR(VLOOKUP($AJ27,Datos!$D$8:$E$13,2,0)),0,VLOOKUP($AJ27,Datos!$D$8:$E$13,2,0))</f>
        <v>Extremadamente Dañino</v>
      </c>
      <c r="AJ27" s="198">
        <f>IF(ISERROR(VLOOKUP($X27,Datos!$B$8:$E$13,3,0)), 0, VLOOKUP($X27,Datos!$B$8:$E$13,3,0))</f>
        <v>4</v>
      </c>
      <c r="AK27" s="198" t="str">
        <f>IF(ISERROR(VLOOKUP(AL27,Datos!D20:E25,2,0)),0,VLOOKUP(AL27,Datos!D20:E25,2,0))</f>
        <v>Alta</v>
      </c>
      <c r="AL27" s="198">
        <f>IF(ISERROR(VLOOKUP(Y27,Datos!B20:E25,3,0)),0,VLOOKUP(Y27,Datos!B20:E25,3,0))</f>
        <v>4</v>
      </c>
      <c r="AM27" s="198">
        <f t="shared" si="2"/>
        <v>8</v>
      </c>
      <c r="AN27" s="198" t="str">
        <f>IF(ISERROR(VLOOKUP($AM27,Datos!$I$24:$J$28,2,0)),"-",VLOOKUP($AM27,Datos!$I$24:$J$28,2,0))</f>
        <v>Importante</v>
      </c>
    </row>
    <row r="28" spans="1:263" s="199" customFormat="1">
      <c r="A28" s="19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8" t="s">
        <v>191</v>
      </c>
      <c r="N28" s="178" t="s">
        <v>194</v>
      </c>
      <c r="O28" s="198">
        <f>IF( AND($M28&lt;&gt;"", $N28&lt;&gt;""), VLOOKUP( IF(ISERROR(VLOOKUP($M28,Datos!$B$8:$C$13,2,0)),0,VLOOKUP($M28,Datos!$B$8:$C$13,2,0)), Datos!$I$9:$N$13, IF(ISERROR(VLOOKUP($N28,Datos!$B$17:$C$21,2,0)),0,VLOOKUP($N28, Datos!$B$17:$C$21,2,0)+1),  0),  "-")</f>
        <v>22</v>
      </c>
      <c r="P28" s="177"/>
      <c r="Q28" s="177"/>
      <c r="R28" s="177"/>
      <c r="S28" s="178" t="s">
        <v>40</v>
      </c>
      <c r="T28" s="198" t="str">
        <f>IF(ISERROR(VLOOKUP($S28,Datos!$B$25:$C$29,2,0)),"", VLOOKUP($S28,Datos!$B$25:$C$29,2,0))</f>
        <v>Alta</v>
      </c>
      <c r="U28" s="198" t="str">
        <f>VLOOKUP($S28,'Efectividad de Controles'!$B$5:$D$9,3,0)</f>
        <v>Impacto / Probabilidad</v>
      </c>
      <c r="V28" s="177"/>
      <c r="W28" s="177"/>
      <c r="X28" s="178" t="s">
        <v>191</v>
      </c>
      <c r="Y28" s="178" t="s">
        <v>196</v>
      </c>
      <c r="Z28" s="198">
        <f>IF( AND($X28&lt;&gt;"", $Y28&lt;&gt;""), VLOOKUP( IF(ISERROR(VLOOKUP($X28,Datos!$B$8:$C$13,2,0)),0,VLOOKUP($X28,Datos!$B$8:$C$13,2,0)), Datos!$I$9:$N$13, IF(ISERROR(VLOOKUP($Y28,Datos!$B$17:$C$21,2,0)),0,VLOOKUP($Y28, Datos!$B$17:$C$21,2,0)+1),  0),  "-")</f>
        <v>25</v>
      </c>
      <c r="AA28" s="177"/>
      <c r="AB28" s="177"/>
      <c r="AC28" s="179"/>
      <c r="AD28" s="180"/>
      <c r="AE28" s="198">
        <f t="shared" si="0"/>
        <v>22</v>
      </c>
      <c r="AF28" s="198">
        <f t="shared" si="1"/>
        <v>25</v>
      </c>
      <c r="AG28" s="178">
        <v>3</v>
      </c>
      <c r="AH28" s="198" t="str">
        <f>IF(ISERROR(VLOOKUP($AG28,Datos!$A$9:$E$13,2,0)),"",VLOOKUP($AG28,Datos!$A$9:$E$13,2,0))</f>
        <v>3 Moderado</v>
      </c>
      <c r="AI28" s="197" t="str">
        <f>IF(ISERROR(VLOOKUP($AJ28,Datos!$D$8:$E$13,2,0)),0,VLOOKUP($AJ28,Datos!$D$8:$E$13,2,0))</f>
        <v>Extremadamente Dañino</v>
      </c>
      <c r="AJ28" s="198">
        <f>IF(ISERROR(VLOOKUP($X28,Datos!$B$8:$E$13,3,0)), 0, VLOOKUP($X28,Datos!$B$8:$E$13,3,0))</f>
        <v>4</v>
      </c>
      <c r="AK28" s="198" t="str">
        <f>IF(ISERROR(VLOOKUP(AL28,Datos!D21:E26,2,0)),0,VLOOKUP(AL28,Datos!D21:E26,2,0))</f>
        <v>Alta</v>
      </c>
      <c r="AL28" s="198">
        <f>IF(ISERROR(VLOOKUP(Y28,Datos!B21:E26,3,0)),0,VLOOKUP(Y28,Datos!B21:E26,3,0))</f>
        <v>4</v>
      </c>
      <c r="AM28" s="198">
        <f t="shared" si="2"/>
        <v>8</v>
      </c>
      <c r="AN28" s="198" t="str">
        <f>IF(ISERROR(VLOOKUP($AM28,Datos!$I$24:$J$28,2,0)),"-",VLOOKUP($AM28,Datos!$I$24:$J$28,2,0))</f>
        <v>Importante</v>
      </c>
    </row>
    <row r="29" spans="1:263" s="199" customFormat="1">
      <c r="A29" s="19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8" t="s">
        <v>191</v>
      </c>
      <c r="N29" s="178" t="s">
        <v>194</v>
      </c>
      <c r="O29" s="198">
        <f>IF( AND($M29&lt;&gt;"", $N29&lt;&gt;""), VLOOKUP( IF(ISERROR(VLOOKUP($M29,Datos!$B$8:$C$13,2,0)),0,VLOOKUP($M29,Datos!$B$8:$C$13,2,0)), Datos!$I$9:$N$13, IF(ISERROR(VLOOKUP($N29,Datos!$B$17:$C$21,2,0)),0,VLOOKUP($N29, Datos!$B$17:$C$21,2,0)+1),  0),  "-")</f>
        <v>22</v>
      </c>
      <c r="P29" s="177"/>
      <c r="Q29" s="177"/>
      <c r="R29" s="177"/>
      <c r="S29" s="178" t="s">
        <v>40</v>
      </c>
      <c r="T29" s="198" t="str">
        <f>IF(ISERROR(VLOOKUP($S29,Datos!$B$25:$C$29,2,0)),"", VLOOKUP($S29,Datos!$B$25:$C$29,2,0))</f>
        <v>Alta</v>
      </c>
      <c r="U29" s="198" t="str">
        <f>VLOOKUP($S29,'Efectividad de Controles'!$B$5:$D$9,3,0)</f>
        <v>Impacto / Probabilidad</v>
      </c>
      <c r="V29" s="177"/>
      <c r="W29" s="177"/>
      <c r="X29" s="178" t="s">
        <v>191</v>
      </c>
      <c r="Y29" s="178" t="s">
        <v>196</v>
      </c>
      <c r="Z29" s="198">
        <f>IF( AND($X29&lt;&gt;"", $Y29&lt;&gt;""), VLOOKUP( IF(ISERROR(VLOOKUP($X29,Datos!$B$8:$C$13,2,0)),0,VLOOKUP($X29,Datos!$B$8:$C$13,2,0)), Datos!$I$9:$N$13, IF(ISERROR(VLOOKUP($Y29,Datos!$B$17:$C$21,2,0)),0,VLOOKUP($Y29, Datos!$B$17:$C$21,2,0)+1),  0),  "-")</f>
        <v>25</v>
      </c>
      <c r="AA29" s="177"/>
      <c r="AB29" s="177"/>
      <c r="AC29" s="179"/>
      <c r="AD29" s="180"/>
      <c r="AE29" s="198">
        <f t="shared" si="0"/>
        <v>22</v>
      </c>
      <c r="AF29" s="198">
        <f t="shared" si="1"/>
        <v>25</v>
      </c>
      <c r="AG29" s="178">
        <v>3</v>
      </c>
      <c r="AH29" s="198" t="str">
        <f>IF(ISERROR(VLOOKUP($AG29,Datos!$A$9:$E$13,2,0)),"",VLOOKUP($AG29,Datos!$A$9:$E$13,2,0))</f>
        <v>3 Moderado</v>
      </c>
      <c r="AI29" s="197" t="str">
        <f>IF(ISERROR(VLOOKUP($AJ29,Datos!$D$8:$E$13,2,0)),0,VLOOKUP($AJ29,Datos!$D$8:$E$13,2,0))</f>
        <v>Extremadamente Dañino</v>
      </c>
      <c r="AJ29" s="198">
        <f>IF(ISERROR(VLOOKUP($X29,Datos!$B$8:$E$13,3,0)), 0, VLOOKUP($X29,Datos!$B$8:$E$13,3,0))</f>
        <v>4</v>
      </c>
      <c r="AK29" s="198">
        <f>IF(ISERROR(VLOOKUP(AL29,Datos!D22:E27,2,0)),0,VLOOKUP(AL29,Datos!D22:E27,2,0))</f>
        <v>0</v>
      </c>
      <c r="AL29" s="198">
        <f>IF(ISERROR(VLOOKUP(Y29,Datos!B22:E27,3,0)),0,VLOOKUP(Y29,Datos!B22:E27,3,0))</f>
        <v>0</v>
      </c>
      <c r="AM29" s="198">
        <f t="shared" si="2"/>
        <v>4</v>
      </c>
      <c r="AN29" s="198" t="str">
        <f>IF(ISERROR(VLOOKUP($AM29,Datos!$I$24:$J$28,2,0)),"-",VLOOKUP($AM29,Datos!$I$24:$J$28,2,0))</f>
        <v>Moderado</v>
      </c>
    </row>
    <row r="30" spans="1:263" s="199" customFormat="1">
      <c r="A30" s="19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8" t="s">
        <v>191</v>
      </c>
      <c r="N30" s="178" t="s">
        <v>194</v>
      </c>
      <c r="O30" s="198">
        <f>IF( AND($M30&lt;&gt;"", $N30&lt;&gt;""), VLOOKUP( IF(ISERROR(VLOOKUP($M30,Datos!$B$8:$C$13,2,0)),0,VLOOKUP($M30,Datos!$B$8:$C$13,2,0)), Datos!$I$9:$N$13, IF(ISERROR(VLOOKUP($N30,Datos!$B$17:$C$21,2,0)),0,VLOOKUP($N30, Datos!$B$17:$C$21,2,0)+1),  0),  "-")</f>
        <v>22</v>
      </c>
      <c r="P30" s="177"/>
      <c r="Q30" s="177"/>
      <c r="R30" s="177"/>
      <c r="S30" s="178" t="s">
        <v>40</v>
      </c>
      <c r="T30" s="198" t="str">
        <f>IF(ISERROR(VLOOKUP($S30,Datos!$B$25:$C$29,2,0)),"", VLOOKUP($S30,Datos!$B$25:$C$29,2,0))</f>
        <v>Alta</v>
      </c>
      <c r="U30" s="198" t="str">
        <f>VLOOKUP($S30,'Efectividad de Controles'!$B$5:$D$9,3,0)</f>
        <v>Impacto / Probabilidad</v>
      </c>
      <c r="V30" s="177"/>
      <c r="W30" s="177"/>
      <c r="X30" s="178" t="s">
        <v>191</v>
      </c>
      <c r="Y30" s="178" t="s">
        <v>196</v>
      </c>
      <c r="Z30" s="198">
        <f>IF( AND($X30&lt;&gt;"", $Y30&lt;&gt;""), VLOOKUP( IF(ISERROR(VLOOKUP($X30,Datos!$B$8:$C$13,2,0)),0,VLOOKUP($X30,Datos!$B$8:$C$13,2,0)), Datos!$I$9:$N$13, IF(ISERROR(VLOOKUP($Y30,Datos!$B$17:$C$21,2,0)),0,VLOOKUP($Y30, Datos!$B$17:$C$21,2,0)+1),  0),  "-")</f>
        <v>25</v>
      </c>
      <c r="AA30" s="177"/>
      <c r="AB30" s="177"/>
      <c r="AC30" s="179"/>
      <c r="AD30" s="180"/>
      <c r="AE30" s="198">
        <f t="shared" si="0"/>
        <v>22</v>
      </c>
      <c r="AF30" s="198">
        <f t="shared" si="1"/>
        <v>25</v>
      </c>
      <c r="AG30" s="178">
        <v>3</v>
      </c>
      <c r="AH30" s="198" t="str">
        <f>IF(ISERROR(VLOOKUP($AG30,Datos!$A$9:$E$13,2,0)),"",VLOOKUP($AG30,Datos!$A$9:$E$13,2,0))</f>
        <v>3 Moderado</v>
      </c>
      <c r="AI30" s="197" t="str">
        <f>IF(ISERROR(VLOOKUP($AJ30,Datos!$D$8:$E$13,2,0)),0,VLOOKUP($AJ30,Datos!$D$8:$E$13,2,0))</f>
        <v>Extremadamente Dañino</v>
      </c>
      <c r="AJ30" s="198">
        <f>IF(ISERROR(VLOOKUP($X30,Datos!$B$8:$E$13,3,0)), 0, VLOOKUP($X30,Datos!$B$8:$E$13,3,0))</f>
        <v>4</v>
      </c>
      <c r="AK30" s="198">
        <f>IF(ISERROR(VLOOKUP(AL30,Datos!D23:E28,2,0)),0,VLOOKUP(AL30,Datos!D23:E28,2,0))</f>
        <v>0</v>
      </c>
      <c r="AL30" s="198">
        <f>IF(ISERROR(VLOOKUP(Y30,Datos!B23:E28,3,0)),0,VLOOKUP(Y30,Datos!B23:E28,3,0))</f>
        <v>0</v>
      </c>
      <c r="AM30" s="198">
        <f t="shared" si="2"/>
        <v>4</v>
      </c>
      <c r="AN30" s="198" t="str">
        <f>IF(ISERROR(VLOOKUP($AM30,Datos!$I$24:$J$28,2,0)),"-",VLOOKUP($AM30,Datos!$I$24:$J$28,2,0))</f>
        <v>Moderado</v>
      </c>
    </row>
    <row r="31" spans="1:263" s="199" customFormat="1">
      <c r="A31" s="19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8" t="s">
        <v>191</v>
      </c>
      <c r="N31" s="178" t="s">
        <v>194</v>
      </c>
      <c r="O31" s="198">
        <f>IF( AND($M31&lt;&gt;"", $N31&lt;&gt;""), VLOOKUP( IF(ISERROR(VLOOKUP($M31,Datos!$B$8:$C$13,2,0)),0,VLOOKUP($M31,Datos!$B$8:$C$13,2,0)), Datos!$I$9:$N$13, IF(ISERROR(VLOOKUP($N31,Datos!$B$17:$C$21,2,0)),0,VLOOKUP($N31, Datos!$B$17:$C$21,2,0)+1),  0),  "-")</f>
        <v>22</v>
      </c>
      <c r="P31" s="177"/>
      <c r="Q31" s="177"/>
      <c r="R31" s="177"/>
      <c r="S31" s="178" t="s">
        <v>40</v>
      </c>
      <c r="T31" s="198" t="str">
        <f>IF(ISERROR(VLOOKUP($S31,Datos!$B$25:$C$29,2,0)),"", VLOOKUP($S31,Datos!$B$25:$C$29,2,0))</f>
        <v>Alta</v>
      </c>
      <c r="U31" s="198" t="str">
        <f>VLOOKUP($S31,'Efectividad de Controles'!$B$5:$D$9,3,0)</f>
        <v>Impacto / Probabilidad</v>
      </c>
      <c r="V31" s="177"/>
      <c r="W31" s="177"/>
      <c r="X31" s="178" t="s">
        <v>191</v>
      </c>
      <c r="Y31" s="178" t="s">
        <v>196</v>
      </c>
      <c r="Z31" s="198">
        <f>IF( AND($X31&lt;&gt;"", $Y31&lt;&gt;""), VLOOKUP( IF(ISERROR(VLOOKUP($X31,Datos!$B$8:$C$13,2,0)),0,VLOOKUP($X31,Datos!$B$8:$C$13,2,0)), Datos!$I$9:$N$13, IF(ISERROR(VLOOKUP($Y31,Datos!$B$17:$C$21,2,0)),0,VLOOKUP($Y31, Datos!$B$17:$C$21,2,0)+1),  0),  "-")</f>
        <v>25</v>
      </c>
      <c r="AA31" s="177"/>
      <c r="AB31" s="177"/>
      <c r="AC31" s="179"/>
      <c r="AD31" s="180"/>
      <c r="AE31" s="198">
        <f t="shared" si="0"/>
        <v>22</v>
      </c>
      <c r="AF31" s="198">
        <f t="shared" si="1"/>
        <v>25</v>
      </c>
      <c r="AG31" s="178">
        <v>3</v>
      </c>
      <c r="AH31" s="198" t="str">
        <f>IF(ISERROR(VLOOKUP($AG31,Datos!$A$9:$E$13,2,0)),"",VLOOKUP($AG31,Datos!$A$9:$E$13,2,0))</f>
        <v>3 Moderado</v>
      </c>
      <c r="AI31" s="197" t="str">
        <f>IF(ISERROR(VLOOKUP($AJ31,Datos!$D$8:$E$13,2,0)),0,VLOOKUP($AJ31,Datos!$D$8:$E$13,2,0))</f>
        <v>Extremadamente Dañino</v>
      </c>
      <c r="AJ31" s="198">
        <f>IF(ISERROR(VLOOKUP($X31,Datos!$B$8:$E$13,3,0)), 0, VLOOKUP($X31,Datos!$B$8:$E$13,3,0))</f>
        <v>4</v>
      </c>
      <c r="AK31" s="198">
        <f>IF(ISERROR(VLOOKUP(AL31,Datos!D24:E29,2,0)),0,VLOOKUP(AL31,Datos!D24:E29,2,0))</f>
        <v>0</v>
      </c>
      <c r="AL31" s="198">
        <f>IF(ISERROR(VLOOKUP(Y31,Datos!B24:E29,3,0)),0,VLOOKUP(Y31,Datos!B24:E29,3,0))</f>
        <v>0</v>
      </c>
      <c r="AM31" s="198">
        <f t="shared" si="2"/>
        <v>4</v>
      </c>
      <c r="AN31" s="198" t="str">
        <f>IF(ISERROR(VLOOKUP($AM31,Datos!$I$24:$J$28,2,0)),"-",VLOOKUP($AM31,Datos!$I$24:$J$28,2,0))</f>
        <v>Moderado</v>
      </c>
    </row>
    <row r="32" spans="1:263" s="199" customFormat="1">
      <c r="A32" s="19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8" t="s">
        <v>191</v>
      </c>
      <c r="N32" s="178" t="s">
        <v>194</v>
      </c>
      <c r="O32" s="198">
        <f>IF( AND($M32&lt;&gt;"", $N32&lt;&gt;""), VLOOKUP( IF(ISERROR(VLOOKUP($M32,Datos!$B$8:$C$13,2,0)),0,VLOOKUP($M32,Datos!$B$8:$C$13,2,0)), Datos!$I$9:$N$13, IF(ISERROR(VLOOKUP($N32,Datos!$B$17:$C$21,2,0)),0,VLOOKUP($N32, Datos!$B$17:$C$21,2,0)+1),  0),  "-")</f>
        <v>22</v>
      </c>
      <c r="P32" s="177"/>
      <c r="Q32" s="177"/>
      <c r="R32" s="177"/>
      <c r="S32" s="178" t="s">
        <v>40</v>
      </c>
      <c r="T32" s="198" t="str">
        <f>IF(ISERROR(VLOOKUP($S32,Datos!$B$25:$C$29,2,0)),"", VLOOKUP($S32,Datos!$B$25:$C$29,2,0))</f>
        <v>Alta</v>
      </c>
      <c r="U32" s="198" t="str">
        <f>VLOOKUP($S32,'Efectividad de Controles'!$B$5:$D$9,3,0)</f>
        <v>Impacto / Probabilidad</v>
      </c>
      <c r="V32" s="177"/>
      <c r="W32" s="177"/>
      <c r="X32" s="178" t="s">
        <v>191</v>
      </c>
      <c r="Y32" s="178" t="s">
        <v>196</v>
      </c>
      <c r="Z32" s="198">
        <f>IF( AND($X32&lt;&gt;"", $Y32&lt;&gt;""), VLOOKUP( IF(ISERROR(VLOOKUP($X32,Datos!$B$8:$C$13,2,0)),0,VLOOKUP($X32,Datos!$B$8:$C$13,2,0)), Datos!$I$9:$N$13, IF(ISERROR(VLOOKUP($Y32,Datos!$B$17:$C$21,2,0)),0,VLOOKUP($Y32, Datos!$B$17:$C$21,2,0)+1),  0),  "-")</f>
        <v>25</v>
      </c>
      <c r="AA32" s="177"/>
      <c r="AB32" s="177"/>
      <c r="AC32" s="179"/>
      <c r="AD32" s="180"/>
      <c r="AE32" s="198">
        <f t="shared" si="0"/>
        <v>22</v>
      </c>
      <c r="AF32" s="198">
        <f t="shared" si="1"/>
        <v>25</v>
      </c>
      <c r="AG32" s="178">
        <v>3</v>
      </c>
      <c r="AH32" s="198" t="str">
        <f>IF(ISERROR(VLOOKUP($AG32,Datos!$A$9:$E$13,2,0)),"",VLOOKUP($AG32,Datos!$A$9:$E$13,2,0))</f>
        <v>3 Moderado</v>
      </c>
      <c r="AI32" s="197" t="str">
        <f>IF(ISERROR(VLOOKUP($AJ32,Datos!$D$8:$E$13,2,0)),0,VLOOKUP($AJ32,Datos!$D$8:$E$13,2,0))</f>
        <v>Extremadamente Dañino</v>
      </c>
      <c r="AJ32" s="198">
        <f>IF(ISERROR(VLOOKUP($X32,Datos!$B$8:$E$13,3,0)), 0, VLOOKUP($X32,Datos!$B$8:$E$13,3,0))</f>
        <v>4</v>
      </c>
      <c r="AK32" s="198">
        <f>IF(ISERROR(VLOOKUP(AL32,Datos!D25:E30,2,0)),0,VLOOKUP(AL32,Datos!D25:E30,2,0))</f>
        <v>0</v>
      </c>
      <c r="AL32" s="198">
        <f>IF(ISERROR(VLOOKUP(Y32,Datos!B25:E30,3,0)),0,VLOOKUP(Y32,Datos!B25:E30,3,0))</f>
        <v>0</v>
      </c>
      <c r="AM32" s="198">
        <f t="shared" si="2"/>
        <v>4</v>
      </c>
      <c r="AN32" s="198" t="str">
        <f>IF(ISERROR(VLOOKUP($AM32,Datos!$I$24:$J$28,2,0)),"-",VLOOKUP($AM32,Datos!$I$24:$J$28,2,0))</f>
        <v>Moderado</v>
      </c>
    </row>
    <row r="33" spans="1:40" s="199" customFormat="1">
      <c r="A33" s="19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8" t="s">
        <v>191</v>
      </c>
      <c r="N33" s="178" t="s">
        <v>194</v>
      </c>
      <c r="O33" s="198">
        <f>IF( AND($M33&lt;&gt;"", $N33&lt;&gt;""), VLOOKUP( IF(ISERROR(VLOOKUP($M33,Datos!$B$8:$C$13,2,0)),0,VLOOKUP($M33,Datos!$B$8:$C$13,2,0)), Datos!$I$9:$N$13, IF(ISERROR(VLOOKUP($N33,Datos!$B$17:$C$21,2,0)),0,VLOOKUP($N33, Datos!$B$17:$C$21,2,0)+1),  0),  "-")</f>
        <v>22</v>
      </c>
      <c r="P33" s="177"/>
      <c r="Q33" s="177"/>
      <c r="R33" s="177"/>
      <c r="S33" s="178" t="s">
        <v>40</v>
      </c>
      <c r="T33" s="198" t="str">
        <f>IF(ISERROR(VLOOKUP($S33,Datos!$B$25:$C$29,2,0)),"", VLOOKUP($S33,Datos!$B$25:$C$29,2,0))</f>
        <v>Alta</v>
      </c>
      <c r="U33" s="198" t="str">
        <f>VLOOKUP($S33,'Efectividad de Controles'!$B$5:$D$9,3,0)</f>
        <v>Impacto / Probabilidad</v>
      </c>
      <c r="V33" s="177"/>
      <c r="W33" s="177"/>
      <c r="X33" s="178" t="s">
        <v>191</v>
      </c>
      <c r="Y33" s="178" t="s">
        <v>196</v>
      </c>
      <c r="Z33" s="198">
        <f>IF( AND($X33&lt;&gt;"", $Y33&lt;&gt;""), VLOOKUP( IF(ISERROR(VLOOKUP($X33,Datos!$B$8:$C$13,2,0)),0,VLOOKUP($X33,Datos!$B$8:$C$13,2,0)), Datos!$I$9:$N$13, IF(ISERROR(VLOOKUP($Y33,Datos!$B$17:$C$21,2,0)),0,VLOOKUP($Y33, Datos!$B$17:$C$21,2,0)+1),  0),  "-")</f>
        <v>25</v>
      </c>
      <c r="AA33" s="177"/>
      <c r="AB33" s="177"/>
      <c r="AC33" s="179"/>
      <c r="AD33" s="180"/>
      <c r="AE33" s="198">
        <f t="shared" ref="AE33:AE96" si="3">+O33</f>
        <v>22</v>
      </c>
      <c r="AF33" s="198">
        <f t="shared" ref="AF33:AF96" si="4">+Z33</f>
        <v>25</v>
      </c>
      <c r="AG33" s="178">
        <v>3</v>
      </c>
      <c r="AH33" s="198" t="str">
        <f>IF(ISERROR(VLOOKUP($AG33,Datos!$A$9:$E$13,2,0)),"",VLOOKUP($AG33,Datos!$A$9:$E$13,2,0))</f>
        <v>3 Moderado</v>
      </c>
      <c r="AI33" s="197" t="str">
        <f>IF(ISERROR(VLOOKUP($AJ33,Datos!$D$8:$E$13,2,0)),0,VLOOKUP($AJ33,Datos!$D$8:$E$13,2,0))</f>
        <v>Extremadamente Dañino</v>
      </c>
      <c r="AJ33" s="198">
        <f>IF(ISERROR(VLOOKUP($X33,Datos!$B$8:$E$13,3,0)), 0, VLOOKUP($X33,Datos!$B$8:$E$13,3,0))</f>
        <v>4</v>
      </c>
      <c r="AK33" s="198">
        <f>IF(ISERROR(VLOOKUP(AL33,Datos!D26:E31,2,0)),0,VLOOKUP(AL33,Datos!D26:E31,2,0))</f>
        <v>0</v>
      </c>
      <c r="AL33" s="198">
        <f>IF(ISERROR(VLOOKUP(Y33,Datos!B26:E31,3,0)),0,VLOOKUP(Y33,Datos!B26:E31,3,0))</f>
        <v>0</v>
      </c>
      <c r="AM33" s="198">
        <f t="shared" ref="AM33:AM96" si="5">+AL33+AJ33</f>
        <v>4</v>
      </c>
      <c r="AN33" s="198" t="str">
        <f>IF(ISERROR(VLOOKUP($AM33,Datos!$I$24:$J$28,2,0)),"-",VLOOKUP($AM33,Datos!$I$24:$J$28,2,0))</f>
        <v>Moderado</v>
      </c>
    </row>
    <row r="34" spans="1:40" s="199" customFormat="1">
      <c r="A34" s="196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8" t="s">
        <v>191</v>
      </c>
      <c r="N34" s="178" t="s">
        <v>194</v>
      </c>
      <c r="O34" s="198">
        <f>IF( AND($M34&lt;&gt;"", $N34&lt;&gt;""), VLOOKUP( IF(ISERROR(VLOOKUP($M34,Datos!$B$8:$C$13,2,0)),0,VLOOKUP($M34,Datos!$B$8:$C$13,2,0)), Datos!$I$9:$N$13, IF(ISERROR(VLOOKUP($N34,Datos!$B$17:$C$21,2,0)),0,VLOOKUP($N34, Datos!$B$17:$C$21,2,0)+1),  0),  "-")</f>
        <v>22</v>
      </c>
      <c r="P34" s="177"/>
      <c r="Q34" s="177"/>
      <c r="R34" s="177"/>
      <c r="S34" s="178" t="s">
        <v>40</v>
      </c>
      <c r="T34" s="198" t="str">
        <f>IF(ISERROR(VLOOKUP($S34,Datos!$B$25:$C$29,2,0)),"", VLOOKUP($S34,Datos!$B$25:$C$29,2,0))</f>
        <v>Alta</v>
      </c>
      <c r="U34" s="198" t="str">
        <f>VLOOKUP($S34,'Efectividad de Controles'!$B$5:$D$9,3,0)</f>
        <v>Impacto / Probabilidad</v>
      </c>
      <c r="V34" s="177"/>
      <c r="W34" s="177"/>
      <c r="X34" s="178" t="s">
        <v>191</v>
      </c>
      <c r="Y34" s="178" t="s">
        <v>196</v>
      </c>
      <c r="Z34" s="198">
        <f>IF( AND($X34&lt;&gt;"", $Y34&lt;&gt;""), VLOOKUP( IF(ISERROR(VLOOKUP($X34,Datos!$B$8:$C$13,2,0)),0,VLOOKUP($X34,Datos!$B$8:$C$13,2,0)), Datos!$I$9:$N$13, IF(ISERROR(VLOOKUP($Y34,Datos!$B$17:$C$21,2,0)),0,VLOOKUP($Y34, Datos!$B$17:$C$21,2,0)+1),  0),  "-")</f>
        <v>25</v>
      </c>
      <c r="AA34" s="177"/>
      <c r="AB34" s="177"/>
      <c r="AC34" s="179"/>
      <c r="AD34" s="180"/>
      <c r="AE34" s="198">
        <f t="shared" si="3"/>
        <v>22</v>
      </c>
      <c r="AF34" s="198">
        <f t="shared" si="4"/>
        <v>25</v>
      </c>
      <c r="AG34" s="178">
        <v>3</v>
      </c>
      <c r="AH34" s="198" t="str">
        <f>IF(ISERROR(VLOOKUP($AG34,Datos!$A$9:$E$13,2,0)),"",VLOOKUP($AG34,Datos!$A$9:$E$13,2,0))</f>
        <v>3 Moderado</v>
      </c>
      <c r="AI34" s="197" t="str">
        <f>IF(ISERROR(VLOOKUP($AJ34,Datos!$D$8:$E$13,2,0)),0,VLOOKUP($AJ34,Datos!$D$8:$E$13,2,0))</f>
        <v>Extremadamente Dañino</v>
      </c>
      <c r="AJ34" s="198">
        <f>IF(ISERROR(VLOOKUP($X34,Datos!$B$8:$E$13,3,0)), 0, VLOOKUP($X34,Datos!$B$8:$E$13,3,0))</f>
        <v>4</v>
      </c>
      <c r="AK34" s="198">
        <f>IF(ISERROR(VLOOKUP(AL34,Datos!D27:E32,2,0)),0,VLOOKUP(AL34,Datos!D27:E32,2,0))</f>
        <v>0</v>
      </c>
      <c r="AL34" s="198">
        <f>IF(ISERROR(VLOOKUP(Y34,Datos!B27:E32,3,0)),0,VLOOKUP(Y34,Datos!B27:E32,3,0))</f>
        <v>0</v>
      </c>
      <c r="AM34" s="198">
        <f t="shared" si="5"/>
        <v>4</v>
      </c>
      <c r="AN34" s="198" t="str">
        <f>IF(ISERROR(VLOOKUP($AM34,Datos!$I$24:$J$28,2,0)),"-",VLOOKUP($AM34,Datos!$I$24:$J$28,2,0))</f>
        <v>Moderado</v>
      </c>
    </row>
    <row r="35" spans="1:40" s="199" customFormat="1">
      <c r="A35" s="196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8" t="s">
        <v>191</v>
      </c>
      <c r="N35" s="178" t="s">
        <v>194</v>
      </c>
      <c r="O35" s="198">
        <f>IF( AND($M35&lt;&gt;"", $N35&lt;&gt;""), VLOOKUP( IF(ISERROR(VLOOKUP($M35,Datos!$B$8:$C$13,2,0)),0,VLOOKUP($M35,Datos!$B$8:$C$13,2,0)), Datos!$I$9:$N$13, IF(ISERROR(VLOOKUP($N35,Datos!$B$17:$C$21,2,0)),0,VLOOKUP($N35, Datos!$B$17:$C$21,2,0)+1),  0),  "-")</f>
        <v>22</v>
      </c>
      <c r="P35" s="177"/>
      <c r="Q35" s="177"/>
      <c r="R35" s="177"/>
      <c r="S35" s="178" t="s">
        <v>40</v>
      </c>
      <c r="T35" s="198" t="str">
        <f>IF(ISERROR(VLOOKUP($S35,Datos!$B$25:$C$29,2,0)),"", VLOOKUP($S35,Datos!$B$25:$C$29,2,0))</f>
        <v>Alta</v>
      </c>
      <c r="U35" s="198" t="str">
        <f>VLOOKUP($S35,'Efectividad de Controles'!$B$5:$D$9,3,0)</f>
        <v>Impacto / Probabilidad</v>
      </c>
      <c r="V35" s="177"/>
      <c r="W35" s="177"/>
      <c r="X35" s="178" t="s">
        <v>191</v>
      </c>
      <c r="Y35" s="178" t="s">
        <v>196</v>
      </c>
      <c r="Z35" s="198">
        <f>IF( AND($X35&lt;&gt;"", $Y35&lt;&gt;""), VLOOKUP( IF(ISERROR(VLOOKUP($X35,Datos!$B$8:$C$13,2,0)),0,VLOOKUP($X35,Datos!$B$8:$C$13,2,0)), Datos!$I$9:$N$13, IF(ISERROR(VLOOKUP($Y35,Datos!$B$17:$C$21,2,0)),0,VLOOKUP($Y35, Datos!$B$17:$C$21,2,0)+1),  0),  "-")</f>
        <v>25</v>
      </c>
      <c r="AA35" s="177"/>
      <c r="AB35" s="177"/>
      <c r="AC35" s="179"/>
      <c r="AD35" s="180"/>
      <c r="AE35" s="198">
        <f t="shared" si="3"/>
        <v>22</v>
      </c>
      <c r="AF35" s="198">
        <f t="shared" si="4"/>
        <v>25</v>
      </c>
      <c r="AG35" s="178">
        <v>3</v>
      </c>
      <c r="AH35" s="198" t="str">
        <f>IF(ISERROR(VLOOKUP($AG35,Datos!$A$9:$E$13,2,0)),"",VLOOKUP($AG35,Datos!$A$9:$E$13,2,0))</f>
        <v>3 Moderado</v>
      </c>
      <c r="AI35" s="197" t="str">
        <f>IF(ISERROR(VLOOKUP($AJ35,Datos!$D$8:$E$13,2,0)),0,VLOOKUP($AJ35,Datos!$D$8:$E$13,2,0))</f>
        <v>Extremadamente Dañino</v>
      </c>
      <c r="AJ35" s="198">
        <f>IF(ISERROR(VLOOKUP($X35,Datos!$B$8:$E$13,3,0)), 0, VLOOKUP($X35,Datos!$B$8:$E$13,3,0))</f>
        <v>4</v>
      </c>
      <c r="AK35" s="198">
        <f>IF(ISERROR(VLOOKUP(AL35,Datos!D28:E33,2,0)),0,VLOOKUP(AL35,Datos!D28:E33,2,0))</f>
        <v>0</v>
      </c>
      <c r="AL35" s="198">
        <f>IF(ISERROR(VLOOKUP(Y35,Datos!B28:E33,3,0)),0,VLOOKUP(Y35,Datos!B28:E33,3,0))</f>
        <v>0</v>
      </c>
      <c r="AM35" s="198">
        <f t="shared" si="5"/>
        <v>4</v>
      </c>
      <c r="AN35" s="198" t="str">
        <f>IF(ISERROR(VLOOKUP($AM35,Datos!$I$24:$J$28,2,0)),"-",VLOOKUP($AM35,Datos!$I$24:$J$28,2,0))</f>
        <v>Moderado</v>
      </c>
    </row>
    <row r="36" spans="1:40" s="199" customFormat="1">
      <c r="A36" s="19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8" t="s">
        <v>191</v>
      </c>
      <c r="N36" s="178" t="s">
        <v>194</v>
      </c>
      <c r="O36" s="198">
        <f>IF( AND($M36&lt;&gt;"", $N36&lt;&gt;""), VLOOKUP( IF(ISERROR(VLOOKUP($M36,Datos!$B$8:$C$13,2,0)),0,VLOOKUP($M36,Datos!$B$8:$C$13,2,0)), Datos!$I$9:$N$13, IF(ISERROR(VLOOKUP($N36,Datos!$B$17:$C$21,2,0)),0,VLOOKUP($N36, Datos!$B$17:$C$21,2,0)+1),  0),  "-")</f>
        <v>22</v>
      </c>
      <c r="P36" s="177"/>
      <c r="Q36" s="177"/>
      <c r="R36" s="177"/>
      <c r="S36" s="178" t="s">
        <v>40</v>
      </c>
      <c r="T36" s="198" t="str">
        <f>IF(ISERROR(VLOOKUP($S36,Datos!$B$25:$C$29,2,0)),"", VLOOKUP($S36,Datos!$B$25:$C$29,2,0))</f>
        <v>Alta</v>
      </c>
      <c r="U36" s="198" t="str">
        <f>VLOOKUP($S36,'Efectividad de Controles'!$B$5:$D$9,3,0)</f>
        <v>Impacto / Probabilidad</v>
      </c>
      <c r="V36" s="177"/>
      <c r="W36" s="177"/>
      <c r="X36" s="178" t="s">
        <v>191</v>
      </c>
      <c r="Y36" s="178" t="s">
        <v>196</v>
      </c>
      <c r="Z36" s="198">
        <f>IF( AND($X36&lt;&gt;"", $Y36&lt;&gt;""), VLOOKUP( IF(ISERROR(VLOOKUP($X36,Datos!$B$8:$C$13,2,0)),0,VLOOKUP($X36,Datos!$B$8:$C$13,2,0)), Datos!$I$9:$N$13, IF(ISERROR(VLOOKUP($Y36,Datos!$B$17:$C$21,2,0)),0,VLOOKUP($Y36, Datos!$B$17:$C$21,2,0)+1),  0),  "-")</f>
        <v>25</v>
      </c>
      <c r="AA36" s="177"/>
      <c r="AB36" s="177"/>
      <c r="AC36" s="179"/>
      <c r="AD36" s="180"/>
      <c r="AE36" s="198">
        <f t="shared" si="3"/>
        <v>22</v>
      </c>
      <c r="AF36" s="198">
        <f t="shared" si="4"/>
        <v>25</v>
      </c>
      <c r="AG36" s="178">
        <v>3</v>
      </c>
      <c r="AH36" s="198" t="str">
        <f>IF(ISERROR(VLOOKUP($AG36,Datos!$A$9:$E$13,2,0)),"",VLOOKUP($AG36,Datos!$A$9:$E$13,2,0))</f>
        <v>3 Moderado</v>
      </c>
      <c r="AI36" s="197" t="str">
        <f>IF(ISERROR(VLOOKUP($AJ36,Datos!$D$8:$E$13,2,0)),0,VLOOKUP($AJ36,Datos!$D$8:$E$13,2,0))</f>
        <v>Extremadamente Dañino</v>
      </c>
      <c r="AJ36" s="198">
        <f>IF(ISERROR(VLOOKUP($X36,Datos!$B$8:$E$13,3,0)), 0, VLOOKUP($X36,Datos!$B$8:$E$13,3,0))</f>
        <v>4</v>
      </c>
      <c r="AK36" s="198">
        <f>IF(ISERROR(VLOOKUP(AL36,Datos!D29:E34,2,0)),0,VLOOKUP(AL36,Datos!D29:E34,2,0))</f>
        <v>0</v>
      </c>
      <c r="AL36" s="198">
        <f>IF(ISERROR(VLOOKUP(Y36,Datos!B29:E34,3,0)),0,VLOOKUP(Y36,Datos!B29:E34,3,0))</f>
        <v>0</v>
      </c>
      <c r="AM36" s="198">
        <f t="shared" si="5"/>
        <v>4</v>
      </c>
      <c r="AN36" s="198" t="str">
        <f>IF(ISERROR(VLOOKUP($AM36,Datos!$I$24:$J$28,2,0)),"-",VLOOKUP($AM36,Datos!$I$24:$J$28,2,0))</f>
        <v>Moderado</v>
      </c>
    </row>
    <row r="37" spans="1:40" s="199" customFormat="1">
      <c r="A37" s="19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8" t="s">
        <v>191</v>
      </c>
      <c r="N37" s="178" t="s">
        <v>194</v>
      </c>
      <c r="O37" s="198">
        <f>IF( AND($M37&lt;&gt;"", $N37&lt;&gt;""), VLOOKUP( IF(ISERROR(VLOOKUP($M37,Datos!$B$8:$C$13,2,0)),0,VLOOKUP($M37,Datos!$B$8:$C$13,2,0)), Datos!$I$9:$N$13, IF(ISERROR(VLOOKUP($N37,Datos!$B$17:$C$21,2,0)),0,VLOOKUP($N37, Datos!$B$17:$C$21,2,0)+1),  0),  "-")</f>
        <v>22</v>
      </c>
      <c r="P37" s="177"/>
      <c r="Q37" s="177"/>
      <c r="R37" s="177"/>
      <c r="S37" s="178" t="s">
        <v>40</v>
      </c>
      <c r="T37" s="198" t="str">
        <f>IF(ISERROR(VLOOKUP($S37,Datos!$B$25:$C$29,2,0)),"", VLOOKUP($S37,Datos!$B$25:$C$29,2,0))</f>
        <v>Alta</v>
      </c>
      <c r="U37" s="198" t="str">
        <f>VLOOKUP($S37,'Efectividad de Controles'!$B$5:$D$9,3,0)</f>
        <v>Impacto / Probabilidad</v>
      </c>
      <c r="V37" s="177"/>
      <c r="W37" s="177"/>
      <c r="X37" s="178" t="s">
        <v>191</v>
      </c>
      <c r="Y37" s="178" t="s">
        <v>196</v>
      </c>
      <c r="Z37" s="198">
        <f>IF( AND($X37&lt;&gt;"", $Y37&lt;&gt;""), VLOOKUP( IF(ISERROR(VLOOKUP($X37,Datos!$B$8:$C$13,2,0)),0,VLOOKUP($X37,Datos!$B$8:$C$13,2,0)), Datos!$I$9:$N$13, IF(ISERROR(VLOOKUP($Y37,Datos!$B$17:$C$21,2,0)),0,VLOOKUP($Y37, Datos!$B$17:$C$21,2,0)+1),  0),  "-")</f>
        <v>25</v>
      </c>
      <c r="AA37" s="177"/>
      <c r="AB37" s="177"/>
      <c r="AC37" s="179"/>
      <c r="AD37" s="180"/>
      <c r="AE37" s="198">
        <f t="shared" si="3"/>
        <v>22</v>
      </c>
      <c r="AF37" s="198">
        <f t="shared" si="4"/>
        <v>25</v>
      </c>
      <c r="AG37" s="178">
        <v>3</v>
      </c>
      <c r="AH37" s="198" t="str">
        <f>IF(ISERROR(VLOOKUP($AG37,Datos!$A$9:$E$13,2,0)),"",VLOOKUP($AG37,Datos!$A$9:$E$13,2,0))</f>
        <v>3 Moderado</v>
      </c>
      <c r="AI37" s="197" t="str">
        <f>IF(ISERROR(VLOOKUP($AJ37,Datos!$D$8:$E$13,2,0)),0,VLOOKUP($AJ37,Datos!$D$8:$E$13,2,0))</f>
        <v>Extremadamente Dañino</v>
      </c>
      <c r="AJ37" s="198">
        <f>IF(ISERROR(VLOOKUP($X37,Datos!$B$8:$E$13,3,0)), 0, VLOOKUP($X37,Datos!$B$8:$E$13,3,0))</f>
        <v>4</v>
      </c>
      <c r="AK37" s="198">
        <f>IF(ISERROR(VLOOKUP(AL37,Datos!D30:E35,2,0)),0,VLOOKUP(AL37,Datos!D30:E35,2,0))</f>
        <v>0</v>
      </c>
      <c r="AL37" s="198">
        <f>IF(ISERROR(VLOOKUP(Y37,Datos!B30:E35,3,0)),0,VLOOKUP(Y37,Datos!B30:E35,3,0))</f>
        <v>0</v>
      </c>
      <c r="AM37" s="198">
        <f t="shared" si="5"/>
        <v>4</v>
      </c>
      <c r="AN37" s="198" t="str">
        <f>IF(ISERROR(VLOOKUP($AM37,Datos!$I$24:$J$28,2,0)),"-",VLOOKUP($AM37,Datos!$I$24:$J$28,2,0))</f>
        <v>Moderado</v>
      </c>
    </row>
    <row r="38" spans="1:40" s="199" customFormat="1">
      <c r="A38" s="196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8" t="s">
        <v>191</v>
      </c>
      <c r="N38" s="178" t="s">
        <v>194</v>
      </c>
      <c r="O38" s="198">
        <f>IF( AND($M38&lt;&gt;"", $N38&lt;&gt;""), VLOOKUP( IF(ISERROR(VLOOKUP($M38,Datos!$B$8:$C$13,2,0)),0,VLOOKUP($M38,Datos!$B$8:$C$13,2,0)), Datos!$I$9:$N$13, IF(ISERROR(VLOOKUP($N38,Datos!$B$17:$C$21,2,0)),0,VLOOKUP($N38, Datos!$B$17:$C$21,2,0)+1),  0),  "-")</f>
        <v>22</v>
      </c>
      <c r="P38" s="177"/>
      <c r="Q38" s="177"/>
      <c r="R38" s="177"/>
      <c r="S38" s="178" t="s">
        <v>40</v>
      </c>
      <c r="T38" s="198" t="str">
        <f>IF(ISERROR(VLOOKUP($S38,Datos!$B$25:$C$29,2,0)),"", VLOOKUP($S38,Datos!$B$25:$C$29,2,0))</f>
        <v>Alta</v>
      </c>
      <c r="U38" s="198" t="str">
        <f>VLOOKUP($S38,'Efectividad de Controles'!$B$5:$D$9,3,0)</f>
        <v>Impacto / Probabilidad</v>
      </c>
      <c r="V38" s="177"/>
      <c r="W38" s="177"/>
      <c r="X38" s="178" t="s">
        <v>191</v>
      </c>
      <c r="Y38" s="178" t="s">
        <v>196</v>
      </c>
      <c r="Z38" s="198">
        <f>IF( AND($X38&lt;&gt;"", $Y38&lt;&gt;""), VLOOKUP( IF(ISERROR(VLOOKUP($X38,Datos!$B$8:$C$13,2,0)),0,VLOOKUP($X38,Datos!$B$8:$C$13,2,0)), Datos!$I$9:$N$13, IF(ISERROR(VLOOKUP($Y38,Datos!$B$17:$C$21,2,0)),0,VLOOKUP($Y38, Datos!$B$17:$C$21,2,0)+1),  0),  "-")</f>
        <v>25</v>
      </c>
      <c r="AA38" s="177"/>
      <c r="AB38" s="177"/>
      <c r="AC38" s="179"/>
      <c r="AD38" s="180"/>
      <c r="AE38" s="198">
        <f t="shared" si="3"/>
        <v>22</v>
      </c>
      <c r="AF38" s="198">
        <f t="shared" si="4"/>
        <v>25</v>
      </c>
      <c r="AG38" s="178">
        <v>3</v>
      </c>
      <c r="AH38" s="198" t="str">
        <f>IF(ISERROR(VLOOKUP($AG38,Datos!$A$9:$E$13,2,0)),"",VLOOKUP($AG38,Datos!$A$9:$E$13,2,0))</f>
        <v>3 Moderado</v>
      </c>
      <c r="AI38" s="197" t="str">
        <f>IF(ISERROR(VLOOKUP($AJ38,Datos!$D$8:$E$13,2,0)),0,VLOOKUP($AJ38,Datos!$D$8:$E$13,2,0))</f>
        <v>Extremadamente Dañino</v>
      </c>
      <c r="AJ38" s="198">
        <f>IF(ISERROR(VLOOKUP($X38,Datos!$B$8:$E$13,3,0)), 0, VLOOKUP($X38,Datos!$B$8:$E$13,3,0))</f>
        <v>4</v>
      </c>
      <c r="AK38" s="198">
        <f>IF(ISERROR(VLOOKUP(AL38,Datos!D31:E36,2,0)),0,VLOOKUP(AL38,Datos!D31:E36,2,0))</f>
        <v>0</v>
      </c>
      <c r="AL38" s="198">
        <f>IF(ISERROR(VLOOKUP(Y38,Datos!B31:E36,3,0)),0,VLOOKUP(Y38,Datos!B31:E36,3,0))</f>
        <v>0</v>
      </c>
      <c r="AM38" s="198">
        <f t="shared" si="5"/>
        <v>4</v>
      </c>
      <c r="AN38" s="198" t="str">
        <f>IF(ISERROR(VLOOKUP($AM38,Datos!$I$24:$J$28,2,0)),"-",VLOOKUP($AM38,Datos!$I$24:$J$28,2,0))</f>
        <v>Moderado</v>
      </c>
    </row>
    <row r="39" spans="1:40" s="199" customFormat="1">
      <c r="A39" s="196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8" t="s">
        <v>191</v>
      </c>
      <c r="N39" s="178" t="s">
        <v>194</v>
      </c>
      <c r="O39" s="198">
        <f>IF( AND($M39&lt;&gt;"", $N39&lt;&gt;""), VLOOKUP( IF(ISERROR(VLOOKUP($M39,Datos!$B$8:$C$13,2,0)),0,VLOOKUP($M39,Datos!$B$8:$C$13,2,0)), Datos!$I$9:$N$13, IF(ISERROR(VLOOKUP($N39,Datos!$B$17:$C$21,2,0)),0,VLOOKUP($N39, Datos!$B$17:$C$21,2,0)+1),  0),  "-")</f>
        <v>22</v>
      </c>
      <c r="P39" s="177"/>
      <c r="Q39" s="177"/>
      <c r="R39" s="177"/>
      <c r="S39" s="178" t="s">
        <v>40</v>
      </c>
      <c r="T39" s="198" t="str">
        <f>IF(ISERROR(VLOOKUP($S39,Datos!$B$25:$C$29,2,0)),"", VLOOKUP($S39,Datos!$B$25:$C$29,2,0))</f>
        <v>Alta</v>
      </c>
      <c r="U39" s="198" t="str">
        <f>VLOOKUP($S39,'Efectividad de Controles'!$B$5:$D$9,3,0)</f>
        <v>Impacto / Probabilidad</v>
      </c>
      <c r="V39" s="177"/>
      <c r="W39" s="177"/>
      <c r="X39" s="178" t="s">
        <v>191</v>
      </c>
      <c r="Y39" s="178" t="s">
        <v>196</v>
      </c>
      <c r="Z39" s="198">
        <f>IF( AND($X39&lt;&gt;"", $Y39&lt;&gt;""), VLOOKUP( IF(ISERROR(VLOOKUP($X39,Datos!$B$8:$C$13,2,0)),0,VLOOKUP($X39,Datos!$B$8:$C$13,2,0)), Datos!$I$9:$N$13, IF(ISERROR(VLOOKUP($Y39,Datos!$B$17:$C$21,2,0)),0,VLOOKUP($Y39, Datos!$B$17:$C$21,2,0)+1),  0),  "-")</f>
        <v>25</v>
      </c>
      <c r="AA39" s="177"/>
      <c r="AB39" s="177"/>
      <c r="AC39" s="179"/>
      <c r="AD39" s="180"/>
      <c r="AE39" s="198">
        <f t="shared" si="3"/>
        <v>22</v>
      </c>
      <c r="AF39" s="198">
        <f t="shared" si="4"/>
        <v>25</v>
      </c>
      <c r="AG39" s="178">
        <v>3</v>
      </c>
      <c r="AH39" s="198" t="str">
        <f>IF(ISERROR(VLOOKUP($AG39,Datos!$A$9:$E$13,2,0)),"",VLOOKUP($AG39,Datos!$A$9:$E$13,2,0))</f>
        <v>3 Moderado</v>
      </c>
      <c r="AI39" s="197" t="str">
        <f>IF(ISERROR(VLOOKUP($AJ39,Datos!$D$8:$E$13,2,0)),0,VLOOKUP($AJ39,Datos!$D$8:$E$13,2,0))</f>
        <v>Extremadamente Dañino</v>
      </c>
      <c r="AJ39" s="198">
        <f>IF(ISERROR(VLOOKUP($X39,Datos!$B$8:$E$13,3,0)), 0, VLOOKUP($X39,Datos!$B$8:$E$13,3,0))</f>
        <v>4</v>
      </c>
      <c r="AK39" s="198">
        <f>IF(ISERROR(VLOOKUP(AL39,Datos!D32:E37,2,0)),0,VLOOKUP(AL39,Datos!D32:E37,2,0))</f>
        <v>0</v>
      </c>
      <c r="AL39" s="198">
        <f>IF(ISERROR(VLOOKUP(Y39,Datos!B32:E37,3,0)),0,VLOOKUP(Y39,Datos!B32:E37,3,0))</f>
        <v>0</v>
      </c>
      <c r="AM39" s="198">
        <f t="shared" si="5"/>
        <v>4</v>
      </c>
      <c r="AN39" s="198" t="str">
        <f>IF(ISERROR(VLOOKUP($AM39,Datos!$I$24:$J$28,2,0)),"-",VLOOKUP($AM39,Datos!$I$24:$J$28,2,0))</f>
        <v>Moderado</v>
      </c>
    </row>
    <row r="40" spans="1:40" s="199" customFormat="1">
      <c r="A40" s="196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8" t="s">
        <v>191</v>
      </c>
      <c r="N40" s="178" t="s">
        <v>194</v>
      </c>
      <c r="O40" s="198">
        <f>IF( AND($M40&lt;&gt;"", $N40&lt;&gt;""), VLOOKUP( IF(ISERROR(VLOOKUP($M40,Datos!$B$8:$C$13,2,0)),0,VLOOKUP($M40,Datos!$B$8:$C$13,2,0)), Datos!$I$9:$N$13, IF(ISERROR(VLOOKUP($N40,Datos!$B$17:$C$21,2,0)),0,VLOOKUP($N40, Datos!$B$17:$C$21,2,0)+1),  0),  "-")</f>
        <v>22</v>
      </c>
      <c r="P40" s="177"/>
      <c r="Q40" s="177"/>
      <c r="R40" s="177"/>
      <c r="S40" s="178" t="s">
        <v>40</v>
      </c>
      <c r="T40" s="198" t="str">
        <f>IF(ISERROR(VLOOKUP($S40,Datos!$B$25:$C$29,2,0)),"", VLOOKUP($S40,Datos!$B$25:$C$29,2,0))</f>
        <v>Alta</v>
      </c>
      <c r="U40" s="198" t="str">
        <f>VLOOKUP($S40,'Efectividad de Controles'!$B$5:$D$9,3,0)</f>
        <v>Impacto / Probabilidad</v>
      </c>
      <c r="V40" s="177"/>
      <c r="W40" s="177"/>
      <c r="X40" s="178" t="s">
        <v>191</v>
      </c>
      <c r="Y40" s="178" t="s">
        <v>196</v>
      </c>
      <c r="Z40" s="198">
        <f>IF( AND($X40&lt;&gt;"", $Y40&lt;&gt;""), VLOOKUP( IF(ISERROR(VLOOKUP($X40,Datos!$B$8:$C$13,2,0)),0,VLOOKUP($X40,Datos!$B$8:$C$13,2,0)), Datos!$I$9:$N$13, IF(ISERROR(VLOOKUP($Y40,Datos!$B$17:$C$21,2,0)),0,VLOOKUP($Y40, Datos!$B$17:$C$21,2,0)+1),  0),  "-")</f>
        <v>25</v>
      </c>
      <c r="AA40" s="177"/>
      <c r="AB40" s="177"/>
      <c r="AC40" s="179"/>
      <c r="AD40" s="180"/>
      <c r="AE40" s="198">
        <f t="shared" si="3"/>
        <v>22</v>
      </c>
      <c r="AF40" s="198">
        <f t="shared" si="4"/>
        <v>25</v>
      </c>
      <c r="AG40" s="178">
        <v>3</v>
      </c>
      <c r="AH40" s="198" t="str">
        <f>IF(ISERROR(VLOOKUP($AG40,Datos!$A$9:$E$13,2,0)),"",VLOOKUP($AG40,Datos!$A$9:$E$13,2,0))</f>
        <v>3 Moderado</v>
      </c>
      <c r="AI40" s="197" t="str">
        <f>IF(ISERROR(VLOOKUP($AJ40,Datos!$D$8:$E$13,2,0)),0,VLOOKUP($AJ40,Datos!$D$8:$E$13,2,0))</f>
        <v>Extremadamente Dañino</v>
      </c>
      <c r="AJ40" s="198">
        <f>IF(ISERROR(VLOOKUP($X40,Datos!$B$8:$E$13,3,0)), 0, VLOOKUP($X40,Datos!$B$8:$E$13,3,0))</f>
        <v>4</v>
      </c>
      <c r="AK40" s="198">
        <f>IF(ISERROR(VLOOKUP(AL40,Datos!D33:E38,2,0)),0,VLOOKUP(AL40,Datos!D33:E38,2,0))</f>
        <v>0</v>
      </c>
      <c r="AL40" s="198">
        <f>IF(ISERROR(VLOOKUP(Y40,Datos!B33:E38,3,0)),0,VLOOKUP(Y40,Datos!B33:E38,3,0))</f>
        <v>0</v>
      </c>
      <c r="AM40" s="198">
        <f t="shared" si="5"/>
        <v>4</v>
      </c>
      <c r="AN40" s="198" t="str">
        <f>IF(ISERROR(VLOOKUP($AM40,Datos!$I$24:$J$28,2,0)),"-",VLOOKUP($AM40,Datos!$I$24:$J$28,2,0))</f>
        <v>Moderado</v>
      </c>
    </row>
    <row r="41" spans="1:40" s="199" customFormat="1">
      <c r="A41" s="196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8" t="s">
        <v>191</v>
      </c>
      <c r="N41" s="178" t="s">
        <v>194</v>
      </c>
      <c r="O41" s="198">
        <f>IF( AND($M41&lt;&gt;"", $N41&lt;&gt;""), VLOOKUP( IF(ISERROR(VLOOKUP($M41,Datos!$B$8:$C$13,2,0)),0,VLOOKUP($M41,Datos!$B$8:$C$13,2,0)), Datos!$I$9:$N$13, IF(ISERROR(VLOOKUP($N41,Datos!$B$17:$C$21,2,0)),0,VLOOKUP($N41, Datos!$B$17:$C$21,2,0)+1),  0),  "-")</f>
        <v>22</v>
      </c>
      <c r="P41" s="177"/>
      <c r="Q41" s="177"/>
      <c r="R41" s="177"/>
      <c r="S41" s="178" t="s">
        <v>40</v>
      </c>
      <c r="T41" s="198" t="str">
        <f>IF(ISERROR(VLOOKUP($S41,Datos!$B$25:$C$29,2,0)),"", VLOOKUP($S41,Datos!$B$25:$C$29,2,0))</f>
        <v>Alta</v>
      </c>
      <c r="U41" s="198" t="str">
        <f>VLOOKUP($S41,'Efectividad de Controles'!$B$5:$D$9,3,0)</f>
        <v>Impacto / Probabilidad</v>
      </c>
      <c r="V41" s="177"/>
      <c r="W41" s="177"/>
      <c r="X41" s="178" t="s">
        <v>191</v>
      </c>
      <c r="Y41" s="178" t="s">
        <v>196</v>
      </c>
      <c r="Z41" s="198">
        <f>IF( AND($X41&lt;&gt;"", $Y41&lt;&gt;""), VLOOKUP( IF(ISERROR(VLOOKUP($X41,Datos!$B$8:$C$13,2,0)),0,VLOOKUP($X41,Datos!$B$8:$C$13,2,0)), Datos!$I$9:$N$13, IF(ISERROR(VLOOKUP($Y41,Datos!$B$17:$C$21,2,0)),0,VLOOKUP($Y41, Datos!$B$17:$C$21,2,0)+1),  0),  "-")</f>
        <v>25</v>
      </c>
      <c r="AA41" s="177"/>
      <c r="AB41" s="177"/>
      <c r="AC41" s="179"/>
      <c r="AD41" s="180"/>
      <c r="AE41" s="198">
        <f t="shared" si="3"/>
        <v>22</v>
      </c>
      <c r="AF41" s="198">
        <f t="shared" si="4"/>
        <v>25</v>
      </c>
      <c r="AG41" s="178">
        <v>3</v>
      </c>
      <c r="AH41" s="198" t="str">
        <f>IF(ISERROR(VLOOKUP($AG41,Datos!$A$9:$E$13,2,0)),"",VLOOKUP($AG41,Datos!$A$9:$E$13,2,0))</f>
        <v>3 Moderado</v>
      </c>
      <c r="AI41" s="197" t="str">
        <f>IF(ISERROR(VLOOKUP($AJ41,Datos!$D$8:$E$13,2,0)),0,VLOOKUP($AJ41,Datos!$D$8:$E$13,2,0))</f>
        <v>Extremadamente Dañino</v>
      </c>
      <c r="AJ41" s="198">
        <f>IF(ISERROR(VLOOKUP($X41,Datos!$B$8:$E$13,3,0)), 0, VLOOKUP($X41,Datos!$B$8:$E$13,3,0))</f>
        <v>4</v>
      </c>
      <c r="AK41" s="198">
        <f>IF(ISERROR(VLOOKUP(AL41,Datos!D34:E39,2,0)),0,VLOOKUP(AL41,Datos!D34:E39,2,0))</f>
        <v>0</v>
      </c>
      <c r="AL41" s="198">
        <f>IF(ISERROR(VLOOKUP(Y41,Datos!B34:E39,3,0)),0,VLOOKUP(Y41,Datos!B34:E39,3,0))</f>
        <v>0</v>
      </c>
      <c r="AM41" s="198">
        <f t="shared" si="5"/>
        <v>4</v>
      </c>
      <c r="AN41" s="198" t="str">
        <f>IF(ISERROR(VLOOKUP($AM41,Datos!$I$24:$J$28,2,0)),"-",VLOOKUP($AM41,Datos!$I$24:$J$28,2,0))</f>
        <v>Moderado</v>
      </c>
    </row>
    <row r="42" spans="1:40" s="199" customFormat="1">
      <c r="A42" s="19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8" t="s">
        <v>191</v>
      </c>
      <c r="N42" s="178" t="s">
        <v>194</v>
      </c>
      <c r="O42" s="198">
        <f>IF( AND($M42&lt;&gt;"", $N42&lt;&gt;""), VLOOKUP( IF(ISERROR(VLOOKUP($M42,Datos!$B$8:$C$13,2,0)),0,VLOOKUP($M42,Datos!$B$8:$C$13,2,0)), Datos!$I$9:$N$13, IF(ISERROR(VLOOKUP($N42,Datos!$B$17:$C$21,2,0)),0,VLOOKUP($N42, Datos!$B$17:$C$21,2,0)+1),  0),  "-")</f>
        <v>22</v>
      </c>
      <c r="P42" s="177"/>
      <c r="Q42" s="177"/>
      <c r="R42" s="177"/>
      <c r="S42" s="178" t="s">
        <v>40</v>
      </c>
      <c r="T42" s="198" t="str">
        <f>IF(ISERROR(VLOOKUP($S42,Datos!$B$25:$C$29,2,0)),"", VLOOKUP($S42,Datos!$B$25:$C$29,2,0))</f>
        <v>Alta</v>
      </c>
      <c r="U42" s="198" t="str">
        <f>VLOOKUP($S42,'Efectividad de Controles'!$B$5:$D$9,3,0)</f>
        <v>Impacto / Probabilidad</v>
      </c>
      <c r="V42" s="177"/>
      <c r="W42" s="177"/>
      <c r="X42" s="178" t="s">
        <v>191</v>
      </c>
      <c r="Y42" s="178" t="s">
        <v>196</v>
      </c>
      <c r="Z42" s="198">
        <f>IF( AND($X42&lt;&gt;"", $Y42&lt;&gt;""), VLOOKUP( IF(ISERROR(VLOOKUP($X42,Datos!$B$8:$C$13,2,0)),0,VLOOKUP($X42,Datos!$B$8:$C$13,2,0)), Datos!$I$9:$N$13, IF(ISERROR(VLOOKUP($Y42,Datos!$B$17:$C$21,2,0)),0,VLOOKUP($Y42, Datos!$B$17:$C$21,2,0)+1),  0),  "-")</f>
        <v>25</v>
      </c>
      <c r="AA42" s="177"/>
      <c r="AB42" s="177"/>
      <c r="AC42" s="179"/>
      <c r="AD42" s="180"/>
      <c r="AE42" s="198">
        <f t="shared" si="3"/>
        <v>22</v>
      </c>
      <c r="AF42" s="198">
        <f t="shared" si="4"/>
        <v>25</v>
      </c>
      <c r="AG42" s="178">
        <v>3</v>
      </c>
      <c r="AH42" s="198" t="str">
        <f>IF(ISERROR(VLOOKUP($AG42,Datos!$A$9:$E$13,2,0)),"",VLOOKUP($AG42,Datos!$A$9:$E$13,2,0))</f>
        <v>3 Moderado</v>
      </c>
      <c r="AI42" s="197" t="str">
        <f>IF(ISERROR(VLOOKUP($AJ42,Datos!$D$8:$E$13,2,0)),0,VLOOKUP($AJ42,Datos!$D$8:$E$13,2,0))</f>
        <v>Extremadamente Dañino</v>
      </c>
      <c r="AJ42" s="198">
        <f>IF(ISERROR(VLOOKUP($X42,Datos!$B$8:$E$13,3,0)), 0, VLOOKUP($X42,Datos!$B$8:$E$13,3,0))</f>
        <v>4</v>
      </c>
      <c r="AK42" s="198">
        <f>IF(ISERROR(VLOOKUP(AL42,Datos!D35:E40,2,0)),0,VLOOKUP(AL42,Datos!D35:E40,2,0))</f>
        <v>0</v>
      </c>
      <c r="AL42" s="198">
        <f>IF(ISERROR(VLOOKUP(Y42,Datos!B35:E40,3,0)),0,VLOOKUP(Y42,Datos!B35:E40,3,0))</f>
        <v>0</v>
      </c>
      <c r="AM42" s="198">
        <f t="shared" si="5"/>
        <v>4</v>
      </c>
      <c r="AN42" s="198" t="str">
        <f>IF(ISERROR(VLOOKUP($AM42,Datos!$I$24:$J$28,2,0)),"-",VLOOKUP($AM42,Datos!$I$24:$J$28,2,0))</f>
        <v>Moderado</v>
      </c>
    </row>
    <row r="43" spans="1:40" s="199" customFormat="1">
      <c r="A43" s="19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8" t="s">
        <v>191</v>
      </c>
      <c r="N43" s="178" t="s">
        <v>194</v>
      </c>
      <c r="O43" s="198">
        <f>IF( AND($M43&lt;&gt;"", $N43&lt;&gt;""), VLOOKUP( IF(ISERROR(VLOOKUP($M43,Datos!$B$8:$C$13,2,0)),0,VLOOKUP($M43,Datos!$B$8:$C$13,2,0)), Datos!$I$9:$N$13, IF(ISERROR(VLOOKUP($N43,Datos!$B$17:$C$21,2,0)),0,VLOOKUP($N43, Datos!$B$17:$C$21,2,0)+1),  0),  "-")</f>
        <v>22</v>
      </c>
      <c r="P43" s="177"/>
      <c r="Q43" s="177"/>
      <c r="R43" s="177"/>
      <c r="S43" s="178" t="s">
        <v>40</v>
      </c>
      <c r="T43" s="198" t="str">
        <f>IF(ISERROR(VLOOKUP($S43,Datos!$B$25:$C$29,2,0)),"", VLOOKUP($S43,Datos!$B$25:$C$29,2,0))</f>
        <v>Alta</v>
      </c>
      <c r="U43" s="198" t="str">
        <f>VLOOKUP($S43,'Efectividad de Controles'!$B$5:$D$9,3,0)</f>
        <v>Impacto / Probabilidad</v>
      </c>
      <c r="V43" s="177"/>
      <c r="W43" s="177"/>
      <c r="X43" s="178" t="s">
        <v>191</v>
      </c>
      <c r="Y43" s="178" t="s">
        <v>196</v>
      </c>
      <c r="Z43" s="198">
        <f>IF( AND($X43&lt;&gt;"", $Y43&lt;&gt;""), VLOOKUP( IF(ISERROR(VLOOKUP($X43,Datos!$B$8:$C$13,2,0)),0,VLOOKUP($X43,Datos!$B$8:$C$13,2,0)), Datos!$I$9:$N$13, IF(ISERROR(VLOOKUP($Y43,Datos!$B$17:$C$21,2,0)),0,VLOOKUP($Y43, Datos!$B$17:$C$21,2,0)+1),  0),  "-")</f>
        <v>25</v>
      </c>
      <c r="AA43" s="177"/>
      <c r="AB43" s="177"/>
      <c r="AC43" s="179"/>
      <c r="AD43" s="180"/>
      <c r="AE43" s="198">
        <f t="shared" si="3"/>
        <v>22</v>
      </c>
      <c r="AF43" s="198">
        <f t="shared" si="4"/>
        <v>25</v>
      </c>
      <c r="AG43" s="178">
        <v>3</v>
      </c>
      <c r="AH43" s="198" t="str">
        <f>IF(ISERROR(VLOOKUP($AG43,Datos!$A$9:$E$13,2,0)),"",VLOOKUP($AG43,Datos!$A$9:$E$13,2,0))</f>
        <v>3 Moderado</v>
      </c>
      <c r="AI43" s="197" t="str">
        <f>IF(ISERROR(VLOOKUP($AJ43,Datos!$D$8:$E$13,2,0)),0,VLOOKUP($AJ43,Datos!$D$8:$E$13,2,0))</f>
        <v>Extremadamente Dañino</v>
      </c>
      <c r="AJ43" s="198">
        <f>IF(ISERROR(VLOOKUP($X43,Datos!$B$8:$E$13,3,0)), 0, VLOOKUP($X43,Datos!$B$8:$E$13,3,0))</f>
        <v>4</v>
      </c>
      <c r="AK43" s="198">
        <f>IF(ISERROR(VLOOKUP(AL43,Datos!D36:E41,2,0)),0,VLOOKUP(AL43,Datos!D36:E41,2,0))</f>
        <v>0</v>
      </c>
      <c r="AL43" s="198">
        <f>IF(ISERROR(VLOOKUP(Y43,Datos!B36:E41,3,0)),0,VLOOKUP(Y43,Datos!B36:E41,3,0))</f>
        <v>0</v>
      </c>
      <c r="AM43" s="198">
        <f t="shared" si="5"/>
        <v>4</v>
      </c>
      <c r="AN43" s="198" t="str">
        <f>IF(ISERROR(VLOOKUP($AM43,Datos!$I$24:$J$28,2,0)),"-",VLOOKUP($AM43,Datos!$I$24:$J$28,2,0))</f>
        <v>Moderado</v>
      </c>
    </row>
    <row r="44" spans="1:40" s="199" customFormat="1">
      <c r="A44" s="196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8" t="s">
        <v>191</v>
      </c>
      <c r="N44" s="178" t="s">
        <v>194</v>
      </c>
      <c r="O44" s="198">
        <f>IF( AND($M44&lt;&gt;"", $N44&lt;&gt;""), VLOOKUP( IF(ISERROR(VLOOKUP($M44,Datos!$B$8:$C$13,2,0)),0,VLOOKUP($M44,Datos!$B$8:$C$13,2,0)), Datos!$I$9:$N$13, IF(ISERROR(VLOOKUP($N44,Datos!$B$17:$C$21,2,0)),0,VLOOKUP($N44, Datos!$B$17:$C$21,2,0)+1),  0),  "-")</f>
        <v>22</v>
      </c>
      <c r="P44" s="177"/>
      <c r="Q44" s="177"/>
      <c r="R44" s="177"/>
      <c r="S44" s="178" t="s">
        <v>40</v>
      </c>
      <c r="T44" s="198" t="str">
        <f>IF(ISERROR(VLOOKUP($S44,Datos!$B$25:$C$29,2,0)),"", VLOOKUP($S44,Datos!$B$25:$C$29,2,0))</f>
        <v>Alta</v>
      </c>
      <c r="U44" s="198" t="str">
        <f>VLOOKUP($S44,'Efectividad de Controles'!$B$5:$D$9,3,0)</f>
        <v>Impacto / Probabilidad</v>
      </c>
      <c r="V44" s="177"/>
      <c r="W44" s="177"/>
      <c r="X44" s="178" t="s">
        <v>191</v>
      </c>
      <c r="Y44" s="178" t="s">
        <v>196</v>
      </c>
      <c r="Z44" s="198">
        <f>IF( AND($X44&lt;&gt;"", $Y44&lt;&gt;""), VLOOKUP( IF(ISERROR(VLOOKUP($X44,Datos!$B$8:$C$13,2,0)),0,VLOOKUP($X44,Datos!$B$8:$C$13,2,0)), Datos!$I$9:$N$13, IF(ISERROR(VLOOKUP($Y44,Datos!$B$17:$C$21,2,0)),0,VLOOKUP($Y44, Datos!$B$17:$C$21,2,0)+1),  0),  "-")</f>
        <v>25</v>
      </c>
      <c r="AA44" s="177"/>
      <c r="AB44" s="177"/>
      <c r="AC44" s="179"/>
      <c r="AD44" s="180"/>
      <c r="AE44" s="198">
        <f t="shared" si="3"/>
        <v>22</v>
      </c>
      <c r="AF44" s="198">
        <f t="shared" si="4"/>
        <v>25</v>
      </c>
      <c r="AG44" s="178">
        <v>3</v>
      </c>
      <c r="AH44" s="198" t="str">
        <f>IF(ISERROR(VLOOKUP($AG44,Datos!$A$9:$E$13,2,0)),"",VLOOKUP($AG44,Datos!$A$9:$E$13,2,0))</f>
        <v>3 Moderado</v>
      </c>
      <c r="AI44" s="197" t="str">
        <f>IF(ISERROR(VLOOKUP($AJ44,Datos!$D$8:$E$13,2,0)),0,VLOOKUP($AJ44,Datos!$D$8:$E$13,2,0))</f>
        <v>Extremadamente Dañino</v>
      </c>
      <c r="AJ44" s="198">
        <f>IF(ISERROR(VLOOKUP($X44,Datos!$B$8:$E$13,3,0)), 0, VLOOKUP($X44,Datos!$B$8:$E$13,3,0))</f>
        <v>4</v>
      </c>
      <c r="AK44" s="198">
        <f>IF(ISERROR(VLOOKUP(AL44,Datos!D37:E42,2,0)),0,VLOOKUP(AL44,Datos!D37:E42,2,0))</f>
        <v>0</v>
      </c>
      <c r="AL44" s="198">
        <f>IF(ISERROR(VLOOKUP(Y44,Datos!B37:E42,3,0)),0,VLOOKUP(Y44,Datos!B37:E42,3,0))</f>
        <v>0</v>
      </c>
      <c r="AM44" s="198">
        <f t="shared" si="5"/>
        <v>4</v>
      </c>
      <c r="AN44" s="198" t="str">
        <f>IF(ISERROR(VLOOKUP($AM44,Datos!$I$24:$J$28,2,0)),"-",VLOOKUP($AM44,Datos!$I$24:$J$28,2,0))</f>
        <v>Moderado</v>
      </c>
    </row>
    <row r="45" spans="1:40" s="199" customFormat="1">
      <c r="A45" s="196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8" t="s">
        <v>191</v>
      </c>
      <c r="N45" s="178" t="s">
        <v>194</v>
      </c>
      <c r="O45" s="198">
        <f>IF( AND($M45&lt;&gt;"", $N45&lt;&gt;""), VLOOKUP( IF(ISERROR(VLOOKUP($M45,Datos!$B$8:$C$13,2,0)),0,VLOOKUP($M45,Datos!$B$8:$C$13,2,0)), Datos!$I$9:$N$13, IF(ISERROR(VLOOKUP($N45,Datos!$B$17:$C$21,2,0)),0,VLOOKUP($N45, Datos!$B$17:$C$21,2,0)+1),  0),  "-")</f>
        <v>22</v>
      </c>
      <c r="P45" s="177"/>
      <c r="Q45" s="177"/>
      <c r="R45" s="177"/>
      <c r="S45" s="178" t="s">
        <v>40</v>
      </c>
      <c r="T45" s="198" t="str">
        <f>IF(ISERROR(VLOOKUP($S45,Datos!$B$25:$C$29,2,0)),"", VLOOKUP($S45,Datos!$B$25:$C$29,2,0))</f>
        <v>Alta</v>
      </c>
      <c r="U45" s="198" t="str">
        <f>VLOOKUP($S45,'Efectividad de Controles'!$B$5:$D$9,3,0)</f>
        <v>Impacto / Probabilidad</v>
      </c>
      <c r="V45" s="177"/>
      <c r="W45" s="177"/>
      <c r="X45" s="178" t="s">
        <v>191</v>
      </c>
      <c r="Y45" s="178" t="s">
        <v>196</v>
      </c>
      <c r="Z45" s="198">
        <f>IF( AND($X45&lt;&gt;"", $Y45&lt;&gt;""), VLOOKUP( IF(ISERROR(VLOOKUP($X45,Datos!$B$8:$C$13,2,0)),0,VLOOKUP($X45,Datos!$B$8:$C$13,2,0)), Datos!$I$9:$N$13, IF(ISERROR(VLOOKUP($Y45,Datos!$B$17:$C$21,2,0)),0,VLOOKUP($Y45, Datos!$B$17:$C$21,2,0)+1),  0),  "-")</f>
        <v>25</v>
      </c>
      <c r="AA45" s="177"/>
      <c r="AB45" s="177"/>
      <c r="AC45" s="179"/>
      <c r="AD45" s="180"/>
      <c r="AE45" s="198">
        <f t="shared" si="3"/>
        <v>22</v>
      </c>
      <c r="AF45" s="198">
        <f t="shared" si="4"/>
        <v>25</v>
      </c>
      <c r="AG45" s="178">
        <v>3</v>
      </c>
      <c r="AH45" s="198" t="str">
        <f>IF(ISERROR(VLOOKUP($AG45,Datos!$A$9:$E$13,2,0)),"",VLOOKUP($AG45,Datos!$A$9:$E$13,2,0))</f>
        <v>3 Moderado</v>
      </c>
      <c r="AI45" s="197" t="str">
        <f>IF(ISERROR(VLOOKUP($AJ45,Datos!$D$8:$E$13,2,0)),0,VLOOKUP($AJ45,Datos!$D$8:$E$13,2,0))</f>
        <v>Extremadamente Dañino</v>
      </c>
      <c r="AJ45" s="198">
        <f>IF(ISERROR(VLOOKUP($X45,Datos!$B$8:$E$13,3,0)), 0, VLOOKUP($X45,Datos!$B$8:$E$13,3,0))</f>
        <v>4</v>
      </c>
      <c r="AK45" s="198">
        <f>IF(ISERROR(VLOOKUP(AL45,Datos!D38:E43,2,0)),0,VLOOKUP(AL45,Datos!D38:E43,2,0))</f>
        <v>0</v>
      </c>
      <c r="AL45" s="198">
        <f>IF(ISERROR(VLOOKUP(Y45,Datos!B38:E43,3,0)),0,VLOOKUP(Y45,Datos!B38:E43,3,0))</f>
        <v>0</v>
      </c>
      <c r="AM45" s="198">
        <f t="shared" si="5"/>
        <v>4</v>
      </c>
      <c r="AN45" s="198" t="str">
        <f>IF(ISERROR(VLOOKUP($AM45,Datos!$I$24:$J$28,2,0)),"-",VLOOKUP($AM45,Datos!$I$24:$J$28,2,0))</f>
        <v>Moderado</v>
      </c>
    </row>
    <row r="46" spans="1:40" s="199" customFormat="1">
      <c r="A46" s="19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8" t="s">
        <v>191</v>
      </c>
      <c r="N46" s="178" t="s">
        <v>194</v>
      </c>
      <c r="O46" s="198">
        <f>IF( AND($M46&lt;&gt;"", $N46&lt;&gt;""), VLOOKUP( IF(ISERROR(VLOOKUP($M46,Datos!$B$8:$C$13,2,0)),0,VLOOKUP($M46,Datos!$B$8:$C$13,2,0)), Datos!$I$9:$N$13, IF(ISERROR(VLOOKUP($N46,Datos!$B$17:$C$21,2,0)),0,VLOOKUP($N46, Datos!$B$17:$C$21,2,0)+1),  0),  "-")</f>
        <v>22</v>
      </c>
      <c r="P46" s="177"/>
      <c r="Q46" s="177"/>
      <c r="R46" s="177"/>
      <c r="S46" s="178" t="s">
        <v>40</v>
      </c>
      <c r="T46" s="198" t="str">
        <f>IF(ISERROR(VLOOKUP($S46,Datos!$B$25:$C$29,2,0)),"", VLOOKUP($S46,Datos!$B$25:$C$29,2,0))</f>
        <v>Alta</v>
      </c>
      <c r="U46" s="198" t="str">
        <f>VLOOKUP($S46,'Efectividad de Controles'!$B$5:$D$9,3,0)</f>
        <v>Impacto / Probabilidad</v>
      </c>
      <c r="V46" s="177"/>
      <c r="W46" s="177"/>
      <c r="X46" s="178" t="s">
        <v>191</v>
      </c>
      <c r="Y46" s="178" t="s">
        <v>196</v>
      </c>
      <c r="Z46" s="198">
        <f>IF( AND($X46&lt;&gt;"", $Y46&lt;&gt;""), VLOOKUP( IF(ISERROR(VLOOKUP($X46,Datos!$B$8:$C$13,2,0)),0,VLOOKUP($X46,Datos!$B$8:$C$13,2,0)), Datos!$I$9:$N$13, IF(ISERROR(VLOOKUP($Y46,Datos!$B$17:$C$21,2,0)),0,VLOOKUP($Y46, Datos!$B$17:$C$21,2,0)+1),  0),  "-")</f>
        <v>25</v>
      </c>
      <c r="AA46" s="177"/>
      <c r="AB46" s="177"/>
      <c r="AC46" s="179"/>
      <c r="AD46" s="180"/>
      <c r="AE46" s="198">
        <f t="shared" si="3"/>
        <v>22</v>
      </c>
      <c r="AF46" s="198">
        <f t="shared" si="4"/>
        <v>25</v>
      </c>
      <c r="AG46" s="178">
        <v>3</v>
      </c>
      <c r="AH46" s="198" t="str">
        <f>IF(ISERROR(VLOOKUP($AG46,Datos!$A$9:$E$13,2,0)),"",VLOOKUP($AG46,Datos!$A$9:$E$13,2,0))</f>
        <v>3 Moderado</v>
      </c>
      <c r="AI46" s="197" t="str">
        <f>IF(ISERROR(VLOOKUP($AJ46,Datos!$D$8:$E$13,2,0)),0,VLOOKUP($AJ46,Datos!$D$8:$E$13,2,0))</f>
        <v>Extremadamente Dañino</v>
      </c>
      <c r="AJ46" s="198">
        <f>IF(ISERROR(VLOOKUP($X46,Datos!$B$8:$E$13,3,0)), 0, VLOOKUP($X46,Datos!$B$8:$E$13,3,0))</f>
        <v>4</v>
      </c>
      <c r="AK46" s="198">
        <f>IF(ISERROR(VLOOKUP(AL46,Datos!D39:E44,2,0)),0,VLOOKUP(AL46,Datos!D39:E44,2,0))</f>
        <v>0</v>
      </c>
      <c r="AL46" s="198">
        <f>IF(ISERROR(VLOOKUP(Y46,Datos!B39:E44,3,0)),0,VLOOKUP(Y46,Datos!B39:E44,3,0))</f>
        <v>0</v>
      </c>
      <c r="AM46" s="198">
        <f t="shared" si="5"/>
        <v>4</v>
      </c>
      <c r="AN46" s="198" t="str">
        <f>IF(ISERROR(VLOOKUP($AM46,Datos!$I$24:$J$28,2,0)),"-",VLOOKUP($AM46,Datos!$I$24:$J$28,2,0))</f>
        <v>Moderado</v>
      </c>
    </row>
    <row r="47" spans="1:40" s="199" customFormat="1">
      <c r="A47" s="19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8" t="s">
        <v>191</v>
      </c>
      <c r="N47" s="178" t="s">
        <v>194</v>
      </c>
      <c r="O47" s="198">
        <f>IF( AND($M47&lt;&gt;"", $N47&lt;&gt;""), VLOOKUP( IF(ISERROR(VLOOKUP($M47,Datos!$B$8:$C$13,2,0)),0,VLOOKUP($M47,Datos!$B$8:$C$13,2,0)), Datos!$I$9:$N$13, IF(ISERROR(VLOOKUP($N47,Datos!$B$17:$C$21,2,0)),0,VLOOKUP($N47, Datos!$B$17:$C$21,2,0)+1),  0),  "-")</f>
        <v>22</v>
      </c>
      <c r="P47" s="177"/>
      <c r="Q47" s="177"/>
      <c r="R47" s="177"/>
      <c r="S47" s="178" t="s">
        <v>40</v>
      </c>
      <c r="T47" s="198" t="str">
        <f>IF(ISERROR(VLOOKUP($S47,Datos!$B$25:$C$29,2,0)),"", VLOOKUP($S47,Datos!$B$25:$C$29,2,0))</f>
        <v>Alta</v>
      </c>
      <c r="U47" s="198" t="str">
        <f>VLOOKUP($S47,'Efectividad de Controles'!$B$5:$D$9,3,0)</f>
        <v>Impacto / Probabilidad</v>
      </c>
      <c r="V47" s="177"/>
      <c r="W47" s="177"/>
      <c r="X47" s="178" t="s">
        <v>191</v>
      </c>
      <c r="Y47" s="178" t="s">
        <v>196</v>
      </c>
      <c r="Z47" s="198">
        <f>IF( AND($X47&lt;&gt;"", $Y47&lt;&gt;""), VLOOKUP( IF(ISERROR(VLOOKUP($X47,Datos!$B$8:$C$13,2,0)),0,VLOOKUP($X47,Datos!$B$8:$C$13,2,0)), Datos!$I$9:$N$13, IF(ISERROR(VLOOKUP($Y47,Datos!$B$17:$C$21,2,0)),0,VLOOKUP($Y47, Datos!$B$17:$C$21,2,0)+1),  0),  "-")</f>
        <v>25</v>
      </c>
      <c r="AA47" s="177"/>
      <c r="AB47" s="177"/>
      <c r="AC47" s="179"/>
      <c r="AD47" s="180"/>
      <c r="AE47" s="198">
        <f t="shared" si="3"/>
        <v>22</v>
      </c>
      <c r="AF47" s="198">
        <f t="shared" si="4"/>
        <v>25</v>
      </c>
      <c r="AG47" s="178">
        <v>3</v>
      </c>
      <c r="AH47" s="198" t="str">
        <f>IF(ISERROR(VLOOKUP($AG47,Datos!$A$9:$E$13,2,0)),"",VLOOKUP($AG47,Datos!$A$9:$E$13,2,0))</f>
        <v>3 Moderado</v>
      </c>
      <c r="AI47" s="197" t="str">
        <f>IF(ISERROR(VLOOKUP($AJ47,Datos!$D$8:$E$13,2,0)),0,VLOOKUP($AJ47,Datos!$D$8:$E$13,2,0))</f>
        <v>Extremadamente Dañino</v>
      </c>
      <c r="AJ47" s="198">
        <f>IF(ISERROR(VLOOKUP($X47,Datos!$B$8:$E$13,3,0)), 0, VLOOKUP($X47,Datos!$B$8:$E$13,3,0))</f>
        <v>4</v>
      </c>
      <c r="AK47" s="198">
        <f>IF(ISERROR(VLOOKUP(AL47,Datos!D40:E45,2,0)),0,VLOOKUP(AL47,Datos!D40:E45,2,0))</f>
        <v>0</v>
      </c>
      <c r="AL47" s="198">
        <f>IF(ISERROR(VLOOKUP(Y47,Datos!B40:E45,3,0)),0,VLOOKUP(Y47,Datos!B40:E45,3,0))</f>
        <v>0</v>
      </c>
      <c r="AM47" s="198">
        <f t="shared" si="5"/>
        <v>4</v>
      </c>
      <c r="AN47" s="198" t="str">
        <f>IF(ISERROR(VLOOKUP($AM47,Datos!$I$24:$J$28,2,0)),"-",VLOOKUP($AM47,Datos!$I$24:$J$28,2,0))</f>
        <v>Moderado</v>
      </c>
    </row>
    <row r="48" spans="1:40" s="199" customFormat="1">
      <c r="A48" s="19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8" t="s">
        <v>191</v>
      </c>
      <c r="N48" s="178" t="s">
        <v>194</v>
      </c>
      <c r="O48" s="198">
        <f>IF( AND($M48&lt;&gt;"", $N48&lt;&gt;""), VLOOKUP( IF(ISERROR(VLOOKUP($M48,Datos!$B$8:$C$13,2,0)),0,VLOOKUP($M48,Datos!$B$8:$C$13,2,0)), Datos!$I$9:$N$13, IF(ISERROR(VLOOKUP($N48,Datos!$B$17:$C$21,2,0)),0,VLOOKUP($N48, Datos!$B$17:$C$21,2,0)+1),  0),  "-")</f>
        <v>22</v>
      </c>
      <c r="P48" s="177"/>
      <c r="Q48" s="177"/>
      <c r="R48" s="177"/>
      <c r="S48" s="178" t="s">
        <v>40</v>
      </c>
      <c r="T48" s="198" t="str">
        <f>IF(ISERROR(VLOOKUP($S48,Datos!$B$25:$C$29,2,0)),"", VLOOKUP($S48,Datos!$B$25:$C$29,2,0))</f>
        <v>Alta</v>
      </c>
      <c r="U48" s="198" t="str">
        <f>VLOOKUP($S48,'Efectividad de Controles'!$B$5:$D$9,3,0)</f>
        <v>Impacto / Probabilidad</v>
      </c>
      <c r="V48" s="177"/>
      <c r="W48" s="177"/>
      <c r="X48" s="178" t="s">
        <v>191</v>
      </c>
      <c r="Y48" s="178" t="s">
        <v>196</v>
      </c>
      <c r="Z48" s="198">
        <f>IF( AND($X48&lt;&gt;"", $Y48&lt;&gt;""), VLOOKUP( IF(ISERROR(VLOOKUP($X48,Datos!$B$8:$C$13,2,0)),0,VLOOKUP($X48,Datos!$B$8:$C$13,2,0)), Datos!$I$9:$N$13, IF(ISERROR(VLOOKUP($Y48,Datos!$B$17:$C$21,2,0)),0,VLOOKUP($Y48, Datos!$B$17:$C$21,2,0)+1),  0),  "-")</f>
        <v>25</v>
      </c>
      <c r="AA48" s="177"/>
      <c r="AB48" s="177"/>
      <c r="AC48" s="179"/>
      <c r="AD48" s="180"/>
      <c r="AE48" s="198">
        <f t="shared" si="3"/>
        <v>22</v>
      </c>
      <c r="AF48" s="198">
        <f t="shared" si="4"/>
        <v>25</v>
      </c>
      <c r="AG48" s="178">
        <v>3</v>
      </c>
      <c r="AH48" s="198" t="str">
        <f>IF(ISERROR(VLOOKUP($AG48,Datos!$A$9:$E$13,2,0)),"",VLOOKUP($AG48,Datos!$A$9:$E$13,2,0))</f>
        <v>3 Moderado</v>
      </c>
      <c r="AI48" s="197" t="str">
        <f>IF(ISERROR(VLOOKUP($AJ48,Datos!$D$8:$E$13,2,0)),0,VLOOKUP($AJ48,Datos!$D$8:$E$13,2,0))</f>
        <v>Extremadamente Dañino</v>
      </c>
      <c r="AJ48" s="198">
        <f>IF(ISERROR(VLOOKUP($X48,Datos!$B$8:$E$13,3,0)), 0, VLOOKUP($X48,Datos!$B$8:$E$13,3,0))</f>
        <v>4</v>
      </c>
      <c r="AK48" s="198">
        <f>IF(ISERROR(VLOOKUP(AL48,Datos!D41:E46,2,0)),0,VLOOKUP(AL48,Datos!D41:E46,2,0))</f>
        <v>0</v>
      </c>
      <c r="AL48" s="198">
        <f>IF(ISERROR(VLOOKUP(Y48,Datos!B41:E46,3,0)),0,VLOOKUP(Y48,Datos!B41:E46,3,0))</f>
        <v>0</v>
      </c>
      <c r="AM48" s="198">
        <f t="shared" si="5"/>
        <v>4</v>
      </c>
      <c r="AN48" s="198" t="str">
        <f>IF(ISERROR(VLOOKUP($AM48,Datos!$I$24:$J$28,2,0)),"-",VLOOKUP($AM48,Datos!$I$24:$J$28,2,0))</f>
        <v>Moderado</v>
      </c>
    </row>
    <row r="49" spans="1:40" s="199" customFormat="1">
      <c r="A49" s="196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8" t="s">
        <v>191</v>
      </c>
      <c r="N49" s="178" t="s">
        <v>194</v>
      </c>
      <c r="O49" s="198">
        <f>IF( AND($M49&lt;&gt;"", $N49&lt;&gt;""), VLOOKUP( IF(ISERROR(VLOOKUP($M49,Datos!$B$8:$C$13,2,0)),0,VLOOKUP($M49,Datos!$B$8:$C$13,2,0)), Datos!$I$9:$N$13, IF(ISERROR(VLOOKUP($N49,Datos!$B$17:$C$21,2,0)),0,VLOOKUP($N49, Datos!$B$17:$C$21,2,0)+1),  0),  "-")</f>
        <v>22</v>
      </c>
      <c r="P49" s="177"/>
      <c r="Q49" s="177"/>
      <c r="R49" s="177"/>
      <c r="S49" s="178" t="s">
        <v>40</v>
      </c>
      <c r="T49" s="198" t="str">
        <f>IF(ISERROR(VLOOKUP($S49,Datos!$B$25:$C$29,2,0)),"", VLOOKUP($S49,Datos!$B$25:$C$29,2,0))</f>
        <v>Alta</v>
      </c>
      <c r="U49" s="198" t="str">
        <f>VLOOKUP($S49,'Efectividad de Controles'!$B$5:$D$9,3,0)</f>
        <v>Impacto / Probabilidad</v>
      </c>
      <c r="V49" s="177"/>
      <c r="W49" s="177"/>
      <c r="X49" s="178" t="s">
        <v>191</v>
      </c>
      <c r="Y49" s="178" t="s">
        <v>196</v>
      </c>
      <c r="Z49" s="198">
        <f>IF( AND($X49&lt;&gt;"", $Y49&lt;&gt;""), VLOOKUP( IF(ISERROR(VLOOKUP($X49,Datos!$B$8:$C$13,2,0)),0,VLOOKUP($X49,Datos!$B$8:$C$13,2,0)), Datos!$I$9:$N$13, IF(ISERROR(VLOOKUP($Y49,Datos!$B$17:$C$21,2,0)),0,VLOOKUP($Y49, Datos!$B$17:$C$21,2,0)+1),  0),  "-")</f>
        <v>25</v>
      </c>
      <c r="AA49" s="177"/>
      <c r="AB49" s="177"/>
      <c r="AC49" s="179"/>
      <c r="AD49" s="180"/>
      <c r="AE49" s="198">
        <f t="shared" si="3"/>
        <v>22</v>
      </c>
      <c r="AF49" s="198">
        <f t="shared" si="4"/>
        <v>25</v>
      </c>
      <c r="AG49" s="178">
        <v>3</v>
      </c>
      <c r="AH49" s="198" t="str">
        <f>IF(ISERROR(VLOOKUP($AG49,Datos!$A$9:$E$13,2,0)),"",VLOOKUP($AG49,Datos!$A$9:$E$13,2,0))</f>
        <v>3 Moderado</v>
      </c>
      <c r="AI49" s="197" t="str">
        <f>IF(ISERROR(VLOOKUP($AJ49,Datos!$D$8:$E$13,2,0)),0,VLOOKUP($AJ49,Datos!$D$8:$E$13,2,0))</f>
        <v>Extremadamente Dañino</v>
      </c>
      <c r="AJ49" s="198">
        <f>IF(ISERROR(VLOOKUP($X49,Datos!$B$8:$E$13,3,0)), 0, VLOOKUP($X49,Datos!$B$8:$E$13,3,0))</f>
        <v>4</v>
      </c>
      <c r="AK49" s="198">
        <f>IF(ISERROR(VLOOKUP(AL49,Datos!D42:E47,2,0)),0,VLOOKUP(AL49,Datos!D42:E47,2,0))</f>
        <v>0</v>
      </c>
      <c r="AL49" s="198">
        <f>IF(ISERROR(VLOOKUP(Y49,Datos!B42:E47,3,0)),0,VLOOKUP(Y49,Datos!B42:E47,3,0))</f>
        <v>0</v>
      </c>
      <c r="AM49" s="198">
        <f t="shared" si="5"/>
        <v>4</v>
      </c>
      <c r="AN49" s="198" t="str">
        <f>IF(ISERROR(VLOOKUP($AM49,Datos!$I$24:$J$28,2,0)),"-",VLOOKUP($AM49,Datos!$I$24:$J$28,2,0))</f>
        <v>Moderado</v>
      </c>
    </row>
    <row r="50" spans="1:40" s="199" customFormat="1">
      <c r="A50" s="196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8" t="s">
        <v>191</v>
      </c>
      <c r="N50" s="178" t="s">
        <v>194</v>
      </c>
      <c r="O50" s="198">
        <f>IF( AND($M50&lt;&gt;"", $N50&lt;&gt;""), VLOOKUP( IF(ISERROR(VLOOKUP($M50,Datos!$B$8:$C$13,2,0)),0,VLOOKUP($M50,Datos!$B$8:$C$13,2,0)), Datos!$I$9:$N$13, IF(ISERROR(VLOOKUP($N50,Datos!$B$17:$C$21,2,0)),0,VLOOKUP($N50, Datos!$B$17:$C$21,2,0)+1),  0),  "-")</f>
        <v>22</v>
      </c>
      <c r="P50" s="177"/>
      <c r="Q50" s="177"/>
      <c r="R50" s="177"/>
      <c r="S50" s="178" t="s">
        <v>40</v>
      </c>
      <c r="T50" s="198" t="str">
        <f>IF(ISERROR(VLOOKUP($S50,Datos!$B$25:$C$29,2,0)),"", VLOOKUP($S50,Datos!$B$25:$C$29,2,0))</f>
        <v>Alta</v>
      </c>
      <c r="U50" s="198" t="str">
        <f>VLOOKUP($S50,'Efectividad de Controles'!$B$5:$D$9,3,0)</f>
        <v>Impacto / Probabilidad</v>
      </c>
      <c r="V50" s="177"/>
      <c r="W50" s="177"/>
      <c r="X50" s="178" t="s">
        <v>191</v>
      </c>
      <c r="Y50" s="178" t="s">
        <v>196</v>
      </c>
      <c r="Z50" s="198">
        <f>IF( AND($X50&lt;&gt;"", $Y50&lt;&gt;""), VLOOKUP( IF(ISERROR(VLOOKUP($X50,Datos!$B$8:$C$13,2,0)),0,VLOOKUP($X50,Datos!$B$8:$C$13,2,0)), Datos!$I$9:$N$13, IF(ISERROR(VLOOKUP($Y50,Datos!$B$17:$C$21,2,0)),0,VLOOKUP($Y50, Datos!$B$17:$C$21,2,0)+1),  0),  "-")</f>
        <v>25</v>
      </c>
      <c r="AA50" s="177"/>
      <c r="AB50" s="177"/>
      <c r="AC50" s="179"/>
      <c r="AD50" s="180"/>
      <c r="AE50" s="198">
        <f t="shared" si="3"/>
        <v>22</v>
      </c>
      <c r="AF50" s="198">
        <f t="shared" si="4"/>
        <v>25</v>
      </c>
      <c r="AG50" s="178">
        <v>3</v>
      </c>
      <c r="AH50" s="198" t="str">
        <f>IF(ISERROR(VLOOKUP($AG50,Datos!$A$9:$E$13,2,0)),"",VLOOKUP($AG50,Datos!$A$9:$E$13,2,0))</f>
        <v>3 Moderado</v>
      </c>
      <c r="AI50" s="197" t="str">
        <f>IF(ISERROR(VLOOKUP($AJ50,Datos!$D$8:$E$13,2,0)),0,VLOOKUP($AJ50,Datos!$D$8:$E$13,2,0))</f>
        <v>Extremadamente Dañino</v>
      </c>
      <c r="AJ50" s="198">
        <f>IF(ISERROR(VLOOKUP($X50,Datos!$B$8:$E$13,3,0)), 0, VLOOKUP($X50,Datos!$B$8:$E$13,3,0))</f>
        <v>4</v>
      </c>
      <c r="AK50" s="198">
        <f>IF(ISERROR(VLOOKUP(AL50,Datos!D43:E48,2,0)),0,VLOOKUP(AL50,Datos!D43:E48,2,0))</f>
        <v>0</v>
      </c>
      <c r="AL50" s="198">
        <f>IF(ISERROR(VLOOKUP(Y50,Datos!B43:E48,3,0)),0,VLOOKUP(Y50,Datos!B43:E48,3,0))</f>
        <v>0</v>
      </c>
      <c r="AM50" s="198">
        <f t="shared" si="5"/>
        <v>4</v>
      </c>
      <c r="AN50" s="198" t="str">
        <f>IF(ISERROR(VLOOKUP($AM50,Datos!$I$24:$J$28,2,0)),"-",VLOOKUP($AM50,Datos!$I$24:$J$28,2,0))</f>
        <v>Moderado</v>
      </c>
    </row>
    <row r="51" spans="1:40" s="199" customFormat="1">
      <c r="A51" s="19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8" t="s">
        <v>191</v>
      </c>
      <c r="N51" s="178" t="s">
        <v>194</v>
      </c>
      <c r="O51" s="198">
        <f>IF( AND($M51&lt;&gt;"", $N51&lt;&gt;""), VLOOKUP( IF(ISERROR(VLOOKUP($M51,Datos!$B$8:$C$13,2,0)),0,VLOOKUP($M51,Datos!$B$8:$C$13,2,0)), Datos!$I$9:$N$13, IF(ISERROR(VLOOKUP($N51,Datos!$B$17:$C$21,2,0)),0,VLOOKUP($N51, Datos!$B$17:$C$21,2,0)+1),  0),  "-")</f>
        <v>22</v>
      </c>
      <c r="P51" s="177"/>
      <c r="Q51" s="177"/>
      <c r="R51" s="177"/>
      <c r="S51" s="178" t="s">
        <v>40</v>
      </c>
      <c r="T51" s="198" t="str">
        <f>IF(ISERROR(VLOOKUP($S51,Datos!$B$25:$C$29,2,0)),"", VLOOKUP($S51,Datos!$B$25:$C$29,2,0))</f>
        <v>Alta</v>
      </c>
      <c r="U51" s="198" t="str">
        <f>VLOOKUP($S51,'Efectividad de Controles'!$B$5:$D$9,3,0)</f>
        <v>Impacto / Probabilidad</v>
      </c>
      <c r="V51" s="177"/>
      <c r="W51" s="177"/>
      <c r="X51" s="178" t="s">
        <v>191</v>
      </c>
      <c r="Y51" s="178" t="s">
        <v>196</v>
      </c>
      <c r="Z51" s="198">
        <f>IF( AND($X51&lt;&gt;"", $Y51&lt;&gt;""), VLOOKUP( IF(ISERROR(VLOOKUP($X51,Datos!$B$8:$C$13,2,0)),0,VLOOKUP($X51,Datos!$B$8:$C$13,2,0)), Datos!$I$9:$N$13, IF(ISERROR(VLOOKUP($Y51,Datos!$B$17:$C$21,2,0)),0,VLOOKUP($Y51, Datos!$B$17:$C$21,2,0)+1),  0),  "-")</f>
        <v>25</v>
      </c>
      <c r="AA51" s="177"/>
      <c r="AB51" s="177"/>
      <c r="AC51" s="179"/>
      <c r="AD51" s="180"/>
      <c r="AE51" s="198">
        <f t="shared" si="3"/>
        <v>22</v>
      </c>
      <c r="AF51" s="198">
        <f t="shared" si="4"/>
        <v>25</v>
      </c>
      <c r="AG51" s="178">
        <v>3</v>
      </c>
      <c r="AH51" s="198" t="str">
        <f>IF(ISERROR(VLOOKUP($AG51,Datos!$A$9:$E$13,2,0)),"",VLOOKUP($AG51,Datos!$A$9:$E$13,2,0))</f>
        <v>3 Moderado</v>
      </c>
      <c r="AI51" s="197" t="str">
        <f>IF(ISERROR(VLOOKUP($AJ51,Datos!$D$8:$E$13,2,0)),0,VLOOKUP($AJ51,Datos!$D$8:$E$13,2,0))</f>
        <v>Extremadamente Dañino</v>
      </c>
      <c r="AJ51" s="198">
        <f>IF(ISERROR(VLOOKUP($X51,Datos!$B$8:$E$13,3,0)), 0, VLOOKUP($X51,Datos!$B$8:$E$13,3,0))</f>
        <v>4</v>
      </c>
      <c r="AK51" s="198">
        <f>IF(ISERROR(VLOOKUP(AL51,Datos!D44:E49,2,0)),0,VLOOKUP(AL51,Datos!D44:E49,2,0))</f>
        <v>0</v>
      </c>
      <c r="AL51" s="198">
        <f>IF(ISERROR(VLOOKUP(Y51,Datos!B44:E49,3,0)),0,VLOOKUP(Y51,Datos!B44:E49,3,0))</f>
        <v>0</v>
      </c>
      <c r="AM51" s="198">
        <f t="shared" si="5"/>
        <v>4</v>
      </c>
      <c r="AN51" s="198" t="str">
        <f>IF(ISERROR(VLOOKUP($AM51,Datos!$I$24:$J$28,2,0)),"-",VLOOKUP($AM51,Datos!$I$24:$J$28,2,0))</f>
        <v>Moderado</v>
      </c>
    </row>
    <row r="52" spans="1:40" s="199" customFormat="1">
      <c r="A52" s="196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8" t="s">
        <v>191</v>
      </c>
      <c r="N52" s="178" t="s">
        <v>194</v>
      </c>
      <c r="O52" s="198">
        <f>IF( AND($M52&lt;&gt;"", $N52&lt;&gt;""), VLOOKUP( IF(ISERROR(VLOOKUP($M52,Datos!$B$8:$C$13,2,0)),0,VLOOKUP($M52,Datos!$B$8:$C$13,2,0)), Datos!$I$9:$N$13, IF(ISERROR(VLOOKUP($N52,Datos!$B$17:$C$21,2,0)),0,VLOOKUP($N52, Datos!$B$17:$C$21,2,0)+1),  0),  "-")</f>
        <v>22</v>
      </c>
      <c r="P52" s="177"/>
      <c r="Q52" s="177"/>
      <c r="R52" s="177"/>
      <c r="S52" s="178" t="s">
        <v>40</v>
      </c>
      <c r="T52" s="198" t="str">
        <f>IF(ISERROR(VLOOKUP($S52,Datos!$B$25:$C$29,2,0)),"", VLOOKUP($S52,Datos!$B$25:$C$29,2,0))</f>
        <v>Alta</v>
      </c>
      <c r="U52" s="198" t="str">
        <f>VLOOKUP($S52,'Efectividad de Controles'!$B$5:$D$9,3,0)</f>
        <v>Impacto / Probabilidad</v>
      </c>
      <c r="V52" s="177"/>
      <c r="W52" s="177"/>
      <c r="X52" s="178" t="s">
        <v>191</v>
      </c>
      <c r="Y52" s="178" t="s">
        <v>196</v>
      </c>
      <c r="Z52" s="198">
        <f>IF( AND($X52&lt;&gt;"", $Y52&lt;&gt;""), VLOOKUP( IF(ISERROR(VLOOKUP($X52,Datos!$B$8:$C$13,2,0)),0,VLOOKUP($X52,Datos!$B$8:$C$13,2,0)), Datos!$I$9:$N$13, IF(ISERROR(VLOOKUP($Y52,Datos!$B$17:$C$21,2,0)),0,VLOOKUP($Y52, Datos!$B$17:$C$21,2,0)+1),  0),  "-")</f>
        <v>25</v>
      </c>
      <c r="AA52" s="177"/>
      <c r="AB52" s="177"/>
      <c r="AC52" s="179"/>
      <c r="AD52" s="180"/>
      <c r="AE52" s="198">
        <f t="shared" si="3"/>
        <v>22</v>
      </c>
      <c r="AF52" s="198">
        <f t="shared" si="4"/>
        <v>25</v>
      </c>
      <c r="AG52" s="178">
        <v>3</v>
      </c>
      <c r="AH52" s="198" t="str">
        <f>IF(ISERROR(VLOOKUP($AG52,Datos!$A$9:$E$13,2,0)),"",VLOOKUP($AG52,Datos!$A$9:$E$13,2,0))</f>
        <v>3 Moderado</v>
      </c>
      <c r="AI52" s="197" t="str">
        <f>IF(ISERROR(VLOOKUP($AJ52,Datos!$D$8:$E$13,2,0)),0,VLOOKUP($AJ52,Datos!$D$8:$E$13,2,0))</f>
        <v>Extremadamente Dañino</v>
      </c>
      <c r="AJ52" s="198">
        <f>IF(ISERROR(VLOOKUP($X52,Datos!$B$8:$E$13,3,0)), 0, VLOOKUP($X52,Datos!$B$8:$E$13,3,0))</f>
        <v>4</v>
      </c>
      <c r="AK52" s="198">
        <f>IF(ISERROR(VLOOKUP(AL52,Datos!D45:E50,2,0)),0,VLOOKUP(AL52,Datos!D45:E50,2,0))</f>
        <v>0</v>
      </c>
      <c r="AL52" s="198">
        <f>IF(ISERROR(VLOOKUP(Y52,Datos!B45:E50,3,0)),0,VLOOKUP(Y52,Datos!B45:E50,3,0))</f>
        <v>0</v>
      </c>
      <c r="AM52" s="198">
        <f t="shared" si="5"/>
        <v>4</v>
      </c>
      <c r="AN52" s="198" t="str">
        <f>IF(ISERROR(VLOOKUP($AM52,Datos!$I$24:$J$28,2,0)),"-",VLOOKUP($AM52,Datos!$I$24:$J$28,2,0))</f>
        <v>Moderado</v>
      </c>
    </row>
    <row r="53" spans="1:40" s="199" customFormat="1">
      <c r="A53" s="196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8" t="s">
        <v>191</v>
      </c>
      <c r="N53" s="178" t="s">
        <v>194</v>
      </c>
      <c r="O53" s="198">
        <f>IF( AND($M53&lt;&gt;"", $N53&lt;&gt;""), VLOOKUP( IF(ISERROR(VLOOKUP($M53,Datos!$B$8:$C$13,2,0)),0,VLOOKUP($M53,Datos!$B$8:$C$13,2,0)), Datos!$I$9:$N$13, IF(ISERROR(VLOOKUP($N53,Datos!$B$17:$C$21,2,0)),0,VLOOKUP($N53, Datos!$B$17:$C$21,2,0)+1),  0),  "-")</f>
        <v>22</v>
      </c>
      <c r="P53" s="177"/>
      <c r="Q53" s="177"/>
      <c r="R53" s="177"/>
      <c r="S53" s="178" t="s">
        <v>40</v>
      </c>
      <c r="T53" s="198" t="str">
        <f>IF(ISERROR(VLOOKUP($S53,Datos!$B$25:$C$29,2,0)),"", VLOOKUP($S53,Datos!$B$25:$C$29,2,0))</f>
        <v>Alta</v>
      </c>
      <c r="U53" s="198" t="str">
        <f>VLOOKUP($S53,'Efectividad de Controles'!$B$5:$D$9,3,0)</f>
        <v>Impacto / Probabilidad</v>
      </c>
      <c r="V53" s="177"/>
      <c r="W53" s="177"/>
      <c r="X53" s="178" t="s">
        <v>191</v>
      </c>
      <c r="Y53" s="178" t="s">
        <v>196</v>
      </c>
      <c r="Z53" s="198">
        <f>IF( AND($X53&lt;&gt;"", $Y53&lt;&gt;""), VLOOKUP( IF(ISERROR(VLOOKUP($X53,Datos!$B$8:$C$13,2,0)),0,VLOOKUP($X53,Datos!$B$8:$C$13,2,0)), Datos!$I$9:$N$13, IF(ISERROR(VLOOKUP($Y53,Datos!$B$17:$C$21,2,0)),0,VLOOKUP($Y53, Datos!$B$17:$C$21,2,0)+1),  0),  "-")</f>
        <v>25</v>
      </c>
      <c r="AA53" s="177"/>
      <c r="AB53" s="177"/>
      <c r="AC53" s="179"/>
      <c r="AD53" s="180"/>
      <c r="AE53" s="198">
        <f t="shared" si="3"/>
        <v>22</v>
      </c>
      <c r="AF53" s="198">
        <f t="shared" si="4"/>
        <v>25</v>
      </c>
      <c r="AG53" s="178">
        <v>3</v>
      </c>
      <c r="AH53" s="198" t="str">
        <f>IF(ISERROR(VLOOKUP($AG53,Datos!$A$9:$E$13,2,0)),"",VLOOKUP($AG53,Datos!$A$9:$E$13,2,0))</f>
        <v>3 Moderado</v>
      </c>
      <c r="AI53" s="197" t="str">
        <f>IF(ISERROR(VLOOKUP($AJ53,Datos!$D$8:$E$13,2,0)),0,VLOOKUP($AJ53,Datos!$D$8:$E$13,2,0))</f>
        <v>Extremadamente Dañino</v>
      </c>
      <c r="AJ53" s="198">
        <f>IF(ISERROR(VLOOKUP($X53,Datos!$B$8:$E$13,3,0)), 0, VLOOKUP($X53,Datos!$B$8:$E$13,3,0))</f>
        <v>4</v>
      </c>
      <c r="AK53" s="198">
        <f>IF(ISERROR(VLOOKUP(AL53,Datos!D46:E51,2,0)),0,VLOOKUP(AL53,Datos!D46:E51,2,0))</f>
        <v>0</v>
      </c>
      <c r="AL53" s="198">
        <f>IF(ISERROR(VLOOKUP(Y53,Datos!B46:E51,3,0)),0,VLOOKUP(Y53,Datos!B46:E51,3,0))</f>
        <v>0</v>
      </c>
      <c r="AM53" s="198">
        <f t="shared" si="5"/>
        <v>4</v>
      </c>
      <c r="AN53" s="198" t="str">
        <f>IF(ISERROR(VLOOKUP($AM53,Datos!$I$24:$J$28,2,0)),"-",VLOOKUP($AM53,Datos!$I$24:$J$28,2,0))</f>
        <v>Moderado</v>
      </c>
    </row>
    <row r="54" spans="1:40" s="199" customFormat="1">
      <c r="A54" s="196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8" t="s">
        <v>191</v>
      </c>
      <c r="N54" s="178" t="s">
        <v>194</v>
      </c>
      <c r="O54" s="198">
        <f>IF( AND($M54&lt;&gt;"", $N54&lt;&gt;""), VLOOKUP( IF(ISERROR(VLOOKUP($M54,Datos!$B$8:$C$13,2,0)),0,VLOOKUP($M54,Datos!$B$8:$C$13,2,0)), Datos!$I$9:$N$13, IF(ISERROR(VLOOKUP($N54,Datos!$B$17:$C$21,2,0)),0,VLOOKUP($N54, Datos!$B$17:$C$21,2,0)+1),  0),  "-")</f>
        <v>22</v>
      </c>
      <c r="P54" s="177"/>
      <c r="Q54" s="177"/>
      <c r="R54" s="177"/>
      <c r="S54" s="178" t="s">
        <v>40</v>
      </c>
      <c r="T54" s="198" t="str">
        <f>IF(ISERROR(VLOOKUP($S54,Datos!$B$25:$C$29,2,0)),"", VLOOKUP($S54,Datos!$B$25:$C$29,2,0))</f>
        <v>Alta</v>
      </c>
      <c r="U54" s="198" t="str">
        <f>VLOOKUP($S54,'Efectividad de Controles'!$B$5:$D$9,3,0)</f>
        <v>Impacto / Probabilidad</v>
      </c>
      <c r="V54" s="177"/>
      <c r="W54" s="177"/>
      <c r="X54" s="178" t="s">
        <v>191</v>
      </c>
      <c r="Y54" s="178" t="s">
        <v>196</v>
      </c>
      <c r="Z54" s="198">
        <f>IF( AND($X54&lt;&gt;"", $Y54&lt;&gt;""), VLOOKUP( IF(ISERROR(VLOOKUP($X54,Datos!$B$8:$C$13,2,0)),0,VLOOKUP($X54,Datos!$B$8:$C$13,2,0)), Datos!$I$9:$N$13, IF(ISERROR(VLOOKUP($Y54,Datos!$B$17:$C$21,2,0)),0,VLOOKUP($Y54, Datos!$B$17:$C$21,2,0)+1),  0),  "-")</f>
        <v>25</v>
      </c>
      <c r="AA54" s="177"/>
      <c r="AB54" s="177"/>
      <c r="AC54" s="179"/>
      <c r="AD54" s="180"/>
      <c r="AE54" s="198">
        <f t="shared" si="3"/>
        <v>22</v>
      </c>
      <c r="AF54" s="198">
        <f t="shared" si="4"/>
        <v>25</v>
      </c>
      <c r="AG54" s="178">
        <v>3</v>
      </c>
      <c r="AH54" s="198" t="str">
        <f>IF(ISERROR(VLOOKUP($AG54,Datos!$A$9:$E$13,2,0)),"",VLOOKUP($AG54,Datos!$A$9:$E$13,2,0))</f>
        <v>3 Moderado</v>
      </c>
      <c r="AI54" s="197" t="str">
        <f>IF(ISERROR(VLOOKUP($AJ54,Datos!$D$8:$E$13,2,0)),0,VLOOKUP($AJ54,Datos!$D$8:$E$13,2,0))</f>
        <v>Extremadamente Dañino</v>
      </c>
      <c r="AJ54" s="198">
        <f>IF(ISERROR(VLOOKUP($X54,Datos!$B$8:$E$13,3,0)), 0, VLOOKUP($X54,Datos!$B$8:$E$13,3,0))</f>
        <v>4</v>
      </c>
      <c r="AK54" s="198">
        <f>IF(ISERROR(VLOOKUP(AL54,Datos!D47:E52,2,0)),0,VLOOKUP(AL54,Datos!D47:E52,2,0))</f>
        <v>0</v>
      </c>
      <c r="AL54" s="198">
        <f>IF(ISERROR(VLOOKUP(Y54,Datos!B47:E52,3,0)),0,VLOOKUP(Y54,Datos!B47:E52,3,0))</f>
        <v>0</v>
      </c>
      <c r="AM54" s="198">
        <f t="shared" si="5"/>
        <v>4</v>
      </c>
      <c r="AN54" s="198" t="str">
        <f>IF(ISERROR(VLOOKUP($AM54,Datos!$I$24:$J$28,2,0)),"-",VLOOKUP($AM54,Datos!$I$24:$J$28,2,0))</f>
        <v>Moderado</v>
      </c>
    </row>
    <row r="55" spans="1:40" s="199" customFormat="1">
      <c r="A55" s="196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8" t="s">
        <v>191</v>
      </c>
      <c r="N55" s="178" t="s">
        <v>194</v>
      </c>
      <c r="O55" s="198">
        <f>IF( AND($M55&lt;&gt;"", $N55&lt;&gt;""), VLOOKUP( IF(ISERROR(VLOOKUP($M55,Datos!$B$8:$C$13,2,0)),0,VLOOKUP($M55,Datos!$B$8:$C$13,2,0)), Datos!$I$9:$N$13, IF(ISERROR(VLOOKUP($N55,Datos!$B$17:$C$21,2,0)),0,VLOOKUP($N55, Datos!$B$17:$C$21,2,0)+1),  0),  "-")</f>
        <v>22</v>
      </c>
      <c r="P55" s="177"/>
      <c r="Q55" s="177"/>
      <c r="R55" s="177"/>
      <c r="S55" s="178" t="s">
        <v>40</v>
      </c>
      <c r="T55" s="198" t="str">
        <f>IF(ISERROR(VLOOKUP($S55,Datos!$B$25:$C$29,2,0)),"", VLOOKUP($S55,Datos!$B$25:$C$29,2,0))</f>
        <v>Alta</v>
      </c>
      <c r="U55" s="198" t="str">
        <f>VLOOKUP($S55,'Efectividad de Controles'!$B$5:$D$9,3,0)</f>
        <v>Impacto / Probabilidad</v>
      </c>
      <c r="V55" s="177"/>
      <c r="W55" s="177"/>
      <c r="X55" s="178" t="s">
        <v>191</v>
      </c>
      <c r="Y55" s="178" t="s">
        <v>196</v>
      </c>
      <c r="Z55" s="198">
        <f>IF( AND($X55&lt;&gt;"", $Y55&lt;&gt;""), VLOOKUP( IF(ISERROR(VLOOKUP($X55,Datos!$B$8:$C$13,2,0)),0,VLOOKUP($X55,Datos!$B$8:$C$13,2,0)), Datos!$I$9:$N$13, IF(ISERROR(VLOOKUP($Y55,Datos!$B$17:$C$21,2,0)),0,VLOOKUP($Y55, Datos!$B$17:$C$21,2,0)+1),  0),  "-")</f>
        <v>25</v>
      </c>
      <c r="AA55" s="177"/>
      <c r="AB55" s="177"/>
      <c r="AC55" s="179"/>
      <c r="AD55" s="180"/>
      <c r="AE55" s="198">
        <f t="shared" si="3"/>
        <v>22</v>
      </c>
      <c r="AF55" s="198">
        <f t="shared" si="4"/>
        <v>25</v>
      </c>
      <c r="AG55" s="178">
        <v>3</v>
      </c>
      <c r="AH55" s="198" t="str">
        <f>IF(ISERROR(VLOOKUP($AG55,Datos!$A$9:$E$13,2,0)),"",VLOOKUP($AG55,Datos!$A$9:$E$13,2,0))</f>
        <v>3 Moderado</v>
      </c>
      <c r="AI55" s="197" t="str">
        <f>IF(ISERROR(VLOOKUP($AJ55,Datos!$D$8:$E$13,2,0)),0,VLOOKUP($AJ55,Datos!$D$8:$E$13,2,0))</f>
        <v>Extremadamente Dañino</v>
      </c>
      <c r="AJ55" s="198">
        <f>IF(ISERROR(VLOOKUP($X55,Datos!$B$8:$E$13,3,0)), 0, VLOOKUP($X55,Datos!$B$8:$E$13,3,0))</f>
        <v>4</v>
      </c>
      <c r="AK55" s="198">
        <f>IF(ISERROR(VLOOKUP(AL55,Datos!D48:E53,2,0)),0,VLOOKUP(AL55,Datos!D48:E53,2,0))</f>
        <v>0</v>
      </c>
      <c r="AL55" s="198">
        <f>IF(ISERROR(VLOOKUP(Y55,Datos!B48:E53,3,0)),0,VLOOKUP(Y55,Datos!B48:E53,3,0))</f>
        <v>0</v>
      </c>
      <c r="AM55" s="198">
        <f t="shared" si="5"/>
        <v>4</v>
      </c>
      <c r="AN55" s="198" t="str">
        <f>IF(ISERROR(VLOOKUP($AM55,Datos!$I$24:$J$28,2,0)),"-",VLOOKUP($AM55,Datos!$I$24:$J$28,2,0))</f>
        <v>Moderado</v>
      </c>
    </row>
    <row r="56" spans="1:40" s="199" customFormat="1">
      <c r="A56" s="196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8" t="s">
        <v>191</v>
      </c>
      <c r="N56" s="178" t="s">
        <v>194</v>
      </c>
      <c r="O56" s="198">
        <f>IF( AND($M56&lt;&gt;"", $N56&lt;&gt;""), VLOOKUP( IF(ISERROR(VLOOKUP($M56,Datos!$B$8:$C$13,2,0)),0,VLOOKUP($M56,Datos!$B$8:$C$13,2,0)), Datos!$I$9:$N$13, IF(ISERROR(VLOOKUP($N56,Datos!$B$17:$C$21,2,0)),0,VLOOKUP($N56, Datos!$B$17:$C$21,2,0)+1),  0),  "-")</f>
        <v>22</v>
      </c>
      <c r="P56" s="177"/>
      <c r="Q56" s="177"/>
      <c r="R56" s="177"/>
      <c r="S56" s="178" t="s">
        <v>40</v>
      </c>
      <c r="T56" s="198" t="str">
        <f>IF(ISERROR(VLOOKUP($S56,Datos!$B$25:$C$29,2,0)),"", VLOOKUP($S56,Datos!$B$25:$C$29,2,0))</f>
        <v>Alta</v>
      </c>
      <c r="U56" s="198" t="str">
        <f>VLOOKUP($S56,'Efectividad de Controles'!$B$5:$D$9,3,0)</f>
        <v>Impacto / Probabilidad</v>
      </c>
      <c r="V56" s="177"/>
      <c r="W56" s="177"/>
      <c r="X56" s="178" t="s">
        <v>191</v>
      </c>
      <c r="Y56" s="178" t="s">
        <v>196</v>
      </c>
      <c r="Z56" s="198">
        <f>IF( AND($X56&lt;&gt;"", $Y56&lt;&gt;""), VLOOKUP( IF(ISERROR(VLOOKUP($X56,Datos!$B$8:$C$13,2,0)),0,VLOOKUP($X56,Datos!$B$8:$C$13,2,0)), Datos!$I$9:$N$13, IF(ISERROR(VLOOKUP($Y56,Datos!$B$17:$C$21,2,0)),0,VLOOKUP($Y56, Datos!$B$17:$C$21,2,0)+1),  0),  "-")</f>
        <v>25</v>
      </c>
      <c r="AA56" s="177"/>
      <c r="AB56" s="177"/>
      <c r="AC56" s="179"/>
      <c r="AD56" s="180"/>
      <c r="AE56" s="198">
        <f t="shared" si="3"/>
        <v>22</v>
      </c>
      <c r="AF56" s="198">
        <f t="shared" si="4"/>
        <v>25</v>
      </c>
      <c r="AG56" s="178">
        <v>3</v>
      </c>
      <c r="AH56" s="198" t="str">
        <f>IF(ISERROR(VLOOKUP($AG56,Datos!$A$9:$E$13,2,0)),"",VLOOKUP($AG56,Datos!$A$9:$E$13,2,0))</f>
        <v>3 Moderado</v>
      </c>
      <c r="AI56" s="197" t="str">
        <f>IF(ISERROR(VLOOKUP($AJ56,Datos!$D$8:$E$13,2,0)),0,VLOOKUP($AJ56,Datos!$D$8:$E$13,2,0))</f>
        <v>Extremadamente Dañino</v>
      </c>
      <c r="AJ56" s="198">
        <f>IF(ISERROR(VLOOKUP($X56,Datos!$B$8:$E$13,3,0)), 0, VLOOKUP($X56,Datos!$B$8:$E$13,3,0))</f>
        <v>4</v>
      </c>
      <c r="AK56" s="198">
        <f>IF(ISERROR(VLOOKUP(AL56,Datos!D49:E54,2,0)),0,VLOOKUP(AL56,Datos!D49:E54,2,0))</f>
        <v>0</v>
      </c>
      <c r="AL56" s="198">
        <f>IF(ISERROR(VLOOKUP(Y56,Datos!B49:E54,3,0)),0,VLOOKUP(Y56,Datos!B49:E54,3,0))</f>
        <v>0</v>
      </c>
      <c r="AM56" s="198">
        <f t="shared" si="5"/>
        <v>4</v>
      </c>
      <c r="AN56" s="198" t="str">
        <f>IF(ISERROR(VLOOKUP($AM56,Datos!$I$24:$J$28,2,0)),"-",VLOOKUP($AM56,Datos!$I$24:$J$28,2,0))</f>
        <v>Moderado</v>
      </c>
    </row>
    <row r="57" spans="1:40" s="199" customFormat="1">
      <c r="A57" s="196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 t="s">
        <v>191</v>
      </c>
      <c r="N57" s="178" t="s">
        <v>194</v>
      </c>
      <c r="O57" s="198">
        <f>IF( AND($M57&lt;&gt;"", $N57&lt;&gt;""), VLOOKUP( IF(ISERROR(VLOOKUP($M57,Datos!$B$8:$C$13,2,0)),0,VLOOKUP($M57,Datos!$B$8:$C$13,2,0)), Datos!$I$9:$N$13, IF(ISERROR(VLOOKUP($N57,Datos!$B$17:$C$21,2,0)),0,VLOOKUP($N57, Datos!$B$17:$C$21,2,0)+1),  0),  "-")</f>
        <v>22</v>
      </c>
      <c r="P57" s="177"/>
      <c r="Q57" s="177"/>
      <c r="R57" s="177"/>
      <c r="S57" s="178" t="s">
        <v>40</v>
      </c>
      <c r="T57" s="198" t="str">
        <f>IF(ISERROR(VLOOKUP($S57,Datos!$B$25:$C$29,2,0)),"", VLOOKUP($S57,Datos!$B$25:$C$29,2,0))</f>
        <v>Alta</v>
      </c>
      <c r="U57" s="198" t="str">
        <f>VLOOKUP($S57,'Efectividad de Controles'!$B$5:$D$9,3,0)</f>
        <v>Impacto / Probabilidad</v>
      </c>
      <c r="V57" s="177"/>
      <c r="W57" s="177"/>
      <c r="X57" s="178" t="s">
        <v>191</v>
      </c>
      <c r="Y57" s="178" t="s">
        <v>196</v>
      </c>
      <c r="Z57" s="198">
        <f>IF( AND($X57&lt;&gt;"", $Y57&lt;&gt;""), VLOOKUP( IF(ISERROR(VLOOKUP($X57,Datos!$B$8:$C$13,2,0)),0,VLOOKUP($X57,Datos!$B$8:$C$13,2,0)), Datos!$I$9:$N$13, IF(ISERROR(VLOOKUP($Y57,Datos!$B$17:$C$21,2,0)),0,VLOOKUP($Y57, Datos!$B$17:$C$21,2,0)+1),  0),  "-")</f>
        <v>25</v>
      </c>
      <c r="AA57" s="177"/>
      <c r="AB57" s="177"/>
      <c r="AC57" s="179"/>
      <c r="AD57" s="180"/>
      <c r="AE57" s="198">
        <f t="shared" si="3"/>
        <v>22</v>
      </c>
      <c r="AF57" s="198">
        <f t="shared" si="4"/>
        <v>25</v>
      </c>
      <c r="AG57" s="178">
        <v>3</v>
      </c>
      <c r="AH57" s="198" t="str">
        <f>IF(ISERROR(VLOOKUP($AG57,Datos!$A$9:$E$13,2,0)),"",VLOOKUP($AG57,Datos!$A$9:$E$13,2,0))</f>
        <v>3 Moderado</v>
      </c>
      <c r="AI57" s="197" t="str">
        <f>IF(ISERROR(VLOOKUP($AJ57,Datos!$D$8:$E$13,2,0)),0,VLOOKUP($AJ57,Datos!$D$8:$E$13,2,0))</f>
        <v>Extremadamente Dañino</v>
      </c>
      <c r="AJ57" s="198">
        <f>IF(ISERROR(VLOOKUP($X57,Datos!$B$8:$E$13,3,0)), 0, VLOOKUP($X57,Datos!$B$8:$E$13,3,0))</f>
        <v>4</v>
      </c>
      <c r="AK57" s="198">
        <f>IF(ISERROR(VLOOKUP(AL57,Datos!D50:E55,2,0)),0,VLOOKUP(AL57,Datos!D50:E55,2,0))</f>
        <v>0</v>
      </c>
      <c r="AL57" s="198">
        <f>IF(ISERROR(VLOOKUP(Y57,Datos!B50:E55,3,0)),0,VLOOKUP(Y57,Datos!B50:E55,3,0))</f>
        <v>0</v>
      </c>
      <c r="AM57" s="198">
        <f t="shared" si="5"/>
        <v>4</v>
      </c>
      <c r="AN57" s="198" t="str">
        <f>IF(ISERROR(VLOOKUP($AM57,Datos!$I$24:$J$28,2,0)),"-",VLOOKUP($AM57,Datos!$I$24:$J$28,2,0))</f>
        <v>Moderado</v>
      </c>
    </row>
    <row r="58" spans="1:40" s="199" customFormat="1">
      <c r="A58" s="19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8" t="s">
        <v>191</v>
      </c>
      <c r="N58" s="178" t="s">
        <v>194</v>
      </c>
      <c r="O58" s="198">
        <f>IF( AND($M58&lt;&gt;"", $N58&lt;&gt;""), VLOOKUP( IF(ISERROR(VLOOKUP($M58,Datos!$B$8:$C$13,2,0)),0,VLOOKUP($M58,Datos!$B$8:$C$13,2,0)), Datos!$I$9:$N$13, IF(ISERROR(VLOOKUP($N58,Datos!$B$17:$C$21,2,0)),0,VLOOKUP($N58, Datos!$B$17:$C$21,2,0)+1),  0),  "-")</f>
        <v>22</v>
      </c>
      <c r="P58" s="177"/>
      <c r="Q58" s="177"/>
      <c r="R58" s="177"/>
      <c r="S58" s="178" t="s">
        <v>40</v>
      </c>
      <c r="T58" s="198" t="str">
        <f>IF(ISERROR(VLOOKUP($S58,Datos!$B$25:$C$29,2,0)),"", VLOOKUP($S58,Datos!$B$25:$C$29,2,0))</f>
        <v>Alta</v>
      </c>
      <c r="U58" s="198" t="str">
        <f>VLOOKUP($S58,'Efectividad de Controles'!$B$5:$D$9,3,0)</f>
        <v>Impacto / Probabilidad</v>
      </c>
      <c r="V58" s="177"/>
      <c r="W58" s="177"/>
      <c r="X58" s="178" t="s">
        <v>191</v>
      </c>
      <c r="Y58" s="178" t="s">
        <v>196</v>
      </c>
      <c r="Z58" s="198">
        <f>IF( AND($X58&lt;&gt;"", $Y58&lt;&gt;""), VLOOKUP( IF(ISERROR(VLOOKUP($X58,Datos!$B$8:$C$13,2,0)),0,VLOOKUP($X58,Datos!$B$8:$C$13,2,0)), Datos!$I$9:$N$13, IF(ISERROR(VLOOKUP($Y58,Datos!$B$17:$C$21,2,0)),0,VLOOKUP($Y58, Datos!$B$17:$C$21,2,0)+1),  0),  "-")</f>
        <v>25</v>
      </c>
      <c r="AA58" s="177"/>
      <c r="AB58" s="177"/>
      <c r="AC58" s="179"/>
      <c r="AD58" s="180"/>
      <c r="AE58" s="198">
        <f t="shared" si="3"/>
        <v>22</v>
      </c>
      <c r="AF58" s="198">
        <f t="shared" si="4"/>
        <v>25</v>
      </c>
      <c r="AG58" s="178">
        <v>3</v>
      </c>
      <c r="AH58" s="198" t="str">
        <f>IF(ISERROR(VLOOKUP($AG58,Datos!$A$9:$E$13,2,0)),"",VLOOKUP($AG58,Datos!$A$9:$E$13,2,0))</f>
        <v>3 Moderado</v>
      </c>
      <c r="AI58" s="197" t="str">
        <f>IF(ISERROR(VLOOKUP($AJ58,Datos!$D$8:$E$13,2,0)),0,VLOOKUP($AJ58,Datos!$D$8:$E$13,2,0))</f>
        <v>Extremadamente Dañino</v>
      </c>
      <c r="AJ58" s="198">
        <f>IF(ISERROR(VLOOKUP($X58,Datos!$B$8:$E$13,3,0)), 0, VLOOKUP($X58,Datos!$B$8:$E$13,3,0))</f>
        <v>4</v>
      </c>
      <c r="AK58" s="198">
        <f>IF(ISERROR(VLOOKUP(AL58,Datos!D51:E56,2,0)),0,VLOOKUP(AL58,Datos!D51:E56,2,0))</f>
        <v>0</v>
      </c>
      <c r="AL58" s="198">
        <f>IF(ISERROR(VLOOKUP(Y58,Datos!B51:E56,3,0)),0,VLOOKUP(Y58,Datos!B51:E56,3,0))</f>
        <v>0</v>
      </c>
      <c r="AM58" s="198">
        <f t="shared" si="5"/>
        <v>4</v>
      </c>
      <c r="AN58" s="198" t="str">
        <f>IF(ISERROR(VLOOKUP($AM58,Datos!$I$24:$J$28,2,0)),"-",VLOOKUP($AM58,Datos!$I$24:$J$28,2,0))</f>
        <v>Moderado</v>
      </c>
    </row>
    <row r="59" spans="1:40" s="199" customFormat="1">
      <c r="A59" s="196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8" t="s">
        <v>191</v>
      </c>
      <c r="N59" s="178" t="s">
        <v>194</v>
      </c>
      <c r="O59" s="198">
        <f>IF( AND($M59&lt;&gt;"", $N59&lt;&gt;""), VLOOKUP( IF(ISERROR(VLOOKUP($M59,Datos!$B$8:$C$13,2,0)),0,VLOOKUP($M59,Datos!$B$8:$C$13,2,0)), Datos!$I$9:$N$13, IF(ISERROR(VLOOKUP($N59,Datos!$B$17:$C$21,2,0)),0,VLOOKUP($N59, Datos!$B$17:$C$21,2,0)+1),  0),  "-")</f>
        <v>22</v>
      </c>
      <c r="P59" s="177"/>
      <c r="Q59" s="177"/>
      <c r="R59" s="177"/>
      <c r="S59" s="178" t="s">
        <v>40</v>
      </c>
      <c r="T59" s="198" t="str">
        <f>IF(ISERROR(VLOOKUP($S59,Datos!$B$25:$C$29,2,0)),"", VLOOKUP($S59,Datos!$B$25:$C$29,2,0))</f>
        <v>Alta</v>
      </c>
      <c r="U59" s="198" t="str">
        <f>VLOOKUP($S59,'Efectividad de Controles'!$B$5:$D$9,3,0)</f>
        <v>Impacto / Probabilidad</v>
      </c>
      <c r="V59" s="177"/>
      <c r="W59" s="177"/>
      <c r="X59" s="178" t="s">
        <v>191</v>
      </c>
      <c r="Y59" s="178" t="s">
        <v>196</v>
      </c>
      <c r="Z59" s="198">
        <f>IF( AND($X59&lt;&gt;"", $Y59&lt;&gt;""), VLOOKUP( IF(ISERROR(VLOOKUP($X59,Datos!$B$8:$C$13,2,0)),0,VLOOKUP($X59,Datos!$B$8:$C$13,2,0)), Datos!$I$9:$N$13, IF(ISERROR(VLOOKUP($Y59,Datos!$B$17:$C$21,2,0)),0,VLOOKUP($Y59, Datos!$B$17:$C$21,2,0)+1),  0),  "-")</f>
        <v>25</v>
      </c>
      <c r="AA59" s="177"/>
      <c r="AB59" s="177"/>
      <c r="AC59" s="179"/>
      <c r="AD59" s="180"/>
      <c r="AE59" s="198">
        <f t="shared" si="3"/>
        <v>22</v>
      </c>
      <c r="AF59" s="198">
        <f t="shared" si="4"/>
        <v>25</v>
      </c>
      <c r="AG59" s="178">
        <v>3</v>
      </c>
      <c r="AH59" s="198" t="str">
        <f>IF(ISERROR(VLOOKUP($AG59,Datos!$A$9:$E$13,2,0)),"",VLOOKUP($AG59,Datos!$A$9:$E$13,2,0))</f>
        <v>3 Moderado</v>
      </c>
      <c r="AI59" s="197" t="str">
        <f>IF(ISERROR(VLOOKUP($AJ59,Datos!$D$8:$E$13,2,0)),0,VLOOKUP($AJ59,Datos!$D$8:$E$13,2,0))</f>
        <v>Extremadamente Dañino</v>
      </c>
      <c r="AJ59" s="198">
        <f>IF(ISERROR(VLOOKUP($X59,Datos!$B$8:$E$13,3,0)), 0, VLOOKUP($X59,Datos!$B$8:$E$13,3,0))</f>
        <v>4</v>
      </c>
      <c r="AK59" s="198">
        <f>IF(ISERROR(VLOOKUP(AL59,Datos!D52:E57,2,0)),0,VLOOKUP(AL59,Datos!D52:E57,2,0))</f>
        <v>0</v>
      </c>
      <c r="AL59" s="198">
        <f>IF(ISERROR(VLOOKUP(Y59,Datos!B52:E57,3,0)),0,VLOOKUP(Y59,Datos!B52:E57,3,0))</f>
        <v>0</v>
      </c>
      <c r="AM59" s="198">
        <f t="shared" si="5"/>
        <v>4</v>
      </c>
      <c r="AN59" s="198" t="str">
        <f>IF(ISERROR(VLOOKUP($AM59,Datos!$I$24:$J$28,2,0)),"-",VLOOKUP($AM59,Datos!$I$24:$J$28,2,0))</f>
        <v>Moderado</v>
      </c>
    </row>
    <row r="60" spans="1:40" s="199" customFormat="1">
      <c r="A60" s="196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8" t="s">
        <v>191</v>
      </c>
      <c r="N60" s="178" t="s">
        <v>194</v>
      </c>
      <c r="O60" s="198">
        <f>IF( AND($M60&lt;&gt;"", $N60&lt;&gt;""), VLOOKUP( IF(ISERROR(VLOOKUP($M60,Datos!$B$8:$C$13,2,0)),0,VLOOKUP($M60,Datos!$B$8:$C$13,2,0)), Datos!$I$9:$N$13, IF(ISERROR(VLOOKUP($N60,Datos!$B$17:$C$21,2,0)),0,VLOOKUP($N60, Datos!$B$17:$C$21,2,0)+1),  0),  "-")</f>
        <v>22</v>
      </c>
      <c r="P60" s="177"/>
      <c r="Q60" s="177"/>
      <c r="R60" s="177"/>
      <c r="S60" s="178" t="s">
        <v>40</v>
      </c>
      <c r="T60" s="198" t="str">
        <f>IF(ISERROR(VLOOKUP($S60,Datos!$B$25:$C$29,2,0)),"", VLOOKUP($S60,Datos!$B$25:$C$29,2,0))</f>
        <v>Alta</v>
      </c>
      <c r="U60" s="198" t="str">
        <f>VLOOKUP($S60,'Efectividad de Controles'!$B$5:$D$9,3,0)</f>
        <v>Impacto / Probabilidad</v>
      </c>
      <c r="V60" s="177"/>
      <c r="W60" s="177"/>
      <c r="X60" s="178" t="s">
        <v>191</v>
      </c>
      <c r="Y60" s="178" t="s">
        <v>196</v>
      </c>
      <c r="Z60" s="198">
        <f>IF( AND($X60&lt;&gt;"", $Y60&lt;&gt;""), VLOOKUP( IF(ISERROR(VLOOKUP($X60,Datos!$B$8:$C$13,2,0)),0,VLOOKUP($X60,Datos!$B$8:$C$13,2,0)), Datos!$I$9:$N$13, IF(ISERROR(VLOOKUP($Y60,Datos!$B$17:$C$21,2,0)),0,VLOOKUP($Y60, Datos!$B$17:$C$21,2,0)+1),  0),  "-")</f>
        <v>25</v>
      </c>
      <c r="AA60" s="177"/>
      <c r="AB60" s="177"/>
      <c r="AC60" s="179"/>
      <c r="AD60" s="180"/>
      <c r="AE60" s="198">
        <f t="shared" si="3"/>
        <v>22</v>
      </c>
      <c r="AF60" s="198">
        <f t="shared" si="4"/>
        <v>25</v>
      </c>
      <c r="AG60" s="178">
        <v>3</v>
      </c>
      <c r="AH60" s="198" t="str">
        <f>IF(ISERROR(VLOOKUP($AG60,Datos!$A$9:$E$13,2,0)),"",VLOOKUP($AG60,Datos!$A$9:$E$13,2,0))</f>
        <v>3 Moderado</v>
      </c>
      <c r="AI60" s="197" t="str">
        <f>IF(ISERROR(VLOOKUP($AJ60,Datos!$D$8:$E$13,2,0)),0,VLOOKUP($AJ60,Datos!$D$8:$E$13,2,0))</f>
        <v>Extremadamente Dañino</v>
      </c>
      <c r="AJ60" s="198">
        <f>IF(ISERROR(VLOOKUP($X60,Datos!$B$8:$E$13,3,0)), 0, VLOOKUP($X60,Datos!$B$8:$E$13,3,0))</f>
        <v>4</v>
      </c>
      <c r="AK60" s="198">
        <f>IF(ISERROR(VLOOKUP(AL60,Datos!D53:E58,2,0)),0,VLOOKUP(AL60,Datos!D53:E58,2,0))</f>
        <v>0</v>
      </c>
      <c r="AL60" s="198">
        <f>IF(ISERROR(VLOOKUP(Y60,Datos!B53:E58,3,0)),0,VLOOKUP(Y60,Datos!B53:E58,3,0))</f>
        <v>0</v>
      </c>
      <c r="AM60" s="198">
        <f t="shared" si="5"/>
        <v>4</v>
      </c>
      <c r="AN60" s="198" t="str">
        <f>IF(ISERROR(VLOOKUP($AM60,Datos!$I$24:$J$28,2,0)),"-",VLOOKUP($AM60,Datos!$I$24:$J$28,2,0))</f>
        <v>Moderado</v>
      </c>
    </row>
    <row r="61" spans="1:40" s="199" customFormat="1">
      <c r="A61" s="196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8" t="s">
        <v>191</v>
      </c>
      <c r="N61" s="178" t="s">
        <v>194</v>
      </c>
      <c r="O61" s="198">
        <f>IF( AND($M61&lt;&gt;"", $N61&lt;&gt;""), VLOOKUP( IF(ISERROR(VLOOKUP($M61,Datos!$B$8:$C$13,2,0)),0,VLOOKUP($M61,Datos!$B$8:$C$13,2,0)), Datos!$I$9:$N$13, IF(ISERROR(VLOOKUP($N61,Datos!$B$17:$C$21,2,0)),0,VLOOKUP($N61, Datos!$B$17:$C$21,2,0)+1),  0),  "-")</f>
        <v>22</v>
      </c>
      <c r="P61" s="177"/>
      <c r="Q61" s="177"/>
      <c r="R61" s="177"/>
      <c r="S61" s="178" t="s">
        <v>40</v>
      </c>
      <c r="T61" s="198" t="str">
        <f>IF(ISERROR(VLOOKUP($S61,Datos!$B$25:$C$29,2,0)),"", VLOOKUP($S61,Datos!$B$25:$C$29,2,0))</f>
        <v>Alta</v>
      </c>
      <c r="U61" s="198" t="str">
        <f>VLOOKUP($S61,'Efectividad de Controles'!$B$5:$D$9,3,0)</f>
        <v>Impacto / Probabilidad</v>
      </c>
      <c r="V61" s="177"/>
      <c r="W61" s="177"/>
      <c r="X61" s="178" t="s">
        <v>191</v>
      </c>
      <c r="Y61" s="178" t="s">
        <v>196</v>
      </c>
      <c r="Z61" s="198">
        <f>IF( AND($X61&lt;&gt;"", $Y61&lt;&gt;""), VLOOKUP( IF(ISERROR(VLOOKUP($X61,Datos!$B$8:$C$13,2,0)),0,VLOOKUP($X61,Datos!$B$8:$C$13,2,0)), Datos!$I$9:$N$13, IF(ISERROR(VLOOKUP($Y61,Datos!$B$17:$C$21,2,0)),0,VLOOKUP($Y61, Datos!$B$17:$C$21,2,0)+1),  0),  "-")</f>
        <v>25</v>
      </c>
      <c r="AA61" s="177"/>
      <c r="AB61" s="177"/>
      <c r="AC61" s="179"/>
      <c r="AD61" s="180"/>
      <c r="AE61" s="198">
        <f t="shared" si="3"/>
        <v>22</v>
      </c>
      <c r="AF61" s="198">
        <f t="shared" si="4"/>
        <v>25</v>
      </c>
      <c r="AG61" s="178">
        <v>3</v>
      </c>
      <c r="AH61" s="198" t="str">
        <f>IF(ISERROR(VLOOKUP($AG61,Datos!$A$9:$E$13,2,0)),"",VLOOKUP($AG61,Datos!$A$9:$E$13,2,0))</f>
        <v>3 Moderado</v>
      </c>
      <c r="AI61" s="197" t="str">
        <f>IF(ISERROR(VLOOKUP($AJ61,Datos!$D$8:$E$13,2,0)),0,VLOOKUP($AJ61,Datos!$D$8:$E$13,2,0))</f>
        <v>Extremadamente Dañino</v>
      </c>
      <c r="AJ61" s="198">
        <f>IF(ISERROR(VLOOKUP($X61,Datos!$B$8:$E$13,3,0)), 0, VLOOKUP($X61,Datos!$B$8:$E$13,3,0))</f>
        <v>4</v>
      </c>
      <c r="AK61" s="198">
        <f>IF(ISERROR(VLOOKUP(AL61,Datos!D54:E59,2,0)),0,VLOOKUP(AL61,Datos!D54:E59,2,0))</f>
        <v>0</v>
      </c>
      <c r="AL61" s="198">
        <f>IF(ISERROR(VLOOKUP(Y61,Datos!B54:E59,3,0)),0,VLOOKUP(Y61,Datos!B54:E59,3,0))</f>
        <v>0</v>
      </c>
      <c r="AM61" s="198">
        <f t="shared" si="5"/>
        <v>4</v>
      </c>
      <c r="AN61" s="198" t="str">
        <f>IF(ISERROR(VLOOKUP($AM61,Datos!$I$24:$J$28,2,0)),"-",VLOOKUP($AM61,Datos!$I$24:$J$28,2,0))</f>
        <v>Moderado</v>
      </c>
    </row>
    <row r="62" spans="1:40" s="199" customFormat="1">
      <c r="A62" s="196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8" t="s">
        <v>191</v>
      </c>
      <c r="N62" s="178" t="s">
        <v>194</v>
      </c>
      <c r="O62" s="198">
        <f>IF( AND($M62&lt;&gt;"", $N62&lt;&gt;""), VLOOKUP( IF(ISERROR(VLOOKUP($M62,Datos!$B$8:$C$13,2,0)),0,VLOOKUP($M62,Datos!$B$8:$C$13,2,0)), Datos!$I$9:$N$13, IF(ISERROR(VLOOKUP($N62,Datos!$B$17:$C$21,2,0)),0,VLOOKUP($N62, Datos!$B$17:$C$21,2,0)+1),  0),  "-")</f>
        <v>22</v>
      </c>
      <c r="P62" s="177"/>
      <c r="Q62" s="177"/>
      <c r="R62" s="177"/>
      <c r="S62" s="178" t="s">
        <v>40</v>
      </c>
      <c r="T62" s="198" t="str">
        <f>IF(ISERROR(VLOOKUP($S62,Datos!$B$25:$C$29,2,0)),"", VLOOKUP($S62,Datos!$B$25:$C$29,2,0))</f>
        <v>Alta</v>
      </c>
      <c r="U62" s="198" t="str">
        <f>VLOOKUP($S62,'Efectividad de Controles'!$B$5:$D$9,3,0)</f>
        <v>Impacto / Probabilidad</v>
      </c>
      <c r="V62" s="177"/>
      <c r="W62" s="177"/>
      <c r="X62" s="178" t="s">
        <v>191</v>
      </c>
      <c r="Y62" s="178" t="s">
        <v>196</v>
      </c>
      <c r="Z62" s="198">
        <f>IF( AND($X62&lt;&gt;"", $Y62&lt;&gt;""), VLOOKUP( IF(ISERROR(VLOOKUP($X62,Datos!$B$8:$C$13,2,0)),0,VLOOKUP($X62,Datos!$B$8:$C$13,2,0)), Datos!$I$9:$N$13, IF(ISERROR(VLOOKUP($Y62,Datos!$B$17:$C$21,2,0)),0,VLOOKUP($Y62, Datos!$B$17:$C$21,2,0)+1),  0),  "-")</f>
        <v>25</v>
      </c>
      <c r="AA62" s="177"/>
      <c r="AB62" s="177"/>
      <c r="AC62" s="179"/>
      <c r="AD62" s="180"/>
      <c r="AE62" s="198">
        <f t="shared" si="3"/>
        <v>22</v>
      </c>
      <c r="AF62" s="198">
        <f t="shared" si="4"/>
        <v>25</v>
      </c>
      <c r="AG62" s="178">
        <v>3</v>
      </c>
      <c r="AH62" s="198" t="str">
        <f>IF(ISERROR(VLOOKUP($AG62,Datos!$A$9:$E$13,2,0)),"",VLOOKUP($AG62,Datos!$A$9:$E$13,2,0))</f>
        <v>3 Moderado</v>
      </c>
      <c r="AI62" s="197" t="str">
        <f>IF(ISERROR(VLOOKUP($AJ62,Datos!$D$8:$E$13,2,0)),0,VLOOKUP($AJ62,Datos!$D$8:$E$13,2,0))</f>
        <v>Extremadamente Dañino</v>
      </c>
      <c r="AJ62" s="198">
        <f>IF(ISERROR(VLOOKUP($X62,Datos!$B$8:$E$13,3,0)), 0, VLOOKUP($X62,Datos!$B$8:$E$13,3,0))</f>
        <v>4</v>
      </c>
      <c r="AK62" s="198">
        <f>IF(ISERROR(VLOOKUP(AL62,Datos!D55:E60,2,0)),0,VLOOKUP(AL62,Datos!D55:E60,2,0))</f>
        <v>0</v>
      </c>
      <c r="AL62" s="198">
        <f>IF(ISERROR(VLOOKUP(Y62,Datos!B55:E60,3,0)),0,VLOOKUP(Y62,Datos!B55:E60,3,0))</f>
        <v>0</v>
      </c>
      <c r="AM62" s="198">
        <f t="shared" si="5"/>
        <v>4</v>
      </c>
      <c r="AN62" s="198" t="str">
        <f>IF(ISERROR(VLOOKUP($AM62,Datos!$I$24:$J$28,2,0)),"-",VLOOKUP($AM62,Datos!$I$24:$J$28,2,0))</f>
        <v>Moderado</v>
      </c>
    </row>
    <row r="63" spans="1:40" s="199" customFormat="1">
      <c r="A63" s="196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8" t="s">
        <v>191</v>
      </c>
      <c r="N63" s="178" t="s">
        <v>194</v>
      </c>
      <c r="O63" s="198">
        <f>IF( AND($M63&lt;&gt;"", $N63&lt;&gt;""), VLOOKUP( IF(ISERROR(VLOOKUP($M63,Datos!$B$8:$C$13,2,0)),0,VLOOKUP($M63,Datos!$B$8:$C$13,2,0)), Datos!$I$9:$N$13, IF(ISERROR(VLOOKUP($N63,Datos!$B$17:$C$21,2,0)),0,VLOOKUP($N63, Datos!$B$17:$C$21,2,0)+1),  0),  "-")</f>
        <v>22</v>
      </c>
      <c r="P63" s="177"/>
      <c r="Q63" s="177"/>
      <c r="R63" s="177"/>
      <c r="S63" s="178" t="s">
        <v>40</v>
      </c>
      <c r="T63" s="198" t="str">
        <f>IF(ISERROR(VLOOKUP($S63,Datos!$B$25:$C$29,2,0)),"", VLOOKUP($S63,Datos!$B$25:$C$29,2,0))</f>
        <v>Alta</v>
      </c>
      <c r="U63" s="198" t="str">
        <f>VLOOKUP($S63,'Efectividad de Controles'!$B$5:$D$9,3,0)</f>
        <v>Impacto / Probabilidad</v>
      </c>
      <c r="V63" s="177"/>
      <c r="W63" s="177"/>
      <c r="X63" s="178" t="s">
        <v>191</v>
      </c>
      <c r="Y63" s="178" t="s">
        <v>196</v>
      </c>
      <c r="Z63" s="198">
        <f>IF( AND($X63&lt;&gt;"", $Y63&lt;&gt;""), VLOOKUP( IF(ISERROR(VLOOKUP($X63,Datos!$B$8:$C$13,2,0)),0,VLOOKUP($X63,Datos!$B$8:$C$13,2,0)), Datos!$I$9:$N$13, IF(ISERROR(VLOOKUP($Y63,Datos!$B$17:$C$21,2,0)),0,VLOOKUP($Y63, Datos!$B$17:$C$21,2,0)+1),  0),  "-")</f>
        <v>25</v>
      </c>
      <c r="AA63" s="177"/>
      <c r="AB63" s="177"/>
      <c r="AC63" s="179"/>
      <c r="AD63" s="180"/>
      <c r="AE63" s="198">
        <f t="shared" si="3"/>
        <v>22</v>
      </c>
      <c r="AF63" s="198">
        <f t="shared" si="4"/>
        <v>25</v>
      </c>
      <c r="AG63" s="178">
        <v>3</v>
      </c>
      <c r="AH63" s="198" t="str">
        <f>IF(ISERROR(VLOOKUP($AG63,Datos!$A$9:$E$13,2,0)),"",VLOOKUP($AG63,Datos!$A$9:$E$13,2,0))</f>
        <v>3 Moderado</v>
      </c>
      <c r="AI63" s="197" t="str">
        <f>IF(ISERROR(VLOOKUP($AJ63,Datos!$D$8:$E$13,2,0)),0,VLOOKUP($AJ63,Datos!$D$8:$E$13,2,0))</f>
        <v>Extremadamente Dañino</v>
      </c>
      <c r="AJ63" s="198">
        <f>IF(ISERROR(VLOOKUP($X63,Datos!$B$8:$E$13,3,0)), 0, VLOOKUP($X63,Datos!$B$8:$E$13,3,0))</f>
        <v>4</v>
      </c>
      <c r="AK63" s="198">
        <f>IF(ISERROR(VLOOKUP(AL63,Datos!D56:E61,2,0)),0,VLOOKUP(AL63,Datos!D56:E61,2,0))</f>
        <v>0</v>
      </c>
      <c r="AL63" s="198">
        <f>IF(ISERROR(VLOOKUP(Y63,Datos!B56:E61,3,0)),0,VLOOKUP(Y63,Datos!B56:E61,3,0))</f>
        <v>0</v>
      </c>
      <c r="AM63" s="198">
        <f t="shared" si="5"/>
        <v>4</v>
      </c>
      <c r="AN63" s="198" t="str">
        <f>IF(ISERROR(VLOOKUP($AM63,Datos!$I$24:$J$28,2,0)),"-",VLOOKUP($AM63,Datos!$I$24:$J$28,2,0))</f>
        <v>Moderado</v>
      </c>
    </row>
    <row r="64" spans="1:40" s="199" customFormat="1">
      <c r="A64" s="196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8" t="s">
        <v>191</v>
      </c>
      <c r="N64" s="178" t="s">
        <v>194</v>
      </c>
      <c r="O64" s="198">
        <f>IF( AND($M64&lt;&gt;"", $N64&lt;&gt;""), VLOOKUP( IF(ISERROR(VLOOKUP($M64,Datos!$B$8:$C$13,2,0)),0,VLOOKUP($M64,Datos!$B$8:$C$13,2,0)), Datos!$I$9:$N$13, IF(ISERROR(VLOOKUP($N64,Datos!$B$17:$C$21,2,0)),0,VLOOKUP($N64, Datos!$B$17:$C$21,2,0)+1),  0),  "-")</f>
        <v>22</v>
      </c>
      <c r="P64" s="177"/>
      <c r="Q64" s="177"/>
      <c r="R64" s="177"/>
      <c r="S64" s="178" t="s">
        <v>40</v>
      </c>
      <c r="T64" s="198" t="str">
        <f>IF(ISERROR(VLOOKUP($S64,Datos!$B$25:$C$29,2,0)),"", VLOOKUP($S64,Datos!$B$25:$C$29,2,0))</f>
        <v>Alta</v>
      </c>
      <c r="U64" s="198" t="str">
        <f>VLOOKUP($S64,'Efectividad de Controles'!$B$5:$D$9,3,0)</f>
        <v>Impacto / Probabilidad</v>
      </c>
      <c r="V64" s="177"/>
      <c r="W64" s="177"/>
      <c r="X64" s="178" t="s">
        <v>191</v>
      </c>
      <c r="Y64" s="178" t="s">
        <v>196</v>
      </c>
      <c r="Z64" s="198">
        <f>IF( AND($X64&lt;&gt;"", $Y64&lt;&gt;""), VLOOKUP( IF(ISERROR(VLOOKUP($X64,Datos!$B$8:$C$13,2,0)),0,VLOOKUP($X64,Datos!$B$8:$C$13,2,0)), Datos!$I$9:$N$13, IF(ISERROR(VLOOKUP($Y64,Datos!$B$17:$C$21,2,0)),0,VLOOKUP($Y64, Datos!$B$17:$C$21,2,0)+1),  0),  "-")</f>
        <v>25</v>
      </c>
      <c r="AA64" s="177"/>
      <c r="AB64" s="177"/>
      <c r="AC64" s="179"/>
      <c r="AD64" s="180"/>
      <c r="AE64" s="198">
        <f t="shared" si="3"/>
        <v>22</v>
      </c>
      <c r="AF64" s="198">
        <f t="shared" si="4"/>
        <v>25</v>
      </c>
      <c r="AG64" s="178">
        <v>3</v>
      </c>
      <c r="AH64" s="198" t="str">
        <f>IF(ISERROR(VLOOKUP($AG64,Datos!$A$9:$E$13,2,0)),"",VLOOKUP($AG64,Datos!$A$9:$E$13,2,0))</f>
        <v>3 Moderado</v>
      </c>
      <c r="AI64" s="197" t="str">
        <f>IF(ISERROR(VLOOKUP($AJ64,Datos!$D$8:$E$13,2,0)),0,VLOOKUP($AJ64,Datos!$D$8:$E$13,2,0))</f>
        <v>Extremadamente Dañino</v>
      </c>
      <c r="AJ64" s="198">
        <f>IF(ISERROR(VLOOKUP($X64,Datos!$B$8:$E$13,3,0)), 0, VLOOKUP($X64,Datos!$B$8:$E$13,3,0))</f>
        <v>4</v>
      </c>
      <c r="AK64" s="198">
        <f>IF(ISERROR(VLOOKUP(AL64,Datos!D57:E62,2,0)),0,VLOOKUP(AL64,Datos!D57:E62,2,0))</f>
        <v>0</v>
      </c>
      <c r="AL64" s="198">
        <f>IF(ISERROR(VLOOKUP(Y64,Datos!B57:E62,3,0)),0,VLOOKUP(Y64,Datos!B57:E62,3,0))</f>
        <v>0</v>
      </c>
      <c r="AM64" s="198">
        <f t="shared" si="5"/>
        <v>4</v>
      </c>
      <c r="AN64" s="198" t="str">
        <f>IF(ISERROR(VLOOKUP($AM64,Datos!$I$24:$J$28,2,0)),"-",VLOOKUP($AM64,Datos!$I$24:$J$28,2,0))</f>
        <v>Moderado</v>
      </c>
    </row>
    <row r="65" spans="1:40" s="199" customFormat="1">
      <c r="A65" s="196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8" t="s">
        <v>191</v>
      </c>
      <c r="N65" s="178" t="s">
        <v>194</v>
      </c>
      <c r="O65" s="198">
        <f>IF( AND($M65&lt;&gt;"", $N65&lt;&gt;""), VLOOKUP( IF(ISERROR(VLOOKUP($M65,Datos!$B$8:$C$13,2,0)),0,VLOOKUP($M65,Datos!$B$8:$C$13,2,0)), Datos!$I$9:$N$13, IF(ISERROR(VLOOKUP($N65,Datos!$B$17:$C$21,2,0)),0,VLOOKUP($N65, Datos!$B$17:$C$21,2,0)+1),  0),  "-")</f>
        <v>22</v>
      </c>
      <c r="P65" s="177"/>
      <c r="Q65" s="177"/>
      <c r="R65" s="177"/>
      <c r="S65" s="178" t="s">
        <v>40</v>
      </c>
      <c r="T65" s="198" t="str">
        <f>IF(ISERROR(VLOOKUP($S65,Datos!$B$25:$C$29,2,0)),"", VLOOKUP($S65,Datos!$B$25:$C$29,2,0))</f>
        <v>Alta</v>
      </c>
      <c r="U65" s="198" t="str">
        <f>VLOOKUP($S65,'Efectividad de Controles'!$B$5:$D$9,3,0)</f>
        <v>Impacto / Probabilidad</v>
      </c>
      <c r="V65" s="177"/>
      <c r="W65" s="177"/>
      <c r="X65" s="178" t="s">
        <v>191</v>
      </c>
      <c r="Y65" s="178" t="s">
        <v>196</v>
      </c>
      <c r="Z65" s="198">
        <f>IF( AND($X65&lt;&gt;"", $Y65&lt;&gt;""), VLOOKUP( IF(ISERROR(VLOOKUP($X65,Datos!$B$8:$C$13,2,0)),0,VLOOKUP($X65,Datos!$B$8:$C$13,2,0)), Datos!$I$9:$N$13, IF(ISERROR(VLOOKUP($Y65,Datos!$B$17:$C$21,2,0)),0,VLOOKUP($Y65, Datos!$B$17:$C$21,2,0)+1),  0),  "-")</f>
        <v>25</v>
      </c>
      <c r="AA65" s="177"/>
      <c r="AB65" s="177"/>
      <c r="AC65" s="179"/>
      <c r="AD65" s="180"/>
      <c r="AE65" s="198">
        <f t="shared" si="3"/>
        <v>22</v>
      </c>
      <c r="AF65" s="198">
        <f t="shared" si="4"/>
        <v>25</v>
      </c>
      <c r="AG65" s="178">
        <v>3</v>
      </c>
      <c r="AH65" s="198" t="str">
        <f>IF(ISERROR(VLOOKUP($AG65,Datos!$A$9:$E$13,2,0)),"",VLOOKUP($AG65,Datos!$A$9:$E$13,2,0))</f>
        <v>3 Moderado</v>
      </c>
      <c r="AI65" s="197" t="str">
        <f>IF(ISERROR(VLOOKUP($AJ65,Datos!$D$8:$E$13,2,0)),0,VLOOKUP($AJ65,Datos!$D$8:$E$13,2,0))</f>
        <v>Extremadamente Dañino</v>
      </c>
      <c r="AJ65" s="198">
        <f>IF(ISERROR(VLOOKUP($X65,Datos!$B$8:$E$13,3,0)), 0, VLOOKUP($X65,Datos!$B$8:$E$13,3,0))</f>
        <v>4</v>
      </c>
      <c r="AK65" s="198">
        <f>IF(ISERROR(VLOOKUP(AL65,Datos!D58:E63,2,0)),0,VLOOKUP(AL65,Datos!D58:E63,2,0))</f>
        <v>0</v>
      </c>
      <c r="AL65" s="198">
        <f>IF(ISERROR(VLOOKUP(Y65,Datos!B58:E63,3,0)),0,VLOOKUP(Y65,Datos!B58:E63,3,0))</f>
        <v>0</v>
      </c>
      <c r="AM65" s="198">
        <f t="shared" si="5"/>
        <v>4</v>
      </c>
      <c r="AN65" s="198" t="str">
        <f>IF(ISERROR(VLOOKUP($AM65,Datos!$I$24:$J$28,2,0)),"-",VLOOKUP($AM65,Datos!$I$24:$J$28,2,0))</f>
        <v>Moderado</v>
      </c>
    </row>
    <row r="66" spans="1:40" s="199" customFormat="1">
      <c r="A66" s="196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8" t="s">
        <v>191</v>
      </c>
      <c r="N66" s="178" t="s">
        <v>194</v>
      </c>
      <c r="O66" s="198">
        <f>IF( AND($M66&lt;&gt;"", $N66&lt;&gt;""), VLOOKUP( IF(ISERROR(VLOOKUP($M66,Datos!$B$8:$C$13,2,0)),0,VLOOKUP($M66,Datos!$B$8:$C$13,2,0)), Datos!$I$9:$N$13, IF(ISERROR(VLOOKUP($N66,Datos!$B$17:$C$21,2,0)),0,VLOOKUP($N66, Datos!$B$17:$C$21,2,0)+1),  0),  "-")</f>
        <v>22</v>
      </c>
      <c r="P66" s="177"/>
      <c r="Q66" s="177"/>
      <c r="R66" s="177"/>
      <c r="S66" s="178" t="s">
        <v>40</v>
      </c>
      <c r="T66" s="198" t="str">
        <f>IF(ISERROR(VLOOKUP($S66,Datos!$B$25:$C$29,2,0)),"", VLOOKUP($S66,Datos!$B$25:$C$29,2,0))</f>
        <v>Alta</v>
      </c>
      <c r="U66" s="198" t="str">
        <f>VLOOKUP($S66,'Efectividad de Controles'!$B$5:$D$9,3,0)</f>
        <v>Impacto / Probabilidad</v>
      </c>
      <c r="V66" s="177"/>
      <c r="W66" s="177"/>
      <c r="X66" s="178" t="s">
        <v>191</v>
      </c>
      <c r="Y66" s="178" t="s">
        <v>196</v>
      </c>
      <c r="Z66" s="198">
        <f>IF( AND($X66&lt;&gt;"", $Y66&lt;&gt;""), VLOOKUP( IF(ISERROR(VLOOKUP($X66,Datos!$B$8:$C$13,2,0)),0,VLOOKUP($X66,Datos!$B$8:$C$13,2,0)), Datos!$I$9:$N$13, IF(ISERROR(VLOOKUP($Y66,Datos!$B$17:$C$21,2,0)),0,VLOOKUP($Y66, Datos!$B$17:$C$21,2,0)+1),  0),  "-")</f>
        <v>25</v>
      </c>
      <c r="AA66" s="177"/>
      <c r="AB66" s="177"/>
      <c r="AC66" s="179"/>
      <c r="AD66" s="180"/>
      <c r="AE66" s="198">
        <f t="shared" si="3"/>
        <v>22</v>
      </c>
      <c r="AF66" s="198">
        <f t="shared" si="4"/>
        <v>25</v>
      </c>
      <c r="AG66" s="178">
        <v>3</v>
      </c>
      <c r="AH66" s="198" t="str">
        <f>IF(ISERROR(VLOOKUP($AG66,Datos!$A$9:$E$13,2,0)),"",VLOOKUP($AG66,Datos!$A$9:$E$13,2,0))</f>
        <v>3 Moderado</v>
      </c>
      <c r="AI66" s="197" t="str">
        <f>IF(ISERROR(VLOOKUP($AJ66,Datos!$D$8:$E$13,2,0)),0,VLOOKUP($AJ66,Datos!$D$8:$E$13,2,0))</f>
        <v>Extremadamente Dañino</v>
      </c>
      <c r="AJ66" s="198">
        <f>IF(ISERROR(VLOOKUP($X66,Datos!$B$8:$E$13,3,0)), 0, VLOOKUP($X66,Datos!$B$8:$E$13,3,0))</f>
        <v>4</v>
      </c>
      <c r="AK66" s="198">
        <f>IF(ISERROR(VLOOKUP(AL66,Datos!D59:E64,2,0)),0,VLOOKUP(AL66,Datos!D59:E64,2,0))</f>
        <v>0</v>
      </c>
      <c r="AL66" s="198">
        <f>IF(ISERROR(VLOOKUP(Y66,Datos!B59:E64,3,0)),0,VLOOKUP(Y66,Datos!B59:E64,3,0))</f>
        <v>0</v>
      </c>
      <c r="AM66" s="198">
        <f t="shared" si="5"/>
        <v>4</v>
      </c>
      <c r="AN66" s="198" t="str">
        <f>IF(ISERROR(VLOOKUP($AM66,Datos!$I$24:$J$28,2,0)),"-",VLOOKUP($AM66,Datos!$I$24:$J$28,2,0))</f>
        <v>Moderado</v>
      </c>
    </row>
    <row r="67" spans="1:40" s="199" customFormat="1">
      <c r="A67" s="196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8" t="s">
        <v>191</v>
      </c>
      <c r="N67" s="178" t="s">
        <v>194</v>
      </c>
      <c r="O67" s="198">
        <f>IF( AND($M67&lt;&gt;"", $N67&lt;&gt;""), VLOOKUP( IF(ISERROR(VLOOKUP($M67,Datos!$B$8:$C$13,2,0)),0,VLOOKUP($M67,Datos!$B$8:$C$13,2,0)), Datos!$I$9:$N$13, IF(ISERROR(VLOOKUP($N67,Datos!$B$17:$C$21,2,0)),0,VLOOKUP($N67, Datos!$B$17:$C$21,2,0)+1),  0),  "-")</f>
        <v>22</v>
      </c>
      <c r="P67" s="177"/>
      <c r="Q67" s="177"/>
      <c r="R67" s="177"/>
      <c r="S67" s="178" t="s">
        <v>40</v>
      </c>
      <c r="T67" s="198" t="str">
        <f>IF(ISERROR(VLOOKUP($S67,Datos!$B$25:$C$29,2,0)),"", VLOOKUP($S67,Datos!$B$25:$C$29,2,0))</f>
        <v>Alta</v>
      </c>
      <c r="U67" s="198" t="str">
        <f>VLOOKUP($S67,'Efectividad de Controles'!$B$5:$D$9,3,0)</f>
        <v>Impacto / Probabilidad</v>
      </c>
      <c r="V67" s="177"/>
      <c r="W67" s="177"/>
      <c r="X67" s="178" t="s">
        <v>191</v>
      </c>
      <c r="Y67" s="178" t="s">
        <v>196</v>
      </c>
      <c r="Z67" s="198">
        <f>IF( AND($X67&lt;&gt;"", $Y67&lt;&gt;""), VLOOKUP( IF(ISERROR(VLOOKUP($X67,Datos!$B$8:$C$13,2,0)),0,VLOOKUP($X67,Datos!$B$8:$C$13,2,0)), Datos!$I$9:$N$13, IF(ISERROR(VLOOKUP($Y67,Datos!$B$17:$C$21,2,0)),0,VLOOKUP($Y67, Datos!$B$17:$C$21,2,0)+1),  0),  "-")</f>
        <v>25</v>
      </c>
      <c r="AA67" s="177"/>
      <c r="AB67" s="177"/>
      <c r="AC67" s="179"/>
      <c r="AD67" s="180"/>
      <c r="AE67" s="198">
        <f t="shared" si="3"/>
        <v>22</v>
      </c>
      <c r="AF67" s="198">
        <f t="shared" si="4"/>
        <v>25</v>
      </c>
      <c r="AG67" s="178">
        <v>3</v>
      </c>
      <c r="AH67" s="198" t="str">
        <f>IF(ISERROR(VLOOKUP($AG67,Datos!$A$9:$E$13,2,0)),"",VLOOKUP($AG67,Datos!$A$9:$E$13,2,0))</f>
        <v>3 Moderado</v>
      </c>
      <c r="AI67" s="197" t="str">
        <f>IF(ISERROR(VLOOKUP($AJ67,Datos!$D$8:$E$13,2,0)),0,VLOOKUP($AJ67,Datos!$D$8:$E$13,2,0))</f>
        <v>Extremadamente Dañino</v>
      </c>
      <c r="AJ67" s="198">
        <f>IF(ISERROR(VLOOKUP($X67,Datos!$B$8:$E$13,3,0)), 0, VLOOKUP($X67,Datos!$B$8:$E$13,3,0))</f>
        <v>4</v>
      </c>
      <c r="AK67" s="198">
        <f>IF(ISERROR(VLOOKUP(AL67,Datos!D60:E65,2,0)),0,VLOOKUP(AL67,Datos!D60:E65,2,0))</f>
        <v>0</v>
      </c>
      <c r="AL67" s="198">
        <f>IF(ISERROR(VLOOKUP(Y67,Datos!B60:E65,3,0)),0,VLOOKUP(Y67,Datos!B60:E65,3,0))</f>
        <v>0</v>
      </c>
      <c r="AM67" s="198">
        <f t="shared" si="5"/>
        <v>4</v>
      </c>
      <c r="AN67" s="198" t="str">
        <f>IF(ISERROR(VLOOKUP($AM67,Datos!$I$24:$J$28,2,0)),"-",VLOOKUP($AM67,Datos!$I$24:$J$28,2,0))</f>
        <v>Moderado</v>
      </c>
    </row>
    <row r="68" spans="1:40" s="199" customFormat="1">
      <c r="A68" s="196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8" t="s">
        <v>191</v>
      </c>
      <c r="N68" s="178" t="s">
        <v>194</v>
      </c>
      <c r="O68" s="198">
        <f>IF( AND($M68&lt;&gt;"", $N68&lt;&gt;""), VLOOKUP( IF(ISERROR(VLOOKUP($M68,Datos!$B$8:$C$13,2,0)),0,VLOOKUP($M68,Datos!$B$8:$C$13,2,0)), Datos!$I$9:$N$13, IF(ISERROR(VLOOKUP($N68,Datos!$B$17:$C$21,2,0)),0,VLOOKUP($N68, Datos!$B$17:$C$21,2,0)+1),  0),  "-")</f>
        <v>22</v>
      </c>
      <c r="P68" s="177"/>
      <c r="Q68" s="177"/>
      <c r="R68" s="177"/>
      <c r="S68" s="178" t="s">
        <v>40</v>
      </c>
      <c r="T68" s="198" t="str">
        <f>IF(ISERROR(VLOOKUP($S68,Datos!$B$25:$C$29,2,0)),"", VLOOKUP($S68,Datos!$B$25:$C$29,2,0))</f>
        <v>Alta</v>
      </c>
      <c r="U68" s="198" t="str">
        <f>VLOOKUP($S68,'Efectividad de Controles'!$B$5:$D$9,3,0)</f>
        <v>Impacto / Probabilidad</v>
      </c>
      <c r="V68" s="177"/>
      <c r="W68" s="177"/>
      <c r="X68" s="178" t="s">
        <v>191</v>
      </c>
      <c r="Y68" s="178" t="s">
        <v>196</v>
      </c>
      <c r="Z68" s="198">
        <f>IF( AND($X68&lt;&gt;"", $Y68&lt;&gt;""), VLOOKUP( IF(ISERROR(VLOOKUP($X68,Datos!$B$8:$C$13,2,0)),0,VLOOKUP($X68,Datos!$B$8:$C$13,2,0)), Datos!$I$9:$N$13, IF(ISERROR(VLOOKUP($Y68,Datos!$B$17:$C$21,2,0)),0,VLOOKUP($Y68, Datos!$B$17:$C$21,2,0)+1),  0),  "-")</f>
        <v>25</v>
      </c>
      <c r="AA68" s="177"/>
      <c r="AB68" s="177"/>
      <c r="AC68" s="179"/>
      <c r="AD68" s="180"/>
      <c r="AE68" s="198">
        <f t="shared" si="3"/>
        <v>22</v>
      </c>
      <c r="AF68" s="198">
        <f t="shared" si="4"/>
        <v>25</v>
      </c>
      <c r="AG68" s="178">
        <v>3</v>
      </c>
      <c r="AH68" s="198" t="str">
        <f>IF(ISERROR(VLOOKUP($AG68,Datos!$A$9:$E$13,2,0)),"",VLOOKUP($AG68,Datos!$A$9:$E$13,2,0))</f>
        <v>3 Moderado</v>
      </c>
      <c r="AI68" s="197" t="str">
        <f>IF(ISERROR(VLOOKUP($AJ68,Datos!$D$8:$E$13,2,0)),0,VLOOKUP($AJ68,Datos!$D$8:$E$13,2,0))</f>
        <v>Extremadamente Dañino</v>
      </c>
      <c r="AJ68" s="198">
        <f>IF(ISERROR(VLOOKUP($X68,Datos!$B$8:$E$13,3,0)), 0, VLOOKUP($X68,Datos!$B$8:$E$13,3,0))</f>
        <v>4</v>
      </c>
      <c r="AK68" s="198">
        <f>IF(ISERROR(VLOOKUP(AL68,Datos!D61:E66,2,0)),0,VLOOKUP(AL68,Datos!D61:E66,2,0))</f>
        <v>0</v>
      </c>
      <c r="AL68" s="198">
        <f>IF(ISERROR(VLOOKUP(Y68,Datos!B61:E66,3,0)),0,VLOOKUP(Y68,Datos!B61:E66,3,0))</f>
        <v>0</v>
      </c>
      <c r="AM68" s="198">
        <f t="shared" si="5"/>
        <v>4</v>
      </c>
      <c r="AN68" s="198" t="str">
        <f>IF(ISERROR(VLOOKUP($AM68,Datos!$I$24:$J$28,2,0)),"-",VLOOKUP($AM68,Datos!$I$24:$J$28,2,0))</f>
        <v>Moderado</v>
      </c>
    </row>
    <row r="69" spans="1:40" s="199" customFormat="1">
      <c r="A69" s="196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8" t="s">
        <v>191</v>
      </c>
      <c r="N69" s="178" t="s">
        <v>194</v>
      </c>
      <c r="O69" s="198">
        <f>IF( AND($M69&lt;&gt;"", $N69&lt;&gt;""), VLOOKUP( IF(ISERROR(VLOOKUP($M69,Datos!$B$8:$C$13,2,0)),0,VLOOKUP($M69,Datos!$B$8:$C$13,2,0)), Datos!$I$9:$N$13, IF(ISERROR(VLOOKUP($N69,Datos!$B$17:$C$21,2,0)),0,VLOOKUP($N69, Datos!$B$17:$C$21,2,0)+1),  0),  "-")</f>
        <v>22</v>
      </c>
      <c r="P69" s="177"/>
      <c r="Q69" s="177"/>
      <c r="R69" s="177"/>
      <c r="S69" s="178" t="s">
        <v>40</v>
      </c>
      <c r="T69" s="198" t="str">
        <f>IF(ISERROR(VLOOKUP($S69,Datos!$B$25:$C$29,2,0)),"", VLOOKUP($S69,Datos!$B$25:$C$29,2,0))</f>
        <v>Alta</v>
      </c>
      <c r="U69" s="198" t="str">
        <f>VLOOKUP($S69,'Efectividad de Controles'!$B$5:$D$9,3,0)</f>
        <v>Impacto / Probabilidad</v>
      </c>
      <c r="V69" s="177"/>
      <c r="W69" s="177"/>
      <c r="X69" s="178" t="s">
        <v>191</v>
      </c>
      <c r="Y69" s="178" t="s">
        <v>196</v>
      </c>
      <c r="Z69" s="198">
        <f>IF( AND($X69&lt;&gt;"", $Y69&lt;&gt;""), VLOOKUP( IF(ISERROR(VLOOKUP($X69,Datos!$B$8:$C$13,2,0)),0,VLOOKUP($X69,Datos!$B$8:$C$13,2,0)), Datos!$I$9:$N$13, IF(ISERROR(VLOOKUP($Y69,Datos!$B$17:$C$21,2,0)),0,VLOOKUP($Y69, Datos!$B$17:$C$21,2,0)+1),  0),  "-")</f>
        <v>25</v>
      </c>
      <c r="AA69" s="177"/>
      <c r="AB69" s="177"/>
      <c r="AC69" s="179"/>
      <c r="AD69" s="180"/>
      <c r="AE69" s="198">
        <f t="shared" si="3"/>
        <v>22</v>
      </c>
      <c r="AF69" s="198">
        <f t="shared" si="4"/>
        <v>25</v>
      </c>
      <c r="AG69" s="178">
        <v>3</v>
      </c>
      <c r="AH69" s="198" t="str">
        <f>IF(ISERROR(VLOOKUP($AG69,Datos!$A$9:$E$13,2,0)),"",VLOOKUP($AG69,Datos!$A$9:$E$13,2,0))</f>
        <v>3 Moderado</v>
      </c>
      <c r="AI69" s="197" t="str">
        <f>IF(ISERROR(VLOOKUP($AJ69,Datos!$D$8:$E$13,2,0)),0,VLOOKUP($AJ69,Datos!$D$8:$E$13,2,0))</f>
        <v>Extremadamente Dañino</v>
      </c>
      <c r="AJ69" s="198">
        <f>IF(ISERROR(VLOOKUP($X69,Datos!$B$8:$E$13,3,0)), 0, VLOOKUP($X69,Datos!$B$8:$E$13,3,0))</f>
        <v>4</v>
      </c>
      <c r="AK69" s="198">
        <f>IF(ISERROR(VLOOKUP(AL69,Datos!D62:E67,2,0)),0,VLOOKUP(AL69,Datos!D62:E67,2,0))</f>
        <v>0</v>
      </c>
      <c r="AL69" s="198">
        <f>IF(ISERROR(VLOOKUP(Y69,Datos!B62:E67,3,0)),0,VLOOKUP(Y69,Datos!B62:E67,3,0))</f>
        <v>0</v>
      </c>
      <c r="AM69" s="198">
        <f t="shared" si="5"/>
        <v>4</v>
      </c>
      <c r="AN69" s="198" t="str">
        <f>IF(ISERROR(VLOOKUP($AM69,Datos!$I$24:$J$28,2,0)),"-",VLOOKUP($AM69,Datos!$I$24:$J$28,2,0))</f>
        <v>Moderado</v>
      </c>
    </row>
    <row r="70" spans="1:40" s="199" customFormat="1">
      <c r="A70" s="196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8" t="s">
        <v>191</v>
      </c>
      <c r="N70" s="178" t="s">
        <v>194</v>
      </c>
      <c r="O70" s="198">
        <f>IF( AND($M70&lt;&gt;"", $N70&lt;&gt;""), VLOOKUP( IF(ISERROR(VLOOKUP($M70,Datos!$B$8:$C$13,2,0)),0,VLOOKUP($M70,Datos!$B$8:$C$13,2,0)), Datos!$I$9:$N$13, IF(ISERROR(VLOOKUP($N70,Datos!$B$17:$C$21,2,0)),0,VLOOKUP($N70, Datos!$B$17:$C$21,2,0)+1),  0),  "-")</f>
        <v>22</v>
      </c>
      <c r="P70" s="177"/>
      <c r="Q70" s="177"/>
      <c r="R70" s="177"/>
      <c r="S70" s="178" t="s">
        <v>40</v>
      </c>
      <c r="T70" s="198" t="str">
        <f>IF(ISERROR(VLOOKUP($S70,Datos!$B$25:$C$29,2,0)),"", VLOOKUP($S70,Datos!$B$25:$C$29,2,0))</f>
        <v>Alta</v>
      </c>
      <c r="U70" s="198" t="str">
        <f>VLOOKUP($S70,'Efectividad de Controles'!$B$5:$D$9,3,0)</f>
        <v>Impacto / Probabilidad</v>
      </c>
      <c r="V70" s="177"/>
      <c r="W70" s="177"/>
      <c r="X70" s="178" t="s">
        <v>191</v>
      </c>
      <c r="Y70" s="178" t="s">
        <v>196</v>
      </c>
      <c r="Z70" s="198">
        <f>IF( AND($X70&lt;&gt;"", $Y70&lt;&gt;""), VLOOKUP( IF(ISERROR(VLOOKUP($X70,Datos!$B$8:$C$13,2,0)),0,VLOOKUP($X70,Datos!$B$8:$C$13,2,0)), Datos!$I$9:$N$13, IF(ISERROR(VLOOKUP($Y70,Datos!$B$17:$C$21,2,0)),0,VLOOKUP($Y70, Datos!$B$17:$C$21,2,0)+1),  0),  "-")</f>
        <v>25</v>
      </c>
      <c r="AA70" s="177"/>
      <c r="AB70" s="177"/>
      <c r="AC70" s="179"/>
      <c r="AD70" s="180"/>
      <c r="AE70" s="198">
        <f t="shared" si="3"/>
        <v>22</v>
      </c>
      <c r="AF70" s="198">
        <f t="shared" si="4"/>
        <v>25</v>
      </c>
      <c r="AG70" s="178">
        <v>3</v>
      </c>
      <c r="AH70" s="198" t="str">
        <f>IF(ISERROR(VLOOKUP($AG70,Datos!$A$9:$E$13,2,0)),"",VLOOKUP($AG70,Datos!$A$9:$E$13,2,0))</f>
        <v>3 Moderado</v>
      </c>
      <c r="AI70" s="197" t="str">
        <f>IF(ISERROR(VLOOKUP($AJ70,Datos!$D$8:$E$13,2,0)),0,VLOOKUP($AJ70,Datos!$D$8:$E$13,2,0))</f>
        <v>Extremadamente Dañino</v>
      </c>
      <c r="AJ70" s="198">
        <f>IF(ISERROR(VLOOKUP($X70,Datos!$B$8:$E$13,3,0)), 0, VLOOKUP($X70,Datos!$B$8:$E$13,3,0))</f>
        <v>4</v>
      </c>
      <c r="AK70" s="198">
        <f>IF(ISERROR(VLOOKUP(AL70,Datos!D63:E68,2,0)),0,VLOOKUP(AL70,Datos!D63:E68,2,0))</f>
        <v>0</v>
      </c>
      <c r="AL70" s="198">
        <f>IF(ISERROR(VLOOKUP(Y70,Datos!B63:E68,3,0)),0,VLOOKUP(Y70,Datos!B63:E68,3,0))</f>
        <v>0</v>
      </c>
      <c r="AM70" s="198">
        <f t="shared" si="5"/>
        <v>4</v>
      </c>
      <c r="AN70" s="198" t="str">
        <f>IF(ISERROR(VLOOKUP($AM70,Datos!$I$24:$J$28,2,0)),"-",VLOOKUP($AM70,Datos!$I$24:$J$28,2,0))</f>
        <v>Moderado</v>
      </c>
    </row>
    <row r="71" spans="1:40" s="199" customFormat="1">
      <c r="A71" s="196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8" t="s">
        <v>191</v>
      </c>
      <c r="N71" s="178" t="s">
        <v>194</v>
      </c>
      <c r="O71" s="198">
        <f>IF( AND($M71&lt;&gt;"", $N71&lt;&gt;""), VLOOKUP( IF(ISERROR(VLOOKUP($M71,Datos!$B$8:$C$13,2,0)),0,VLOOKUP($M71,Datos!$B$8:$C$13,2,0)), Datos!$I$9:$N$13, IF(ISERROR(VLOOKUP($N71,Datos!$B$17:$C$21,2,0)),0,VLOOKUP($N71, Datos!$B$17:$C$21,2,0)+1),  0),  "-")</f>
        <v>22</v>
      </c>
      <c r="P71" s="177"/>
      <c r="Q71" s="177"/>
      <c r="R71" s="177"/>
      <c r="S71" s="178" t="s">
        <v>40</v>
      </c>
      <c r="T71" s="198" t="str">
        <f>IF(ISERROR(VLOOKUP($S71,Datos!$B$25:$C$29,2,0)),"", VLOOKUP($S71,Datos!$B$25:$C$29,2,0))</f>
        <v>Alta</v>
      </c>
      <c r="U71" s="198" t="str">
        <f>VLOOKUP($S71,'Efectividad de Controles'!$B$5:$D$9,3,0)</f>
        <v>Impacto / Probabilidad</v>
      </c>
      <c r="V71" s="177"/>
      <c r="W71" s="177"/>
      <c r="X71" s="178" t="s">
        <v>191</v>
      </c>
      <c r="Y71" s="178" t="s">
        <v>196</v>
      </c>
      <c r="Z71" s="198">
        <f>IF( AND($X71&lt;&gt;"", $Y71&lt;&gt;""), VLOOKUP( IF(ISERROR(VLOOKUP($X71,Datos!$B$8:$C$13,2,0)),0,VLOOKUP($X71,Datos!$B$8:$C$13,2,0)), Datos!$I$9:$N$13, IF(ISERROR(VLOOKUP($Y71,Datos!$B$17:$C$21,2,0)),0,VLOOKUP($Y71, Datos!$B$17:$C$21,2,0)+1),  0),  "-")</f>
        <v>25</v>
      </c>
      <c r="AA71" s="177"/>
      <c r="AB71" s="177"/>
      <c r="AC71" s="179"/>
      <c r="AD71" s="180"/>
      <c r="AE71" s="198">
        <f t="shared" si="3"/>
        <v>22</v>
      </c>
      <c r="AF71" s="198">
        <f t="shared" si="4"/>
        <v>25</v>
      </c>
      <c r="AG71" s="178">
        <v>3</v>
      </c>
      <c r="AH71" s="198" t="str">
        <f>IF(ISERROR(VLOOKUP($AG71,Datos!$A$9:$E$13,2,0)),"",VLOOKUP($AG71,Datos!$A$9:$E$13,2,0))</f>
        <v>3 Moderado</v>
      </c>
      <c r="AI71" s="197" t="str">
        <f>IF(ISERROR(VLOOKUP($AJ71,Datos!$D$8:$E$13,2,0)),0,VLOOKUP($AJ71,Datos!$D$8:$E$13,2,0))</f>
        <v>Extremadamente Dañino</v>
      </c>
      <c r="AJ71" s="198">
        <f>IF(ISERROR(VLOOKUP($X71,Datos!$B$8:$E$13,3,0)), 0, VLOOKUP($X71,Datos!$B$8:$E$13,3,0))</f>
        <v>4</v>
      </c>
      <c r="AK71" s="198">
        <f>IF(ISERROR(VLOOKUP(AL71,Datos!D64:E69,2,0)),0,VLOOKUP(AL71,Datos!D64:E69,2,0))</f>
        <v>0</v>
      </c>
      <c r="AL71" s="198">
        <f>IF(ISERROR(VLOOKUP(Y71,Datos!B64:E69,3,0)),0,VLOOKUP(Y71,Datos!B64:E69,3,0))</f>
        <v>0</v>
      </c>
      <c r="AM71" s="198">
        <f t="shared" si="5"/>
        <v>4</v>
      </c>
      <c r="AN71" s="198" t="str">
        <f>IF(ISERROR(VLOOKUP($AM71,Datos!$I$24:$J$28,2,0)),"-",VLOOKUP($AM71,Datos!$I$24:$J$28,2,0))</f>
        <v>Moderado</v>
      </c>
    </row>
    <row r="72" spans="1:40" s="199" customFormat="1">
      <c r="A72" s="196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8" t="s">
        <v>191</v>
      </c>
      <c r="N72" s="178" t="s">
        <v>194</v>
      </c>
      <c r="O72" s="198">
        <f>IF( AND($M72&lt;&gt;"", $N72&lt;&gt;""), VLOOKUP( IF(ISERROR(VLOOKUP($M72,Datos!$B$8:$C$13,2,0)),0,VLOOKUP($M72,Datos!$B$8:$C$13,2,0)), Datos!$I$9:$N$13, IF(ISERROR(VLOOKUP($N72,Datos!$B$17:$C$21,2,0)),0,VLOOKUP($N72, Datos!$B$17:$C$21,2,0)+1),  0),  "-")</f>
        <v>22</v>
      </c>
      <c r="P72" s="177"/>
      <c r="Q72" s="177"/>
      <c r="R72" s="177"/>
      <c r="S72" s="178" t="s">
        <v>40</v>
      </c>
      <c r="T72" s="198" t="str">
        <f>IF(ISERROR(VLOOKUP($S72,Datos!$B$25:$C$29,2,0)),"", VLOOKUP($S72,Datos!$B$25:$C$29,2,0))</f>
        <v>Alta</v>
      </c>
      <c r="U72" s="198" t="str">
        <f>VLOOKUP($S72,'Efectividad de Controles'!$B$5:$D$9,3,0)</f>
        <v>Impacto / Probabilidad</v>
      </c>
      <c r="V72" s="177"/>
      <c r="W72" s="177"/>
      <c r="X72" s="178" t="s">
        <v>191</v>
      </c>
      <c r="Y72" s="178" t="s">
        <v>196</v>
      </c>
      <c r="Z72" s="198">
        <f>IF( AND($X72&lt;&gt;"", $Y72&lt;&gt;""), VLOOKUP( IF(ISERROR(VLOOKUP($X72,Datos!$B$8:$C$13,2,0)),0,VLOOKUP($X72,Datos!$B$8:$C$13,2,0)), Datos!$I$9:$N$13, IF(ISERROR(VLOOKUP($Y72,Datos!$B$17:$C$21,2,0)),0,VLOOKUP($Y72, Datos!$B$17:$C$21,2,0)+1),  0),  "-")</f>
        <v>25</v>
      </c>
      <c r="AA72" s="177"/>
      <c r="AB72" s="177"/>
      <c r="AC72" s="179"/>
      <c r="AD72" s="180"/>
      <c r="AE72" s="198">
        <f t="shared" si="3"/>
        <v>22</v>
      </c>
      <c r="AF72" s="198">
        <f t="shared" si="4"/>
        <v>25</v>
      </c>
      <c r="AG72" s="178">
        <v>3</v>
      </c>
      <c r="AH72" s="198" t="str">
        <f>IF(ISERROR(VLOOKUP($AG72,Datos!$A$9:$E$13,2,0)),"",VLOOKUP($AG72,Datos!$A$9:$E$13,2,0))</f>
        <v>3 Moderado</v>
      </c>
      <c r="AI72" s="197" t="str">
        <f>IF(ISERROR(VLOOKUP($AJ72,Datos!$D$8:$E$13,2,0)),0,VLOOKUP($AJ72,Datos!$D$8:$E$13,2,0))</f>
        <v>Extremadamente Dañino</v>
      </c>
      <c r="AJ72" s="198">
        <f>IF(ISERROR(VLOOKUP($X72,Datos!$B$8:$E$13,3,0)), 0, VLOOKUP($X72,Datos!$B$8:$E$13,3,0))</f>
        <v>4</v>
      </c>
      <c r="AK72" s="198">
        <f>IF(ISERROR(VLOOKUP(AL72,Datos!D65:E70,2,0)),0,VLOOKUP(AL72,Datos!D65:E70,2,0))</f>
        <v>0</v>
      </c>
      <c r="AL72" s="198">
        <f>IF(ISERROR(VLOOKUP(Y72,Datos!B65:E70,3,0)),0,VLOOKUP(Y72,Datos!B65:E70,3,0))</f>
        <v>0</v>
      </c>
      <c r="AM72" s="198">
        <f t="shared" si="5"/>
        <v>4</v>
      </c>
      <c r="AN72" s="198" t="str">
        <f>IF(ISERROR(VLOOKUP($AM72,Datos!$I$24:$J$28,2,0)),"-",VLOOKUP($AM72,Datos!$I$24:$J$28,2,0))</f>
        <v>Moderado</v>
      </c>
    </row>
    <row r="73" spans="1:40" s="199" customFormat="1">
      <c r="A73" s="196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8" t="s">
        <v>191</v>
      </c>
      <c r="N73" s="178" t="s">
        <v>194</v>
      </c>
      <c r="O73" s="198">
        <f>IF( AND($M73&lt;&gt;"", $N73&lt;&gt;""), VLOOKUP( IF(ISERROR(VLOOKUP($M73,Datos!$B$8:$C$13,2,0)),0,VLOOKUP($M73,Datos!$B$8:$C$13,2,0)), Datos!$I$9:$N$13, IF(ISERROR(VLOOKUP($N73,Datos!$B$17:$C$21,2,0)),0,VLOOKUP($N73, Datos!$B$17:$C$21,2,0)+1),  0),  "-")</f>
        <v>22</v>
      </c>
      <c r="P73" s="177"/>
      <c r="Q73" s="177"/>
      <c r="R73" s="177"/>
      <c r="S73" s="178" t="s">
        <v>40</v>
      </c>
      <c r="T73" s="198" t="str">
        <f>IF(ISERROR(VLOOKUP($S73,Datos!$B$25:$C$29,2,0)),"", VLOOKUP($S73,Datos!$B$25:$C$29,2,0))</f>
        <v>Alta</v>
      </c>
      <c r="U73" s="198" t="str">
        <f>VLOOKUP($S73,'Efectividad de Controles'!$B$5:$D$9,3,0)</f>
        <v>Impacto / Probabilidad</v>
      </c>
      <c r="V73" s="177"/>
      <c r="W73" s="177"/>
      <c r="X73" s="178" t="s">
        <v>191</v>
      </c>
      <c r="Y73" s="178" t="s">
        <v>196</v>
      </c>
      <c r="Z73" s="198">
        <f>IF( AND($X73&lt;&gt;"", $Y73&lt;&gt;""), VLOOKUP( IF(ISERROR(VLOOKUP($X73,Datos!$B$8:$C$13,2,0)),0,VLOOKUP($X73,Datos!$B$8:$C$13,2,0)), Datos!$I$9:$N$13, IF(ISERROR(VLOOKUP($Y73,Datos!$B$17:$C$21,2,0)),0,VLOOKUP($Y73, Datos!$B$17:$C$21,2,0)+1),  0),  "-")</f>
        <v>25</v>
      </c>
      <c r="AA73" s="177"/>
      <c r="AB73" s="177"/>
      <c r="AC73" s="179"/>
      <c r="AD73" s="180"/>
      <c r="AE73" s="198">
        <f t="shared" si="3"/>
        <v>22</v>
      </c>
      <c r="AF73" s="198">
        <f t="shared" si="4"/>
        <v>25</v>
      </c>
      <c r="AG73" s="178">
        <v>3</v>
      </c>
      <c r="AH73" s="198" t="str">
        <f>IF(ISERROR(VLOOKUP($AG73,Datos!$A$9:$E$13,2,0)),"",VLOOKUP($AG73,Datos!$A$9:$E$13,2,0))</f>
        <v>3 Moderado</v>
      </c>
      <c r="AI73" s="197" t="str">
        <f>IF(ISERROR(VLOOKUP($AJ73,Datos!$D$8:$E$13,2,0)),0,VLOOKUP($AJ73,Datos!$D$8:$E$13,2,0))</f>
        <v>Extremadamente Dañino</v>
      </c>
      <c r="AJ73" s="198">
        <f>IF(ISERROR(VLOOKUP($X73,Datos!$B$8:$E$13,3,0)), 0, VLOOKUP($X73,Datos!$B$8:$E$13,3,0))</f>
        <v>4</v>
      </c>
      <c r="AK73" s="198">
        <f>IF(ISERROR(VLOOKUP(AL73,Datos!D66:E71,2,0)),0,VLOOKUP(AL73,Datos!D66:E71,2,0))</f>
        <v>0</v>
      </c>
      <c r="AL73" s="198">
        <f>IF(ISERROR(VLOOKUP(Y73,Datos!B66:E71,3,0)),0,VLOOKUP(Y73,Datos!B66:E71,3,0))</f>
        <v>0</v>
      </c>
      <c r="AM73" s="198">
        <f t="shared" si="5"/>
        <v>4</v>
      </c>
      <c r="AN73" s="198" t="str">
        <f>IF(ISERROR(VLOOKUP($AM73,Datos!$I$24:$J$28,2,0)),"-",VLOOKUP($AM73,Datos!$I$24:$J$28,2,0))</f>
        <v>Moderado</v>
      </c>
    </row>
    <row r="74" spans="1:40" s="199" customFormat="1">
      <c r="A74" s="196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8" t="s">
        <v>191</v>
      </c>
      <c r="N74" s="178" t="s">
        <v>194</v>
      </c>
      <c r="O74" s="198">
        <f>IF( AND($M74&lt;&gt;"", $N74&lt;&gt;""), VLOOKUP( IF(ISERROR(VLOOKUP($M74,Datos!$B$8:$C$13,2,0)),0,VLOOKUP($M74,Datos!$B$8:$C$13,2,0)), Datos!$I$9:$N$13, IF(ISERROR(VLOOKUP($N74,Datos!$B$17:$C$21,2,0)),0,VLOOKUP($N74, Datos!$B$17:$C$21,2,0)+1),  0),  "-")</f>
        <v>22</v>
      </c>
      <c r="P74" s="177"/>
      <c r="Q74" s="177"/>
      <c r="R74" s="177"/>
      <c r="S74" s="178" t="s">
        <v>40</v>
      </c>
      <c r="T74" s="198" t="str">
        <f>IF(ISERROR(VLOOKUP($S74,Datos!$B$25:$C$29,2,0)),"", VLOOKUP($S74,Datos!$B$25:$C$29,2,0))</f>
        <v>Alta</v>
      </c>
      <c r="U74" s="198" t="str">
        <f>VLOOKUP($S74,'Efectividad de Controles'!$B$5:$D$9,3,0)</f>
        <v>Impacto / Probabilidad</v>
      </c>
      <c r="V74" s="177"/>
      <c r="W74" s="177"/>
      <c r="X74" s="178" t="s">
        <v>191</v>
      </c>
      <c r="Y74" s="178" t="s">
        <v>196</v>
      </c>
      <c r="Z74" s="198">
        <f>IF( AND($X74&lt;&gt;"", $Y74&lt;&gt;""), VLOOKUP( IF(ISERROR(VLOOKUP($X74,Datos!$B$8:$C$13,2,0)),0,VLOOKUP($X74,Datos!$B$8:$C$13,2,0)), Datos!$I$9:$N$13, IF(ISERROR(VLOOKUP($Y74,Datos!$B$17:$C$21,2,0)),0,VLOOKUP($Y74, Datos!$B$17:$C$21,2,0)+1),  0),  "-")</f>
        <v>25</v>
      </c>
      <c r="AA74" s="177"/>
      <c r="AB74" s="177"/>
      <c r="AC74" s="179"/>
      <c r="AD74" s="180"/>
      <c r="AE74" s="198">
        <f t="shared" si="3"/>
        <v>22</v>
      </c>
      <c r="AF74" s="198">
        <f t="shared" si="4"/>
        <v>25</v>
      </c>
      <c r="AG74" s="178">
        <v>3</v>
      </c>
      <c r="AH74" s="198" t="str">
        <f>IF(ISERROR(VLOOKUP($AG74,Datos!$A$9:$E$13,2,0)),"",VLOOKUP($AG74,Datos!$A$9:$E$13,2,0))</f>
        <v>3 Moderado</v>
      </c>
      <c r="AI74" s="197" t="str">
        <f>IF(ISERROR(VLOOKUP($AJ74,Datos!$D$8:$E$13,2,0)),0,VLOOKUP($AJ74,Datos!$D$8:$E$13,2,0))</f>
        <v>Extremadamente Dañino</v>
      </c>
      <c r="AJ74" s="198">
        <f>IF(ISERROR(VLOOKUP($X74,Datos!$B$8:$E$13,3,0)), 0, VLOOKUP($X74,Datos!$B$8:$E$13,3,0))</f>
        <v>4</v>
      </c>
      <c r="AK74" s="198">
        <f>IF(ISERROR(VLOOKUP(AL74,Datos!D67:E72,2,0)),0,VLOOKUP(AL74,Datos!D67:E72,2,0))</f>
        <v>0</v>
      </c>
      <c r="AL74" s="198">
        <f>IF(ISERROR(VLOOKUP(Y74,Datos!B67:E72,3,0)),0,VLOOKUP(Y74,Datos!B67:E72,3,0))</f>
        <v>0</v>
      </c>
      <c r="AM74" s="198">
        <f t="shared" si="5"/>
        <v>4</v>
      </c>
      <c r="AN74" s="198" t="str">
        <f>IF(ISERROR(VLOOKUP($AM74,Datos!$I$24:$J$28,2,0)),"-",VLOOKUP($AM74,Datos!$I$24:$J$28,2,0))</f>
        <v>Moderado</v>
      </c>
    </row>
    <row r="75" spans="1:40" s="199" customFormat="1">
      <c r="A75" s="196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8" t="s">
        <v>191</v>
      </c>
      <c r="N75" s="178" t="s">
        <v>194</v>
      </c>
      <c r="O75" s="198">
        <f>IF( AND($M75&lt;&gt;"", $N75&lt;&gt;""), VLOOKUP( IF(ISERROR(VLOOKUP($M75,Datos!$B$8:$C$13,2,0)),0,VLOOKUP($M75,Datos!$B$8:$C$13,2,0)), Datos!$I$9:$N$13, IF(ISERROR(VLOOKUP($N75,Datos!$B$17:$C$21,2,0)),0,VLOOKUP($N75, Datos!$B$17:$C$21,2,0)+1),  0),  "-")</f>
        <v>22</v>
      </c>
      <c r="P75" s="177"/>
      <c r="Q75" s="177"/>
      <c r="R75" s="177"/>
      <c r="S75" s="178" t="s">
        <v>40</v>
      </c>
      <c r="T75" s="198" t="str">
        <f>IF(ISERROR(VLOOKUP($S75,Datos!$B$25:$C$29,2,0)),"", VLOOKUP($S75,Datos!$B$25:$C$29,2,0))</f>
        <v>Alta</v>
      </c>
      <c r="U75" s="198" t="str">
        <f>VLOOKUP($S75,'Efectividad de Controles'!$B$5:$D$9,3,0)</f>
        <v>Impacto / Probabilidad</v>
      </c>
      <c r="V75" s="177"/>
      <c r="W75" s="177"/>
      <c r="X75" s="178" t="s">
        <v>191</v>
      </c>
      <c r="Y75" s="178" t="s">
        <v>196</v>
      </c>
      <c r="Z75" s="198">
        <f>IF( AND($X75&lt;&gt;"", $Y75&lt;&gt;""), VLOOKUP( IF(ISERROR(VLOOKUP($X75,Datos!$B$8:$C$13,2,0)),0,VLOOKUP($X75,Datos!$B$8:$C$13,2,0)), Datos!$I$9:$N$13, IF(ISERROR(VLOOKUP($Y75,Datos!$B$17:$C$21,2,0)),0,VLOOKUP($Y75, Datos!$B$17:$C$21,2,0)+1),  0),  "-")</f>
        <v>25</v>
      </c>
      <c r="AA75" s="177"/>
      <c r="AB75" s="177"/>
      <c r="AC75" s="179"/>
      <c r="AD75" s="180"/>
      <c r="AE75" s="198">
        <f t="shared" si="3"/>
        <v>22</v>
      </c>
      <c r="AF75" s="198">
        <f t="shared" si="4"/>
        <v>25</v>
      </c>
      <c r="AG75" s="178">
        <v>3</v>
      </c>
      <c r="AH75" s="198" t="str">
        <f>IF(ISERROR(VLOOKUP($AG75,Datos!$A$9:$E$13,2,0)),"",VLOOKUP($AG75,Datos!$A$9:$E$13,2,0))</f>
        <v>3 Moderado</v>
      </c>
      <c r="AI75" s="197" t="str">
        <f>IF(ISERROR(VLOOKUP($AJ75,Datos!$D$8:$E$13,2,0)),0,VLOOKUP($AJ75,Datos!$D$8:$E$13,2,0))</f>
        <v>Extremadamente Dañino</v>
      </c>
      <c r="AJ75" s="198">
        <f>IF(ISERROR(VLOOKUP($X75,Datos!$B$8:$E$13,3,0)), 0, VLOOKUP($X75,Datos!$B$8:$E$13,3,0))</f>
        <v>4</v>
      </c>
      <c r="AK75" s="198">
        <f>IF(ISERROR(VLOOKUP(AL75,Datos!D68:E73,2,0)),0,VLOOKUP(AL75,Datos!D68:E73,2,0))</f>
        <v>0</v>
      </c>
      <c r="AL75" s="198">
        <f>IF(ISERROR(VLOOKUP(Y75,Datos!B68:E73,3,0)),0,VLOOKUP(Y75,Datos!B68:E73,3,0))</f>
        <v>0</v>
      </c>
      <c r="AM75" s="198">
        <f t="shared" si="5"/>
        <v>4</v>
      </c>
      <c r="AN75" s="198" t="str">
        <f>IF(ISERROR(VLOOKUP($AM75,Datos!$I$24:$J$28,2,0)),"-",VLOOKUP($AM75,Datos!$I$24:$J$28,2,0))</f>
        <v>Moderado</v>
      </c>
    </row>
    <row r="76" spans="1:40" s="199" customFormat="1">
      <c r="A76" s="196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8" t="s">
        <v>191</v>
      </c>
      <c r="N76" s="178" t="s">
        <v>194</v>
      </c>
      <c r="O76" s="198">
        <f>IF( AND($M76&lt;&gt;"", $N76&lt;&gt;""), VLOOKUP( IF(ISERROR(VLOOKUP($M76,Datos!$B$8:$C$13,2,0)),0,VLOOKUP($M76,Datos!$B$8:$C$13,2,0)), Datos!$I$9:$N$13, IF(ISERROR(VLOOKUP($N76,Datos!$B$17:$C$21,2,0)),0,VLOOKUP($N76, Datos!$B$17:$C$21,2,0)+1),  0),  "-")</f>
        <v>22</v>
      </c>
      <c r="P76" s="177"/>
      <c r="Q76" s="177"/>
      <c r="R76" s="177"/>
      <c r="S76" s="178" t="s">
        <v>40</v>
      </c>
      <c r="T76" s="198" t="str">
        <f>IF(ISERROR(VLOOKUP($S76,Datos!$B$25:$C$29,2,0)),"", VLOOKUP($S76,Datos!$B$25:$C$29,2,0))</f>
        <v>Alta</v>
      </c>
      <c r="U76" s="198" t="str">
        <f>VLOOKUP($S76,'Efectividad de Controles'!$B$5:$D$9,3,0)</f>
        <v>Impacto / Probabilidad</v>
      </c>
      <c r="V76" s="177"/>
      <c r="W76" s="177"/>
      <c r="X76" s="178" t="s">
        <v>191</v>
      </c>
      <c r="Y76" s="178" t="s">
        <v>196</v>
      </c>
      <c r="Z76" s="198">
        <f>IF( AND($X76&lt;&gt;"", $Y76&lt;&gt;""), VLOOKUP( IF(ISERROR(VLOOKUP($X76,Datos!$B$8:$C$13,2,0)),0,VLOOKUP($X76,Datos!$B$8:$C$13,2,0)), Datos!$I$9:$N$13, IF(ISERROR(VLOOKUP($Y76,Datos!$B$17:$C$21,2,0)),0,VLOOKUP($Y76, Datos!$B$17:$C$21,2,0)+1),  0),  "-")</f>
        <v>25</v>
      </c>
      <c r="AA76" s="177"/>
      <c r="AB76" s="177"/>
      <c r="AC76" s="179"/>
      <c r="AD76" s="180"/>
      <c r="AE76" s="198">
        <f t="shared" si="3"/>
        <v>22</v>
      </c>
      <c r="AF76" s="198">
        <f t="shared" si="4"/>
        <v>25</v>
      </c>
      <c r="AG76" s="178">
        <v>3</v>
      </c>
      <c r="AH76" s="198" t="str">
        <f>IF(ISERROR(VLOOKUP($AG76,Datos!$A$9:$E$13,2,0)),"",VLOOKUP($AG76,Datos!$A$9:$E$13,2,0))</f>
        <v>3 Moderado</v>
      </c>
      <c r="AI76" s="197" t="str">
        <f>IF(ISERROR(VLOOKUP($AJ76,Datos!$D$8:$E$13,2,0)),0,VLOOKUP($AJ76,Datos!$D$8:$E$13,2,0))</f>
        <v>Extremadamente Dañino</v>
      </c>
      <c r="AJ76" s="198">
        <f>IF(ISERROR(VLOOKUP($X76,Datos!$B$8:$E$13,3,0)), 0, VLOOKUP($X76,Datos!$B$8:$E$13,3,0))</f>
        <v>4</v>
      </c>
      <c r="AK76" s="198">
        <f>IF(ISERROR(VLOOKUP(AL76,Datos!D69:E74,2,0)),0,VLOOKUP(AL76,Datos!D69:E74,2,0))</f>
        <v>0</v>
      </c>
      <c r="AL76" s="198">
        <f>IF(ISERROR(VLOOKUP(Y76,Datos!B69:E74,3,0)),0,VLOOKUP(Y76,Datos!B69:E74,3,0))</f>
        <v>0</v>
      </c>
      <c r="AM76" s="198">
        <f t="shared" si="5"/>
        <v>4</v>
      </c>
      <c r="AN76" s="198" t="str">
        <f>IF(ISERROR(VLOOKUP($AM76,Datos!$I$24:$J$28,2,0)),"-",VLOOKUP($AM76,Datos!$I$24:$J$28,2,0))</f>
        <v>Moderado</v>
      </c>
    </row>
    <row r="77" spans="1:40" s="199" customFormat="1">
      <c r="A77" s="19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8" t="s">
        <v>191</v>
      </c>
      <c r="N77" s="178" t="s">
        <v>194</v>
      </c>
      <c r="O77" s="198">
        <f>IF( AND($M77&lt;&gt;"", $N77&lt;&gt;""), VLOOKUP( IF(ISERROR(VLOOKUP($M77,Datos!$B$8:$C$13,2,0)),0,VLOOKUP($M77,Datos!$B$8:$C$13,2,0)), Datos!$I$9:$N$13, IF(ISERROR(VLOOKUP($N77,Datos!$B$17:$C$21,2,0)),0,VLOOKUP($N77, Datos!$B$17:$C$21,2,0)+1),  0),  "-")</f>
        <v>22</v>
      </c>
      <c r="P77" s="177"/>
      <c r="Q77" s="177"/>
      <c r="R77" s="177"/>
      <c r="S77" s="178" t="s">
        <v>40</v>
      </c>
      <c r="T77" s="198" t="str">
        <f>IF(ISERROR(VLOOKUP($S77,Datos!$B$25:$C$29,2,0)),"", VLOOKUP($S77,Datos!$B$25:$C$29,2,0))</f>
        <v>Alta</v>
      </c>
      <c r="U77" s="198" t="str">
        <f>VLOOKUP($S77,'Efectividad de Controles'!$B$5:$D$9,3,0)</f>
        <v>Impacto / Probabilidad</v>
      </c>
      <c r="V77" s="177"/>
      <c r="W77" s="177"/>
      <c r="X77" s="178" t="s">
        <v>191</v>
      </c>
      <c r="Y77" s="178" t="s">
        <v>196</v>
      </c>
      <c r="Z77" s="198">
        <f>IF( AND($X77&lt;&gt;"", $Y77&lt;&gt;""), VLOOKUP( IF(ISERROR(VLOOKUP($X77,Datos!$B$8:$C$13,2,0)),0,VLOOKUP($X77,Datos!$B$8:$C$13,2,0)), Datos!$I$9:$N$13, IF(ISERROR(VLOOKUP($Y77,Datos!$B$17:$C$21,2,0)),0,VLOOKUP($Y77, Datos!$B$17:$C$21,2,0)+1),  0),  "-")</f>
        <v>25</v>
      </c>
      <c r="AA77" s="177"/>
      <c r="AB77" s="177"/>
      <c r="AC77" s="179"/>
      <c r="AD77" s="180"/>
      <c r="AE77" s="198">
        <f t="shared" si="3"/>
        <v>22</v>
      </c>
      <c r="AF77" s="198">
        <f t="shared" si="4"/>
        <v>25</v>
      </c>
      <c r="AG77" s="178">
        <v>3</v>
      </c>
      <c r="AH77" s="198" t="str">
        <f>IF(ISERROR(VLOOKUP($AG77,Datos!$A$9:$E$13,2,0)),"",VLOOKUP($AG77,Datos!$A$9:$E$13,2,0))</f>
        <v>3 Moderado</v>
      </c>
      <c r="AI77" s="197" t="str">
        <f>IF(ISERROR(VLOOKUP($AJ77,Datos!$D$8:$E$13,2,0)),0,VLOOKUP($AJ77,Datos!$D$8:$E$13,2,0))</f>
        <v>Extremadamente Dañino</v>
      </c>
      <c r="AJ77" s="198">
        <f>IF(ISERROR(VLOOKUP($X77,Datos!$B$8:$E$13,3,0)), 0, VLOOKUP($X77,Datos!$B$8:$E$13,3,0))</f>
        <v>4</v>
      </c>
      <c r="AK77" s="198">
        <f>IF(ISERROR(VLOOKUP(AL77,Datos!D70:E75,2,0)),0,VLOOKUP(AL77,Datos!D70:E75,2,0))</f>
        <v>0</v>
      </c>
      <c r="AL77" s="198">
        <f>IF(ISERROR(VLOOKUP(Y77,Datos!B70:E75,3,0)),0,VLOOKUP(Y77,Datos!B70:E75,3,0))</f>
        <v>0</v>
      </c>
      <c r="AM77" s="198">
        <f t="shared" si="5"/>
        <v>4</v>
      </c>
      <c r="AN77" s="198" t="str">
        <f>IF(ISERROR(VLOOKUP($AM77,Datos!$I$24:$J$28,2,0)),"-",VLOOKUP($AM77,Datos!$I$24:$J$28,2,0))</f>
        <v>Moderado</v>
      </c>
    </row>
    <row r="78" spans="1:40" s="199" customFormat="1">
      <c r="A78" s="19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8" t="s">
        <v>191</v>
      </c>
      <c r="N78" s="178" t="s">
        <v>194</v>
      </c>
      <c r="O78" s="198">
        <f>IF( AND($M78&lt;&gt;"", $N78&lt;&gt;""), VLOOKUP( IF(ISERROR(VLOOKUP($M78,Datos!$B$8:$C$13,2,0)),0,VLOOKUP($M78,Datos!$B$8:$C$13,2,0)), Datos!$I$9:$N$13, IF(ISERROR(VLOOKUP($N78,Datos!$B$17:$C$21,2,0)),0,VLOOKUP($N78, Datos!$B$17:$C$21,2,0)+1),  0),  "-")</f>
        <v>22</v>
      </c>
      <c r="P78" s="177"/>
      <c r="Q78" s="177"/>
      <c r="R78" s="177"/>
      <c r="S78" s="178" t="s">
        <v>40</v>
      </c>
      <c r="T78" s="198" t="str">
        <f>IF(ISERROR(VLOOKUP($S78,Datos!$B$25:$C$29,2,0)),"", VLOOKUP($S78,Datos!$B$25:$C$29,2,0))</f>
        <v>Alta</v>
      </c>
      <c r="U78" s="198" t="str">
        <f>VLOOKUP($S78,'Efectividad de Controles'!$B$5:$D$9,3,0)</f>
        <v>Impacto / Probabilidad</v>
      </c>
      <c r="V78" s="177"/>
      <c r="W78" s="177"/>
      <c r="X78" s="178" t="s">
        <v>191</v>
      </c>
      <c r="Y78" s="178" t="s">
        <v>196</v>
      </c>
      <c r="Z78" s="198">
        <f>IF( AND($X78&lt;&gt;"", $Y78&lt;&gt;""), VLOOKUP( IF(ISERROR(VLOOKUP($X78,Datos!$B$8:$C$13,2,0)),0,VLOOKUP($X78,Datos!$B$8:$C$13,2,0)), Datos!$I$9:$N$13, IF(ISERROR(VLOOKUP($Y78,Datos!$B$17:$C$21,2,0)),0,VLOOKUP($Y78, Datos!$B$17:$C$21,2,0)+1),  0),  "-")</f>
        <v>25</v>
      </c>
      <c r="AA78" s="177"/>
      <c r="AB78" s="177"/>
      <c r="AC78" s="179"/>
      <c r="AD78" s="180"/>
      <c r="AE78" s="198">
        <f t="shared" si="3"/>
        <v>22</v>
      </c>
      <c r="AF78" s="198">
        <f t="shared" si="4"/>
        <v>25</v>
      </c>
      <c r="AG78" s="178">
        <v>3</v>
      </c>
      <c r="AH78" s="198" t="str">
        <f>IF(ISERROR(VLOOKUP($AG78,Datos!$A$9:$E$13,2,0)),"",VLOOKUP($AG78,Datos!$A$9:$E$13,2,0))</f>
        <v>3 Moderado</v>
      </c>
      <c r="AI78" s="197" t="str">
        <f>IF(ISERROR(VLOOKUP($AJ78,Datos!$D$8:$E$13,2,0)),0,VLOOKUP($AJ78,Datos!$D$8:$E$13,2,0))</f>
        <v>Extremadamente Dañino</v>
      </c>
      <c r="AJ78" s="198">
        <f>IF(ISERROR(VLOOKUP($X78,Datos!$B$8:$E$13,3,0)), 0, VLOOKUP($X78,Datos!$B$8:$E$13,3,0))</f>
        <v>4</v>
      </c>
      <c r="AK78" s="198">
        <f>IF(ISERROR(VLOOKUP(AL78,Datos!D71:E76,2,0)),0,VLOOKUP(AL78,Datos!D71:E76,2,0))</f>
        <v>0</v>
      </c>
      <c r="AL78" s="198">
        <f>IF(ISERROR(VLOOKUP(Y78,Datos!B71:E76,3,0)),0,VLOOKUP(Y78,Datos!B71:E76,3,0))</f>
        <v>0</v>
      </c>
      <c r="AM78" s="198">
        <f t="shared" si="5"/>
        <v>4</v>
      </c>
      <c r="AN78" s="198" t="str">
        <f>IF(ISERROR(VLOOKUP($AM78,Datos!$I$24:$J$28,2,0)),"-",VLOOKUP($AM78,Datos!$I$24:$J$28,2,0))</f>
        <v>Moderado</v>
      </c>
    </row>
    <row r="79" spans="1:40" s="199" customFormat="1">
      <c r="A79" s="19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8" t="s">
        <v>191</v>
      </c>
      <c r="N79" s="178" t="s">
        <v>194</v>
      </c>
      <c r="O79" s="198">
        <f>IF( AND($M79&lt;&gt;"", $N79&lt;&gt;""), VLOOKUP( IF(ISERROR(VLOOKUP($M79,Datos!$B$8:$C$13,2,0)),0,VLOOKUP($M79,Datos!$B$8:$C$13,2,0)), Datos!$I$9:$N$13, IF(ISERROR(VLOOKUP($N79,Datos!$B$17:$C$21,2,0)),0,VLOOKUP($N79, Datos!$B$17:$C$21,2,0)+1),  0),  "-")</f>
        <v>22</v>
      </c>
      <c r="P79" s="177"/>
      <c r="Q79" s="177"/>
      <c r="R79" s="177"/>
      <c r="S79" s="178" t="s">
        <v>40</v>
      </c>
      <c r="T79" s="198" t="str">
        <f>IF(ISERROR(VLOOKUP($S79,Datos!$B$25:$C$29,2,0)),"", VLOOKUP($S79,Datos!$B$25:$C$29,2,0))</f>
        <v>Alta</v>
      </c>
      <c r="U79" s="198" t="str">
        <f>VLOOKUP($S79,'Efectividad de Controles'!$B$5:$D$9,3,0)</f>
        <v>Impacto / Probabilidad</v>
      </c>
      <c r="V79" s="177"/>
      <c r="W79" s="177"/>
      <c r="X79" s="178" t="s">
        <v>191</v>
      </c>
      <c r="Y79" s="178" t="s">
        <v>196</v>
      </c>
      <c r="Z79" s="198">
        <f>IF( AND($X79&lt;&gt;"", $Y79&lt;&gt;""), VLOOKUP( IF(ISERROR(VLOOKUP($X79,Datos!$B$8:$C$13,2,0)),0,VLOOKUP($X79,Datos!$B$8:$C$13,2,0)), Datos!$I$9:$N$13, IF(ISERROR(VLOOKUP($Y79,Datos!$B$17:$C$21,2,0)),0,VLOOKUP($Y79, Datos!$B$17:$C$21,2,0)+1),  0),  "-")</f>
        <v>25</v>
      </c>
      <c r="AA79" s="177"/>
      <c r="AB79" s="177"/>
      <c r="AC79" s="179"/>
      <c r="AD79" s="180"/>
      <c r="AE79" s="198">
        <f t="shared" si="3"/>
        <v>22</v>
      </c>
      <c r="AF79" s="198">
        <f t="shared" si="4"/>
        <v>25</v>
      </c>
      <c r="AG79" s="178">
        <v>3</v>
      </c>
      <c r="AH79" s="198" t="str">
        <f>IF(ISERROR(VLOOKUP($AG79,Datos!$A$9:$E$13,2,0)),"",VLOOKUP($AG79,Datos!$A$9:$E$13,2,0))</f>
        <v>3 Moderado</v>
      </c>
      <c r="AI79" s="197" t="str">
        <f>IF(ISERROR(VLOOKUP($AJ79,Datos!$D$8:$E$13,2,0)),0,VLOOKUP($AJ79,Datos!$D$8:$E$13,2,0))</f>
        <v>Extremadamente Dañino</v>
      </c>
      <c r="AJ79" s="198">
        <f>IF(ISERROR(VLOOKUP($X79,Datos!$B$8:$E$13,3,0)), 0, VLOOKUP($X79,Datos!$B$8:$E$13,3,0))</f>
        <v>4</v>
      </c>
      <c r="AK79" s="198">
        <f>IF(ISERROR(VLOOKUP(AL79,Datos!D72:E77,2,0)),0,VLOOKUP(AL79,Datos!D72:E77,2,0))</f>
        <v>0</v>
      </c>
      <c r="AL79" s="198">
        <f>IF(ISERROR(VLOOKUP(Y79,Datos!B72:E77,3,0)),0,VLOOKUP(Y79,Datos!B72:E77,3,0))</f>
        <v>0</v>
      </c>
      <c r="AM79" s="198">
        <f t="shared" si="5"/>
        <v>4</v>
      </c>
      <c r="AN79" s="198" t="str">
        <f>IF(ISERROR(VLOOKUP($AM79,Datos!$I$24:$J$28,2,0)),"-",VLOOKUP($AM79,Datos!$I$24:$J$28,2,0))</f>
        <v>Moderado</v>
      </c>
    </row>
    <row r="80" spans="1:40" s="199" customFormat="1">
      <c r="A80" s="19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8" t="s">
        <v>191</v>
      </c>
      <c r="N80" s="178" t="s">
        <v>194</v>
      </c>
      <c r="O80" s="198">
        <f>IF( AND($M80&lt;&gt;"", $N80&lt;&gt;""), VLOOKUP( IF(ISERROR(VLOOKUP($M80,Datos!$B$8:$C$13,2,0)),0,VLOOKUP($M80,Datos!$B$8:$C$13,2,0)), Datos!$I$9:$N$13, IF(ISERROR(VLOOKUP($N80,Datos!$B$17:$C$21,2,0)),0,VLOOKUP($N80, Datos!$B$17:$C$21,2,0)+1),  0),  "-")</f>
        <v>22</v>
      </c>
      <c r="P80" s="177"/>
      <c r="Q80" s="177"/>
      <c r="R80" s="177"/>
      <c r="S80" s="178" t="s">
        <v>40</v>
      </c>
      <c r="T80" s="198" t="str">
        <f>IF(ISERROR(VLOOKUP($S80,Datos!$B$25:$C$29,2,0)),"", VLOOKUP($S80,Datos!$B$25:$C$29,2,0))</f>
        <v>Alta</v>
      </c>
      <c r="U80" s="198" t="str">
        <f>VLOOKUP($S80,'Efectividad de Controles'!$B$5:$D$9,3,0)</f>
        <v>Impacto / Probabilidad</v>
      </c>
      <c r="V80" s="177"/>
      <c r="W80" s="177"/>
      <c r="X80" s="178" t="s">
        <v>191</v>
      </c>
      <c r="Y80" s="178" t="s">
        <v>196</v>
      </c>
      <c r="Z80" s="198">
        <f>IF( AND($X80&lt;&gt;"", $Y80&lt;&gt;""), VLOOKUP( IF(ISERROR(VLOOKUP($X80,Datos!$B$8:$C$13,2,0)),0,VLOOKUP($X80,Datos!$B$8:$C$13,2,0)), Datos!$I$9:$N$13, IF(ISERROR(VLOOKUP($Y80,Datos!$B$17:$C$21,2,0)),0,VLOOKUP($Y80, Datos!$B$17:$C$21,2,0)+1),  0),  "-")</f>
        <v>25</v>
      </c>
      <c r="AA80" s="177"/>
      <c r="AB80" s="177"/>
      <c r="AC80" s="179"/>
      <c r="AD80" s="180"/>
      <c r="AE80" s="198">
        <f t="shared" si="3"/>
        <v>22</v>
      </c>
      <c r="AF80" s="198">
        <f t="shared" si="4"/>
        <v>25</v>
      </c>
      <c r="AG80" s="178">
        <v>3</v>
      </c>
      <c r="AH80" s="198" t="str">
        <f>IF(ISERROR(VLOOKUP($AG80,Datos!$A$9:$E$13,2,0)),"",VLOOKUP($AG80,Datos!$A$9:$E$13,2,0))</f>
        <v>3 Moderado</v>
      </c>
      <c r="AI80" s="197" t="str">
        <f>IF(ISERROR(VLOOKUP($AJ80,Datos!$D$8:$E$13,2,0)),0,VLOOKUP($AJ80,Datos!$D$8:$E$13,2,0))</f>
        <v>Extremadamente Dañino</v>
      </c>
      <c r="AJ80" s="198">
        <f>IF(ISERROR(VLOOKUP($X80,Datos!$B$8:$E$13,3,0)), 0, VLOOKUP($X80,Datos!$B$8:$E$13,3,0))</f>
        <v>4</v>
      </c>
      <c r="AK80" s="198">
        <f>IF(ISERROR(VLOOKUP(AL80,Datos!D73:E78,2,0)),0,VLOOKUP(AL80,Datos!D73:E78,2,0))</f>
        <v>0</v>
      </c>
      <c r="AL80" s="198">
        <f>IF(ISERROR(VLOOKUP(Y80,Datos!B73:E78,3,0)),0,VLOOKUP(Y80,Datos!B73:E78,3,0))</f>
        <v>0</v>
      </c>
      <c r="AM80" s="198">
        <f t="shared" si="5"/>
        <v>4</v>
      </c>
      <c r="AN80" s="198" t="str">
        <f>IF(ISERROR(VLOOKUP($AM80,Datos!$I$24:$J$28,2,0)),"-",VLOOKUP($AM80,Datos!$I$24:$J$28,2,0))</f>
        <v>Moderado</v>
      </c>
    </row>
    <row r="81" spans="1:40" s="199" customFormat="1">
      <c r="A81" s="196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8" t="s">
        <v>191</v>
      </c>
      <c r="N81" s="178" t="s">
        <v>194</v>
      </c>
      <c r="O81" s="198">
        <f>IF( AND($M81&lt;&gt;"", $N81&lt;&gt;""), VLOOKUP( IF(ISERROR(VLOOKUP($M81,Datos!$B$8:$C$13,2,0)),0,VLOOKUP($M81,Datos!$B$8:$C$13,2,0)), Datos!$I$9:$N$13, IF(ISERROR(VLOOKUP($N81,Datos!$B$17:$C$21,2,0)),0,VLOOKUP($N81, Datos!$B$17:$C$21,2,0)+1),  0),  "-")</f>
        <v>22</v>
      </c>
      <c r="P81" s="177"/>
      <c r="Q81" s="177"/>
      <c r="R81" s="177"/>
      <c r="S81" s="178" t="s">
        <v>40</v>
      </c>
      <c r="T81" s="198" t="str">
        <f>IF(ISERROR(VLOOKUP($S81,Datos!$B$25:$C$29,2,0)),"", VLOOKUP($S81,Datos!$B$25:$C$29,2,0))</f>
        <v>Alta</v>
      </c>
      <c r="U81" s="198" t="str">
        <f>VLOOKUP($S81,'Efectividad de Controles'!$B$5:$D$9,3,0)</f>
        <v>Impacto / Probabilidad</v>
      </c>
      <c r="V81" s="177"/>
      <c r="W81" s="177"/>
      <c r="X81" s="178" t="s">
        <v>191</v>
      </c>
      <c r="Y81" s="178" t="s">
        <v>196</v>
      </c>
      <c r="Z81" s="198">
        <f>IF( AND($X81&lt;&gt;"", $Y81&lt;&gt;""), VLOOKUP( IF(ISERROR(VLOOKUP($X81,Datos!$B$8:$C$13,2,0)),0,VLOOKUP($X81,Datos!$B$8:$C$13,2,0)), Datos!$I$9:$N$13, IF(ISERROR(VLOOKUP($Y81,Datos!$B$17:$C$21,2,0)),0,VLOOKUP($Y81, Datos!$B$17:$C$21,2,0)+1),  0),  "-")</f>
        <v>25</v>
      </c>
      <c r="AA81" s="177"/>
      <c r="AB81" s="177"/>
      <c r="AC81" s="179"/>
      <c r="AD81" s="180"/>
      <c r="AE81" s="198">
        <f t="shared" si="3"/>
        <v>22</v>
      </c>
      <c r="AF81" s="198">
        <f t="shared" si="4"/>
        <v>25</v>
      </c>
      <c r="AG81" s="178">
        <v>3</v>
      </c>
      <c r="AH81" s="198" t="str">
        <f>IF(ISERROR(VLOOKUP($AG81,Datos!$A$9:$E$13,2,0)),"",VLOOKUP($AG81,Datos!$A$9:$E$13,2,0))</f>
        <v>3 Moderado</v>
      </c>
      <c r="AI81" s="197" t="str">
        <f>IF(ISERROR(VLOOKUP($AJ81,Datos!$D$8:$E$13,2,0)),0,VLOOKUP($AJ81,Datos!$D$8:$E$13,2,0))</f>
        <v>Extremadamente Dañino</v>
      </c>
      <c r="AJ81" s="198">
        <f>IF(ISERROR(VLOOKUP($X81,Datos!$B$8:$E$13,3,0)), 0, VLOOKUP($X81,Datos!$B$8:$E$13,3,0))</f>
        <v>4</v>
      </c>
      <c r="AK81" s="198">
        <f>IF(ISERROR(VLOOKUP(AL81,Datos!D74:E79,2,0)),0,VLOOKUP(AL81,Datos!D74:E79,2,0))</f>
        <v>0</v>
      </c>
      <c r="AL81" s="198">
        <f>IF(ISERROR(VLOOKUP(Y81,Datos!B74:E79,3,0)),0,VLOOKUP(Y81,Datos!B74:E79,3,0))</f>
        <v>0</v>
      </c>
      <c r="AM81" s="198">
        <f t="shared" si="5"/>
        <v>4</v>
      </c>
      <c r="AN81" s="198" t="str">
        <f>IF(ISERROR(VLOOKUP($AM81,Datos!$I$24:$J$28,2,0)),"-",VLOOKUP($AM81,Datos!$I$24:$J$28,2,0))</f>
        <v>Moderado</v>
      </c>
    </row>
    <row r="82" spans="1:40" s="199" customFormat="1">
      <c r="A82" s="196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8" t="s">
        <v>191</v>
      </c>
      <c r="N82" s="178" t="s">
        <v>194</v>
      </c>
      <c r="O82" s="198">
        <f>IF( AND($M82&lt;&gt;"", $N82&lt;&gt;""), VLOOKUP( IF(ISERROR(VLOOKUP($M82,Datos!$B$8:$C$13,2,0)),0,VLOOKUP($M82,Datos!$B$8:$C$13,2,0)), Datos!$I$9:$N$13, IF(ISERROR(VLOOKUP($N82,Datos!$B$17:$C$21,2,0)),0,VLOOKUP($N82, Datos!$B$17:$C$21,2,0)+1),  0),  "-")</f>
        <v>22</v>
      </c>
      <c r="P82" s="177"/>
      <c r="Q82" s="177"/>
      <c r="R82" s="177"/>
      <c r="S82" s="178" t="s">
        <v>40</v>
      </c>
      <c r="T82" s="198" t="str">
        <f>IF(ISERROR(VLOOKUP($S82,Datos!$B$25:$C$29,2,0)),"", VLOOKUP($S82,Datos!$B$25:$C$29,2,0))</f>
        <v>Alta</v>
      </c>
      <c r="U82" s="198" t="str">
        <f>VLOOKUP($S82,'Efectividad de Controles'!$B$5:$D$9,3,0)</f>
        <v>Impacto / Probabilidad</v>
      </c>
      <c r="V82" s="177"/>
      <c r="W82" s="177"/>
      <c r="X82" s="178" t="s">
        <v>191</v>
      </c>
      <c r="Y82" s="178" t="s">
        <v>196</v>
      </c>
      <c r="Z82" s="198">
        <f>IF( AND($X82&lt;&gt;"", $Y82&lt;&gt;""), VLOOKUP( IF(ISERROR(VLOOKUP($X82,Datos!$B$8:$C$13,2,0)),0,VLOOKUP($X82,Datos!$B$8:$C$13,2,0)), Datos!$I$9:$N$13, IF(ISERROR(VLOOKUP($Y82,Datos!$B$17:$C$21,2,0)),0,VLOOKUP($Y82, Datos!$B$17:$C$21,2,0)+1),  0),  "-")</f>
        <v>25</v>
      </c>
      <c r="AA82" s="177"/>
      <c r="AB82" s="177"/>
      <c r="AC82" s="179"/>
      <c r="AD82" s="180"/>
      <c r="AE82" s="198">
        <f t="shared" si="3"/>
        <v>22</v>
      </c>
      <c r="AF82" s="198">
        <f t="shared" si="4"/>
        <v>25</v>
      </c>
      <c r="AG82" s="178">
        <v>3</v>
      </c>
      <c r="AH82" s="198" t="str">
        <f>IF(ISERROR(VLOOKUP($AG82,Datos!$A$9:$E$13,2,0)),"",VLOOKUP($AG82,Datos!$A$9:$E$13,2,0))</f>
        <v>3 Moderado</v>
      </c>
      <c r="AI82" s="197" t="str">
        <f>IF(ISERROR(VLOOKUP($AJ82,Datos!$D$8:$E$13,2,0)),0,VLOOKUP($AJ82,Datos!$D$8:$E$13,2,0))</f>
        <v>Extremadamente Dañino</v>
      </c>
      <c r="AJ82" s="198">
        <f>IF(ISERROR(VLOOKUP($X82,Datos!$B$8:$E$13,3,0)), 0, VLOOKUP($X82,Datos!$B$8:$E$13,3,0))</f>
        <v>4</v>
      </c>
      <c r="AK82" s="198">
        <f>IF(ISERROR(VLOOKUP(AL82,Datos!D75:E80,2,0)),0,VLOOKUP(AL82,Datos!D75:E80,2,0))</f>
        <v>0</v>
      </c>
      <c r="AL82" s="198">
        <f>IF(ISERROR(VLOOKUP(Y82,Datos!B75:E80,3,0)),0,VLOOKUP(Y82,Datos!B75:E80,3,0))</f>
        <v>0</v>
      </c>
      <c r="AM82" s="198">
        <f t="shared" si="5"/>
        <v>4</v>
      </c>
      <c r="AN82" s="198" t="str">
        <f>IF(ISERROR(VLOOKUP($AM82,Datos!$I$24:$J$28,2,0)),"-",VLOOKUP($AM82,Datos!$I$24:$J$28,2,0))</f>
        <v>Moderado</v>
      </c>
    </row>
    <row r="83" spans="1:40" s="199" customFormat="1">
      <c r="A83" s="196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8" t="s">
        <v>191</v>
      </c>
      <c r="N83" s="178" t="s">
        <v>194</v>
      </c>
      <c r="O83" s="198">
        <f>IF( AND($M83&lt;&gt;"", $N83&lt;&gt;""), VLOOKUP( IF(ISERROR(VLOOKUP($M83,Datos!$B$8:$C$13,2,0)),0,VLOOKUP($M83,Datos!$B$8:$C$13,2,0)), Datos!$I$9:$N$13, IF(ISERROR(VLOOKUP($N83,Datos!$B$17:$C$21,2,0)),0,VLOOKUP($N83, Datos!$B$17:$C$21,2,0)+1),  0),  "-")</f>
        <v>22</v>
      </c>
      <c r="P83" s="177"/>
      <c r="Q83" s="177"/>
      <c r="R83" s="177"/>
      <c r="S83" s="178" t="s">
        <v>40</v>
      </c>
      <c r="T83" s="198" t="str">
        <f>IF(ISERROR(VLOOKUP($S83,Datos!$B$25:$C$29,2,0)),"", VLOOKUP($S83,Datos!$B$25:$C$29,2,0))</f>
        <v>Alta</v>
      </c>
      <c r="U83" s="198" t="str">
        <f>VLOOKUP($S83,'Efectividad de Controles'!$B$5:$D$9,3,0)</f>
        <v>Impacto / Probabilidad</v>
      </c>
      <c r="V83" s="177"/>
      <c r="W83" s="177"/>
      <c r="X83" s="178" t="s">
        <v>191</v>
      </c>
      <c r="Y83" s="178" t="s">
        <v>196</v>
      </c>
      <c r="Z83" s="198">
        <f>IF( AND($X83&lt;&gt;"", $Y83&lt;&gt;""), VLOOKUP( IF(ISERROR(VLOOKUP($X83,Datos!$B$8:$C$13,2,0)),0,VLOOKUP($X83,Datos!$B$8:$C$13,2,0)), Datos!$I$9:$N$13, IF(ISERROR(VLOOKUP($Y83,Datos!$B$17:$C$21,2,0)),0,VLOOKUP($Y83, Datos!$B$17:$C$21,2,0)+1),  0),  "-")</f>
        <v>25</v>
      </c>
      <c r="AA83" s="177"/>
      <c r="AB83" s="177"/>
      <c r="AC83" s="179"/>
      <c r="AD83" s="180"/>
      <c r="AE83" s="198">
        <f t="shared" si="3"/>
        <v>22</v>
      </c>
      <c r="AF83" s="198">
        <f t="shared" si="4"/>
        <v>25</v>
      </c>
      <c r="AG83" s="178">
        <v>3</v>
      </c>
      <c r="AH83" s="198" t="str">
        <f>IF(ISERROR(VLOOKUP($AG83,Datos!$A$9:$E$13,2,0)),"",VLOOKUP($AG83,Datos!$A$9:$E$13,2,0))</f>
        <v>3 Moderado</v>
      </c>
      <c r="AI83" s="197" t="str">
        <f>IF(ISERROR(VLOOKUP($AJ83,Datos!$D$8:$E$13,2,0)),0,VLOOKUP($AJ83,Datos!$D$8:$E$13,2,0))</f>
        <v>Extremadamente Dañino</v>
      </c>
      <c r="AJ83" s="198">
        <f>IF(ISERROR(VLOOKUP($X83,Datos!$B$8:$E$13,3,0)), 0, VLOOKUP($X83,Datos!$B$8:$E$13,3,0))</f>
        <v>4</v>
      </c>
      <c r="AK83" s="198">
        <f>IF(ISERROR(VLOOKUP(AL83,Datos!D76:E81,2,0)),0,VLOOKUP(AL83,Datos!D76:E81,2,0))</f>
        <v>0</v>
      </c>
      <c r="AL83" s="198">
        <f>IF(ISERROR(VLOOKUP(Y83,Datos!B76:E81,3,0)),0,VLOOKUP(Y83,Datos!B76:E81,3,0))</f>
        <v>0</v>
      </c>
      <c r="AM83" s="198">
        <f t="shared" si="5"/>
        <v>4</v>
      </c>
      <c r="AN83" s="198" t="str">
        <f>IF(ISERROR(VLOOKUP($AM83,Datos!$I$24:$J$28,2,0)),"-",VLOOKUP($AM83,Datos!$I$24:$J$28,2,0))</f>
        <v>Moderado</v>
      </c>
    </row>
    <row r="84" spans="1:40" s="199" customFormat="1">
      <c r="A84" s="196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8" t="s">
        <v>191</v>
      </c>
      <c r="N84" s="178" t="s">
        <v>194</v>
      </c>
      <c r="O84" s="198">
        <f>IF( AND($M84&lt;&gt;"", $N84&lt;&gt;""), VLOOKUP( IF(ISERROR(VLOOKUP($M84,Datos!$B$8:$C$13,2,0)),0,VLOOKUP($M84,Datos!$B$8:$C$13,2,0)), Datos!$I$9:$N$13, IF(ISERROR(VLOOKUP($N84,Datos!$B$17:$C$21,2,0)),0,VLOOKUP($N84, Datos!$B$17:$C$21,2,0)+1),  0),  "-")</f>
        <v>22</v>
      </c>
      <c r="P84" s="177"/>
      <c r="Q84" s="177"/>
      <c r="R84" s="177"/>
      <c r="S84" s="178" t="s">
        <v>40</v>
      </c>
      <c r="T84" s="198" t="str">
        <f>IF(ISERROR(VLOOKUP($S84,Datos!$B$25:$C$29,2,0)),"", VLOOKUP($S84,Datos!$B$25:$C$29,2,0))</f>
        <v>Alta</v>
      </c>
      <c r="U84" s="198" t="str">
        <f>VLOOKUP($S84,'Efectividad de Controles'!$B$5:$D$9,3,0)</f>
        <v>Impacto / Probabilidad</v>
      </c>
      <c r="V84" s="177"/>
      <c r="W84" s="177"/>
      <c r="X84" s="178" t="s">
        <v>191</v>
      </c>
      <c r="Y84" s="178" t="s">
        <v>196</v>
      </c>
      <c r="Z84" s="198">
        <f>IF( AND($X84&lt;&gt;"", $Y84&lt;&gt;""), VLOOKUP( IF(ISERROR(VLOOKUP($X84,Datos!$B$8:$C$13,2,0)),0,VLOOKUP($X84,Datos!$B$8:$C$13,2,0)), Datos!$I$9:$N$13, IF(ISERROR(VLOOKUP($Y84,Datos!$B$17:$C$21,2,0)),0,VLOOKUP($Y84, Datos!$B$17:$C$21,2,0)+1),  0),  "-")</f>
        <v>25</v>
      </c>
      <c r="AA84" s="177"/>
      <c r="AB84" s="177"/>
      <c r="AC84" s="179"/>
      <c r="AD84" s="180"/>
      <c r="AE84" s="198">
        <f t="shared" si="3"/>
        <v>22</v>
      </c>
      <c r="AF84" s="198">
        <f t="shared" si="4"/>
        <v>25</v>
      </c>
      <c r="AG84" s="178">
        <v>3</v>
      </c>
      <c r="AH84" s="198" t="str">
        <f>IF(ISERROR(VLOOKUP($AG84,Datos!$A$9:$E$13,2,0)),"",VLOOKUP($AG84,Datos!$A$9:$E$13,2,0))</f>
        <v>3 Moderado</v>
      </c>
      <c r="AI84" s="197" t="str">
        <f>IF(ISERROR(VLOOKUP($AJ84,Datos!$D$8:$E$13,2,0)),0,VLOOKUP($AJ84,Datos!$D$8:$E$13,2,0))</f>
        <v>Extremadamente Dañino</v>
      </c>
      <c r="AJ84" s="198">
        <f>IF(ISERROR(VLOOKUP($X84,Datos!$B$8:$E$13,3,0)), 0, VLOOKUP($X84,Datos!$B$8:$E$13,3,0))</f>
        <v>4</v>
      </c>
      <c r="AK84" s="198">
        <f>IF(ISERROR(VLOOKUP(AL84,Datos!D77:E82,2,0)),0,VLOOKUP(AL84,Datos!D77:E82,2,0))</f>
        <v>0</v>
      </c>
      <c r="AL84" s="198">
        <f>IF(ISERROR(VLOOKUP(Y84,Datos!B77:E82,3,0)),0,VLOOKUP(Y84,Datos!B77:E82,3,0))</f>
        <v>0</v>
      </c>
      <c r="AM84" s="198">
        <f t="shared" si="5"/>
        <v>4</v>
      </c>
      <c r="AN84" s="198" t="str">
        <f>IF(ISERROR(VLOOKUP($AM84,Datos!$I$24:$J$28,2,0)),"-",VLOOKUP($AM84,Datos!$I$24:$J$28,2,0))</f>
        <v>Moderado</v>
      </c>
    </row>
    <row r="85" spans="1:40" s="199" customFormat="1">
      <c r="A85" s="196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8" t="s">
        <v>191</v>
      </c>
      <c r="N85" s="178" t="s">
        <v>194</v>
      </c>
      <c r="O85" s="198">
        <f>IF( AND($M85&lt;&gt;"", $N85&lt;&gt;""), VLOOKUP( IF(ISERROR(VLOOKUP($M85,Datos!$B$8:$C$13,2,0)),0,VLOOKUP($M85,Datos!$B$8:$C$13,2,0)), Datos!$I$9:$N$13, IF(ISERROR(VLOOKUP($N85,Datos!$B$17:$C$21,2,0)),0,VLOOKUP($N85, Datos!$B$17:$C$21,2,0)+1),  0),  "-")</f>
        <v>22</v>
      </c>
      <c r="P85" s="177"/>
      <c r="Q85" s="177"/>
      <c r="R85" s="177"/>
      <c r="S85" s="178" t="s">
        <v>40</v>
      </c>
      <c r="T85" s="198" t="str">
        <f>IF(ISERROR(VLOOKUP($S85,Datos!$B$25:$C$29,2,0)),"", VLOOKUP($S85,Datos!$B$25:$C$29,2,0))</f>
        <v>Alta</v>
      </c>
      <c r="U85" s="198" t="str">
        <f>VLOOKUP($S85,'Efectividad de Controles'!$B$5:$D$9,3,0)</f>
        <v>Impacto / Probabilidad</v>
      </c>
      <c r="V85" s="177"/>
      <c r="W85" s="177"/>
      <c r="X85" s="178" t="s">
        <v>191</v>
      </c>
      <c r="Y85" s="178" t="s">
        <v>196</v>
      </c>
      <c r="Z85" s="198">
        <f>IF( AND($X85&lt;&gt;"", $Y85&lt;&gt;""), VLOOKUP( IF(ISERROR(VLOOKUP($X85,Datos!$B$8:$C$13,2,0)),0,VLOOKUP($X85,Datos!$B$8:$C$13,2,0)), Datos!$I$9:$N$13, IF(ISERROR(VLOOKUP($Y85,Datos!$B$17:$C$21,2,0)),0,VLOOKUP($Y85, Datos!$B$17:$C$21,2,0)+1),  0),  "-")</f>
        <v>25</v>
      </c>
      <c r="AA85" s="177"/>
      <c r="AB85" s="177"/>
      <c r="AC85" s="179"/>
      <c r="AD85" s="180"/>
      <c r="AE85" s="198">
        <f t="shared" si="3"/>
        <v>22</v>
      </c>
      <c r="AF85" s="198">
        <f t="shared" si="4"/>
        <v>25</v>
      </c>
      <c r="AG85" s="178">
        <v>3</v>
      </c>
      <c r="AH85" s="198" t="str">
        <f>IF(ISERROR(VLOOKUP($AG85,Datos!$A$9:$E$13,2,0)),"",VLOOKUP($AG85,Datos!$A$9:$E$13,2,0))</f>
        <v>3 Moderado</v>
      </c>
      <c r="AI85" s="197" t="str">
        <f>IF(ISERROR(VLOOKUP($AJ85,Datos!$D$8:$E$13,2,0)),0,VLOOKUP($AJ85,Datos!$D$8:$E$13,2,0))</f>
        <v>Extremadamente Dañino</v>
      </c>
      <c r="AJ85" s="198">
        <f>IF(ISERROR(VLOOKUP($X85,Datos!$B$8:$E$13,3,0)), 0, VLOOKUP($X85,Datos!$B$8:$E$13,3,0))</f>
        <v>4</v>
      </c>
      <c r="AK85" s="198">
        <f>IF(ISERROR(VLOOKUP(AL85,Datos!D78:E83,2,0)),0,VLOOKUP(AL85,Datos!D78:E83,2,0))</f>
        <v>0</v>
      </c>
      <c r="AL85" s="198">
        <f>IF(ISERROR(VLOOKUP(Y85,Datos!B78:E83,3,0)),0,VLOOKUP(Y85,Datos!B78:E83,3,0))</f>
        <v>0</v>
      </c>
      <c r="AM85" s="198">
        <f t="shared" si="5"/>
        <v>4</v>
      </c>
      <c r="AN85" s="198" t="str">
        <f>IF(ISERROR(VLOOKUP($AM85,Datos!$I$24:$J$28,2,0)),"-",VLOOKUP($AM85,Datos!$I$24:$J$28,2,0))</f>
        <v>Moderado</v>
      </c>
    </row>
    <row r="86" spans="1:40" s="199" customFormat="1">
      <c r="A86" s="196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8" t="s">
        <v>191</v>
      </c>
      <c r="N86" s="178" t="s">
        <v>194</v>
      </c>
      <c r="O86" s="198">
        <f>IF( AND($M86&lt;&gt;"", $N86&lt;&gt;""), VLOOKUP( IF(ISERROR(VLOOKUP($M86,Datos!$B$8:$C$13,2,0)),0,VLOOKUP($M86,Datos!$B$8:$C$13,2,0)), Datos!$I$9:$N$13, IF(ISERROR(VLOOKUP($N86,Datos!$B$17:$C$21,2,0)),0,VLOOKUP($N86, Datos!$B$17:$C$21,2,0)+1),  0),  "-")</f>
        <v>22</v>
      </c>
      <c r="P86" s="177"/>
      <c r="Q86" s="177"/>
      <c r="R86" s="177"/>
      <c r="S86" s="178" t="s">
        <v>40</v>
      </c>
      <c r="T86" s="198" t="str">
        <f>IF(ISERROR(VLOOKUP($S86,Datos!$B$25:$C$29,2,0)),"", VLOOKUP($S86,Datos!$B$25:$C$29,2,0))</f>
        <v>Alta</v>
      </c>
      <c r="U86" s="198" t="str">
        <f>VLOOKUP($S86,'Efectividad de Controles'!$B$5:$D$9,3,0)</f>
        <v>Impacto / Probabilidad</v>
      </c>
      <c r="V86" s="177"/>
      <c r="W86" s="177"/>
      <c r="X86" s="178" t="s">
        <v>191</v>
      </c>
      <c r="Y86" s="178" t="s">
        <v>196</v>
      </c>
      <c r="Z86" s="198">
        <f>IF( AND($X86&lt;&gt;"", $Y86&lt;&gt;""), VLOOKUP( IF(ISERROR(VLOOKUP($X86,Datos!$B$8:$C$13,2,0)),0,VLOOKUP($X86,Datos!$B$8:$C$13,2,0)), Datos!$I$9:$N$13, IF(ISERROR(VLOOKUP($Y86,Datos!$B$17:$C$21,2,0)),0,VLOOKUP($Y86, Datos!$B$17:$C$21,2,0)+1),  0),  "-")</f>
        <v>25</v>
      </c>
      <c r="AA86" s="177"/>
      <c r="AB86" s="177"/>
      <c r="AC86" s="179"/>
      <c r="AD86" s="180"/>
      <c r="AE86" s="198">
        <f t="shared" si="3"/>
        <v>22</v>
      </c>
      <c r="AF86" s="198">
        <f t="shared" si="4"/>
        <v>25</v>
      </c>
      <c r="AG86" s="178">
        <v>3</v>
      </c>
      <c r="AH86" s="198" t="str">
        <f>IF(ISERROR(VLOOKUP($AG86,Datos!$A$9:$E$13,2,0)),"",VLOOKUP($AG86,Datos!$A$9:$E$13,2,0))</f>
        <v>3 Moderado</v>
      </c>
      <c r="AI86" s="197" t="str">
        <f>IF(ISERROR(VLOOKUP($AJ86,Datos!$D$8:$E$13,2,0)),0,VLOOKUP($AJ86,Datos!$D$8:$E$13,2,0))</f>
        <v>Extremadamente Dañino</v>
      </c>
      <c r="AJ86" s="198">
        <f>IF(ISERROR(VLOOKUP($X86,Datos!$B$8:$E$13,3,0)), 0, VLOOKUP($X86,Datos!$B$8:$E$13,3,0))</f>
        <v>4</v>
      </c>
      <c r="AK86" s="198">
        <f>IF(ISERROR(VLOOKUP(AL86,Datos!D79:E84,2,0)),0,VLOOKUP(AL86,Datos!D79:E84,2,0))</f>
        <v>0</v>
      </c>
      <c r="AL86" s="198">
        <f>IF(ISERROR(VLOOKUP(Y86,Datos!B79:E84,3,0)),0,VLOOKUP(Y86,Datos!B79:E84,3,0))</f>
        <v>0</v>
      </c>
      <c r="AM86" s="198">
        <f t="shared" si="5"/>
        <v>4</v>
      </c>
      <c r="AN86" s="198" t="str">
        <f>IF(ISERROR(VLOOKUP($AM86,Datos!$I$24:$J$28,2,0)),"-",VLOOKUP($AM86,Datos!$I$24:$J$28,2,0))</f>
        <v>Moderado</v>
      </c>
    </row>
    <row r="87" spans="1:40" s="199" customFormat="1">
      <c r="A87" s="196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8" t="s">
        <v>191</v>
      </c>
      <c r="N87" s="178" t="s">
        <v>194</v>
      </c>
      <c r="O87" s="198">
        <f>IF( AND($M87&lt;&gt;"", $N87&lt;&gt;""), VLOOKUP( IF(ISERROR(VLOOKUP($M87,Datos!$B$8:$C$13,2,0)),0,VLOOKUP($M87,Datos!$B$8:$C$13,2,0)), Datos!$I$9:$N$13, IF(ISERROR(VLOOKUP($N87,Datos!$B$17:$C$21,2,0)),0,VLOOKUP($N87, Datos!$B$17:$C$21,2,0)+1),  0),  "-")</f>
        <v>22</v>
      </c>
      <c r="P87" s="177"/>
      <c r="Q87" s="177"/>
      <c r="R87" s="177"/>
      <c r="S87" s="178" t="s">
        <v>40</v>
      </c>
      <c r="T87" s="198" t="str">
        <f>IF(ISERROR(VLOOKUP($S87,Datos!$B$25:$C$29,2,0)),"", VLOOKUP($S87,Datos!$B$25:$C$29,2,0))</f>
        <v>Alta</v>
      </c>
      <c r="U87" s="198" t="str">
        <f>VLOOKUP($S87,'Efectividad de Controles'!$B$5:$D$9,3,0)</f>
        <v>Impacto / Probabilidad</v>
      </c>
      <c r="V87" s="177"/>
      <c r="W87" s="177"/>
      <c r="X87" s="178" t="s">
        <v>191</v>
      </c>
      <c r="Y87" s="178" t="s">
        <v>196</v>
      </c>
      <c r="Z87" s="198">
        <f>IF( AND($X87&lt;&gt;"", $Y87&lt;&gt;""), VLOOKUP( IF(ISERROR(VLOOKUP($X87,Datos!$B$8:$C$13,2,0)),0,VLOOKUP($X87,Datos!$B$8:$C$13,2,0)), Datos!$I$9:$N$13, IF(ISERROR(VLOOKUP($Y87,Datos!$B$17:$C$21,2,0)),0,VLOOKUP($Y87, Datos!$B$17:$C$21,2,0)+1),  0),  "-")</f>
        <v>25</v>
      </c>
      <c r="AA87" s="177"/>
      <c r="AB87" s="177"/>
      <c r="AC87" s="179"/>
      <c r="AD87" s="180"/>
      <c r="AE87" s="198">
        <f t="shared" si="3"/>
        <v>22</v>
      </c>
      <c r="AF87" s="198">
        <f t="shared" si="4"/>
        <v>25</v>
      </c>
      <c r="AG87" s="178">
        <v>3</v>
      </c>
      <c r="AH87" s="198" t="str">
        <f>IF(ISERROR(VLOOKUP($AG87,Datos!$A$9:$E$13,2,0)),"",VLOOKUP($AG87,Datos!$A$9:$E$13,2,0))</f>
        <v>3 Moderado</v>
      </c>
      <c r="AI87" s="197" t="str">
        <f>IF(ISERROR(VLOOKUP($AJ87,Datos!$D$8:$E$13,2,0)),0,VLOOKUP($AJ87,Datos!$D$8:$E$13,2,0))</f>
        <v>Extremadamente Dañino</v>
      </c>
      <c r="AJ87" s="198">
        <f>IF(ISERROR(VLOOKUP($X87,Datos!$B$8:$E$13,3,0)), 0, VLOOKUP($X87,Datos!$B$8:$E$13,3,0))</f>
        <v>4</v>
      </c>
      <c r="AK87" s="198">
        <f>IF(ISERROR(VLOOKUP(AL87,Datos!D80:E85,2,0)),0,VLOOKUP(AL87,Datos!D80:E85,2,0))</f>
        <v>0</v>
      </c>
      <c r="AL87" s="198">
        <f>IF(ISERROR(VLOOKUP(Y87,Datos!B80:E85,3,0)),0,VLOOKUP(Y87,Datos!B80:E85,3,0))</f>
        <v>0</v>
      </c>
      <c r="AM87" s="198">
        <f t="shared" si="5"/>
        <v>4</v>
      </c>
      <c r="AN87" s="198" t="str">
        <f>IF(ISERROR(VLOOKUP($AM87,Datos!$I$24:$J$28,2,0)),"-",VLOOKUP($AM87,Datos!$I$24:$J$28,2,0))</f>
        <v>Moderado</v>
      </c>
    </row>
    <row r="88" spans="1:40" s="199" customFormat="1">
      <c r="A88" s="196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8" t="s">
        <v>191</v>
      </c>
      <c r="N88" s="178" t="s">
        <v>194</v>
      </c>
      <c r="O88" s="198">
        <f>IF( AND($M88&lt;&gt;"", $N88&lt;&gt;""), VLOOKUP( IF(ISERROR(VLOOKUP($M88,Datos!$B$8:$C$13,2,0)),0,VLOOKUP($M88,Datos!$B$8:$C$13,2,0)), Datos!$I$9:$N$13, IF(ISERROR(VLOOKUP($N88,Datos!$B$17:$C$21,2,0)),0,VLOOKUP($N88, Datos!$B$17:$C$21,2,0)+1),  0),  "-")</f>
        <v>22</v>
      </c>
      <c r="P88" s="177"/>
      <c r="Q88" s="177"/>
      <c r="R88" s="177"/>
      <c r="S88" s="178" t="s">
        <v>40</v>
      </c>
      <c r="T88" s="198" t="str">
        <f>IF(ISERROR(VLOOKUP($S88,Datos!$B$25:$C$29,2,0)),"", VLOOKUP($S88,Datos!$B$25:$C$29,2,0))</f>
        <v>Alta</v>
      </c>
      <c r="U88" s="198" t="str">
        <f>VLOOKUP($S88,'Efectividad de Controles'!$B$5:$D$9,3,0)</f>
        <v>Impacto / Probabilidad</v>
      </c>
      <c r="V88" s="177"/>
      <c r="W88" s="177"/>
      <c r="X88" s="178" t="s">
        <v>191</v>
      </c>
      <c r="Y88" s="178" t="s">
        <v>196</v>
      </c>
      <c r="Z88" s="198">
        <f>IF( AND($X88&lt;&gt;"", $Y88&lt;&gt;""), VLOOKUP( IF(ISERROR(VLOOKUP($X88,Datos!$B$8:$C$13,2,0)),0,VLOOKUP($X88,Datos!$B$8:$C$13,2,0)), Datos!$I$9:$N$13, IF(ISERROR(VLOOKUP($Y88,Datos!$B$17:$C$21,2,0)),0,VLOOKUP($Y88, Datos!$B$17:$C$21,2,0)+1),  0),  "-")</f>
        <v>25</v>
      </c>
      <c r="AA88" s="177"/>
      <c r="AB88" s="177"/>
      <c r="AC88" s="179"/>
      <c r="AD88" s="180"/>
      <c r="AE88" s="198">
        <f t="shared" si="3"/>
        <v>22</v>
      </c>
      <c r="AF88" s="198">
        <f t="shared" si="4"/>
        <v>25</v>
      </c>
      <c r="AG88" s="178">
        <v>3</v>
      </c>
      <c r="AH88" s="198" t="str">
        <f>IF(ISERROR(VLOOKUP($AG88,Datos!$A$9:$E$13,2,0)),"",VLOOKUP($AG88,Datos!$A$9:$E$13,2,0))</f>
        <v>3 Moderado</v>
      </c>
      <c r="AI88" s="197" t="str">
        <f>IF(ISERROR(VLOOKUP($AJ88,Datos!$D$8:$E$13,2,0)),0,VLOOKUP($AJ88,Datos!$D$8:$E$13,2,0))</f>
        <v>Extremadamente Dañino</v>
      </c>
      <c r="AJ88" s="198">
        <f>IF(ISERROR(VLOOKUP($X88,Datos!$B$8:$E$13,3,0)), 0, VLOOKUP($X88,Datos!$B$8:$E$13,3,0))</f>
        <v>4</v>
      </c>
      <c r="AK88" s="198">
        <f>IF(ISERROR(VLOOKUP(AL88,Datos!D81:E86,2,0)),0,VLOOKUP(AL88,Datos!D81:E86,2,0))</f>
        <v>0</v>
      </c>
      <c r="AL88" s="198">
        <f>IF(ISERROR(VLOOKUP(Y88,Datos!B81:E86,3,0)),0,VLOOKUP(Y88,Datos!B81:E86,3,0))</f>
        <v>0</v>
      </c>
      <c r="AM88" s="198">
        <f t="shared" si="5"/>
        <v>4</v>
      </c>
      <c r="AN88" s="198" t="str">
        <f>IF(ISERROR(VLOOKUP($AM88,Datos!$I$24:$J$28,2,0)),"-",VLOOKUP($AM88,Datos!$I$24:$J$28,2,0))</f>
        <v>Moderado</v>
      </c>
    </row>
    <row r="89" spans="1:40" s="199" customFormat="1">
      <c r="A89" s="196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8" t="s">
        <v>191</v>
      </c>
      <c r="N89" s="178" t="s">
        <v>194</v>
      </c>
      <c r="O89" s="198">
        <f>IF( AND($M89&lt;&gt;"", $N89&lt;&gt;""), VLOOKUP( IF(ISERROR(VLOOKUP($M89,Datos!$B$8:$C$13,2,0)),0,VLOOKUP($M89,Datos!$B$8:$C$13,2,0)), Datos!$I$9:$N$13, IF(ISERROR(VLOOKUP($N89,Datos!$B$17:$C$21,2,0)),0,VLOOKUP($N89, Datos!$B$17:$C$21,2,0)+1),  0),  "-")</f>
        <v>22</v>
      </c>
      <c r="P89" s="177"/>
      <c r="Q89" s="177"/>
      <c r="R89" s="177"/>
      <c r="S89" s="178" t="s">
        <v>40</v>
      </c>
      <c r="T89" s="198" t="str">
        <f>IF(ISERROR(VLOOKUP($S89,Datos!$B$25:$C$29,2,0)),"", VLOOKUP($S89,Datos!$B$25:$C$29,2,0))</f>
        <v>Alta</v>
      </c>
      <c r="U89" s="198" t="str">
        <f>VLOOKUP($S89,'Efectividad de Controles'!$B$5:$D$9,3,0)</f>
        <v>Impacto / Probabilidad</v>
      </c>
      <c r="V89" s="177"/>
      <c r="W89" s="177"/>
      <c r="X89" s="178" t="s">
        <v>191</v>
      </c>
      <c r="Y89" s="178" t="s">
        <v>196</v>
      </c>
      <c r="Z89" s="198">
        <f>IF( AND($X89&lt;&gt;"", $Y89&lt;&gt;""), VLOOKUP( IF(ISERROR(VLOOKUP($X89,Datos!$B$8:$C$13,2,0)),0,VLOOKUP($X89,Datos!$B$8:$C$13,2,0)), Datos!$I$9:$N$13, IF(ISERROR(VLOOKUP($Y89,Datos!$B$17:$C$21,2,0)),0,VLOOKUP($Y89, Datos!$B$17:$C$21,2,0)+1),  0),  "-")</f>
        <v>25</v>
      </c>
      <c r="AA89" s="177"/>
      <c r="AB89" s="177"/>
      <c r="AC89" s="179"/>
      <c r="AD89" s="180"/>
      <c r="AE89" s="198">
        <f t="shared" si="3"/>
        <v>22</v>
      </c>
      <c r="AF89" s="198">
        <f t="shared" si="4"/>
        <v>25</v>
      </c>
      <c r="AG89" s="178">
        <v>3</v>
      </c>
      <c r="AH89" s="198" t="str">
        <f>IF(ISERROR(VLOOKUP($AG89,Datos!$A$9:$E$13,2,0)),"",VLOOKUP($AG89,Datos!$A$9:$E$13,2,0))</f>
        <v>3 Moderado</v>
      </c>
      <c r="AI89" s="197" t="str">
        <f>IF(ISERROR(VLOOKUP($AJ89,Datos!$D$8:$E$13,2,0)),0,VLOOKUP($AJ89,Datos!$D$8:$E$13,2,0))</f>
        <v>Extremadamente Dañino</v>
      </c>
      <c r="AJ89" s="198">
        <f>IF(ISERROR(VLOOKUP($X89,Datos!$B$8:$E$13,3,0)), 0, VLOOKUP($X89,Datos!$B$8:$E$13,3,0))</f>
        <v>4</v>
      </c>
      <c r="AK89" s="198">
        <f>IF(ISERROR(VLOOKUP(AL89,Datos!D82:E87,2,0)),0,VLOOKUP(AL89,Datos!D82:E87,2,0))</f>
        <v>0</v>
      </c>
      <c r="AL89" s="198">
        <f>IF(ISERROR(VLOOKUP(Y89,Datos!B82:E87,3,0)),0,VLOOKUP(Y89,Datos!B82:E87,3,0))</f>
        <v>0</v>
      </c>
      <c r="AM89" s="198">
        <f t="shared" si="5"/>
        <v>4</v>
      </c>
      <c r="AN89" s="198" t="str">
        <f>IF(ISERROR(VLOOKUP($AM89,Datos!$I$24:$J$28,2,0)),"-",VLOOKUP($AM89,Datos!$I$24:$J$28,2,0))</f>
        <v>Moderado</v>
      </c>
    </row>
    <row r="90" spans="1:40" s="199" customFormat="1">
      <c r="A90" s="196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8" t="s">
        <v>191</v>
      </c>
      <c r="N90" s="178" t="s">
        <v>194</v>
      </c>
      <c r="O90" s="198">
        <f>IF( AND($M90&lt;&gt;"", $N90&lt;&gt;""), VLOOKUP( IF(ISERROR(VLOOKUP($M90,Datos!$B$8:$C$13,2,0)),0,VLOOKUP($M90,Datos!$B$8:$C$13,2,0)), Datos!$I$9:$N$13, IF(ISERROR(VLOOKUP($N90,Datos!$B$17:$C$21,2,0)),0,VLOOKUP($N90, Datos!$B$17:$C$21,2,0)+1),  0),  "-")</f>
        <v>22</v>
      </c>
      <c r="P90" s="177"/>
      <c r="Q90" s="177"/>
      <c r="R90" s="177"/>
      <c r="S90" s="178" t="s">
        <v>40</v>
      </c>
      <c r="T90" s="198" t="str">
        <f>IF(ISERROR(VLOOKUP($S90,Datos!$B$25:$C$29,2,0)),"", VLOOKUP($S90,Datos!$B$25:$C$29,2,0))</f>
        <v>Alta</v>
      </c>
      <c r="U90" s="198" t="str">
        <f>VLOOKUP($S90,'Efectividad de Controles'!$B$5:$D$9,3,0)</f>
        <v>Impacto / Probabilidad</v>
      </c>
      <c r="V90" s="177"/>
      <c r="W90" s="177"/>
      <c r="X90" s="178" t="s">
        <v>191</v>
      </c>
      <c r="Y90" s="178" t="s">
        <v>196</v>
      </c>
      <c r="Z90" s="198">
        <f>IF( AND($X90&lt;&gt;"", $Y90&lt;&gt;""), VLOOKUP( IF(ISERROR(VLOOKUP($X90,Datos!$B$8:$C$13,2,0)),0,VLOOKUP($X90,Datos!$B$8:$C$13,2,0)), Datos!$I$9:$N$13, IF(ISERROR(VLOOKUP($Y90,Datos!$B$17:$C$21,2,0)),0,VLOOKUP($Y90, Datos!$B$17:$C$21,2,0)+1),  0),  "-")</f>
        <v>25</v>
      </c>
      <c r="AA90" s="177"/>
      <c r="AB90" s="177"/>
      <c r="AC90" s="179"/>
      <c r="AD90" s="180"/>
      <c r="AE90" s="198">
        <f t="shared" si="3"/>
        <v>22</v>
      </c>
      <c r="AF90" s="198">
        <f t="shared" si="4"/>
        <v>25</v>
      </c>
      <c r="AG90" s="178">
        <v>3</v>
      </c>
      <c r="AH90" s="198" t="str">
        <f>IF(ISERROR(VLOOKUP($AG90,Datos!$A$9:$E$13,2,0)),"",VLOOKUP($AG90,Datos!$A$9:$E$13,2,0))</f>
        <v>3 Moderado</v>
      </c>
      <c r="AI90" s="197" t="str">
        <f>IF(ISERROR(VLOOKUP($AJ90,Datos!$D$8:$E$13,2,0)),0,VLOOKUP($AJ90,Datos!$D$8:$E$13,2,0))</f>
        <v>Extremadamente Dañino</v>
      </c>
      <c r="AJ90" s="198">
        <f>IF(ISERROR(VLOOKUP($X90,Datos!$B$8:$E$13,3,0)), 0, VLOOKUP($X90,Datos!$B$8:$E$13,3,0))</f>
        <v>4</v>
      </c>
      <c r="AK90" s="198">
        <f>IF(ISERROR(VLOOKUP(AL90,Datos!D83:E88,2,0)),0,VLOOKUP(AL90,Datos!D83:E88,2,0))</f>
        <v>0</v>
      </c>
      <c r="AL90" s="198">
        <f>IF(ISERROR(VLOOKUP(Y90,Datos!B83:E88,3,0)),0,VLOOKUP(Y90,Datos!B83:E88,3,0))</f>
        <v>0</v>
      </c>
      <c r="AM90" s="198">
        <f t="shared" si="5"/>
        <v>4</v>
      </c>
      <c r="AN90" s="198" t="str">
        <f>IF(ISERROR(VLOOKUP($AM90,Datos!$I$24:$J$28,2,0)),"-",VLOOKUP($AM90,Datos!$I$24:$J$28,2,0))</f>
        <v>Moderado</v>
      </c>
    </row>
    <row r="91" spans="1:40" s="199" customFormat="1">
      <c r="A91" s="19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8" t="s">
        <v>191</v>
      </c>
      <c r="N91" s="178" t="s">
        <v>194</v>
      </c>
      <c r="O91" s="198">
        <f>IF( AND($M91&lt;&gt;"", $N91&lt;&gt;""), VLOOKUP( IF(ISERROR(VLOOKUP($M91,Datos!$B$8:$C$13,2,0)),0,VLOOKUP($M91,Datos!$B$8:$C$13,2,0)), Datos!$I$9:$N$13, IF(ISERROR(VLOOKUP($N91,Datos!$B$17:$C$21,2,0)),0,VLOOKUP($N91, Datos!$B$17:$C$21,2,0)+1),  0),  "-")</f>
        <v>22</v>
      </c>
      <c r="P91" s="177"/>
      <c r="Q91" s="177"/>
      <c r="R91" s="177"/>
      <c r="S91" s="178" t="s">
        <v>40</v>
      </c>
      <c r="T91" s="198" t="str">
        <f>IF(ISERROR(VLOOKUP($S91,Datos!$B$25:$C$29,2,0)),"", VLOOKUP($S91,Datos!$B$25:$C$29,2,0))</f>
        <v>Alta</v>
      </c>
      <c r="U91" s="198" t="str">
        <f>VLOOKUP($S91,'Efectividad de Controles'!$B$5:$D$9,3,0)</f>
        <v>Impacto / Probabilidad</v>
      </c>
      <c r="V91" s="177"/>
      <c r="W91" s="177"/>
      <c r="X91" s="178" t="s">
        <v>191</v>
      </c>
      <c r="Y91" s="178" t="s">
        <v>196</v>
      </c>
      <c r="Z91" s="198">
        <f>IF( AND($X91&lt;&gt;"", $Y91&lt;&gt;""), VLOOKUP( IF(ISERROR(VLOOKUP($X91,Datos!$B$8:$C$13,2,0)),0,VLOOKUP($X91,Datos!$B$8:$C$13,2,0)), Datos!$I$9:$N$13, IF(ISERROR(VLOOKUP($Y91,Datos!$B$17:$C$21,2,0)),0,VLOOKUP($Y91, Datos!$B$17:$C$21,2,0)+1),  0),  "-")</f>
        <v>25</v>
      </c>
      <c r="AA91" s="177"/>
      <c r="AB91" s="177"/>
      <c r="AC91" s="179"/>
      <c r="AD91" s="180"/>
      <c r="AE91" s="198">
        <f t="shared" si="3"/>
        <v>22</v>
      </c>
      <c r="AF91" s="198">
        <f t="shared" si="4"/>
        <v>25</v>
      </c>
      <c r="AG91" s="178">
        <v>3</v>
      </c>
      <c r="AH91" s="198" t="str">
        <f>IF(ISERROR(VLOOKUP($AG91,Datos!$A$9:$E$13,2,0)),"",VLOOKUP($AG91,Datos!$A$9:$E$13,2,0))</f>
        <v>3 Moderado</v>
      </c>
      <c r="AI91" s="197" t="str">
        <f>IF(ISERROR(VLOOKUP($AJ91,Datos!$D$8:$E$13,2,0)),0,VLOOKUP($AJ91,Datos!$D$8:$E$13,2,0))</f>
        <v>Extremadamente Dañino</v>
      </c>
      <c r="AJ91" s="198">
        <f>IF(ISERROR(VLOOKUP($X91,Datos!$B$8:$E$13,3,0)), 0, VLOOKUP($X91,Datos!$B$8:$E$13,3,0))</f>
        <v>4</v>
      </c>
      <c r="AK91" s="198">
        <f>IF(ISERROR(VLOOKUP(AL91,Datos!D84:E89,2,0)),0,VLOOKUP(AL91,Datos!D84:E89,2,0))</f>
        <v>0</v>
      </c>
      <c r="AL91" s="198">
        <f>IF(ISERROR(VLOOKUP(Y91,Datos!B84:E89,3,0)),0,VLOOKUP(Y91,Datos!B84:E89,3,0))</f>
        <v>0</v>
      </c>
      <c r="AM91" s="198">
        <f t="shared" si="5"/>
        <v>4</v>
      </c>
      <c r="AN91" s="198" t="str">
        <f>IF(ISERROR(VLOOKUP($AM91,Datos!$I$24:$J$28,2,0)),"-",VLOOKUP($AM91,Datos!$I$24:$J$28,2,0))</f>
        <v>Moderado</v>
      </c>
    </row>
    <row r="92" spans="1:40" s="199" customFormat="1">
      <c r="A92" s="196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8" t="s">
        <v>191</v>
      </c>
      <c r="N92" s="178" t="s">
        <v>194</v>
      </c>
      <c r="O92" s="198">
        <f>IF( AND($M92&lt;&gt;"", $N92&lt;&gt;""), VLOOKUP( IF(ISERROR(VLOOKUP($M92,Datos!$B$8:$C$13,2,0)),0,VLOOKUP($M92,Datos!$B$8:$C$13,2,0)), Datos!$I$9:$N$13, IF(ISERROR(VLOOKUP($N92,Datos!$B$17:$C$21,2,0)),0,VLOOKUP($N92, Datos!$B$17:$C$21,2,0)+1),  0),  "-")</f>
        <v>22</v>
      </c>
      <c r="P92" s="177"/>
      <c r="Q92" s="177"/>
      <c r="R92" s="177"/>
      <c r="S92" s="178" t="s">
        <v>40</v>
      </c>
      <c r="T92" s="198" t="str">
        <f>IF(ISERROR(VLOOKUP($S92,Datos!$B$25:$C$29,2,0)),"", VLOOKUP($S92,Datos!$B$25:$C$29,2,0))</f>
        <v>Alta</v>
      </c>
      <c r="U92" s="198" t="str">
        <f>VLOOKUP($S92,'Efectividad de Controles'!$B$5:$D$9,3,0)</f>
        <v>Impacto / Probabilidad</v>
      </c>
      <c r="V92" s="177"/>
      <c r="W92" s="177"/>
      <c r="X92" s="178" t="s">
        <v>191</v>
      </c>
      <c r="Y92" s="178" t="s">
        <v>196</v>
      </c>
      <c r="Z92" s="198">
        <f>IF( AND($X92&lt;&gt;"", $Y92&lt;&gt;""), VLOOKUP( IF(ISERROR(VLOOKUP($X92,Datos!$B$8:$C$13,2,0)),0,VLOOKUP($X92,Datos!$B$8:$C$13,2,0)), Datos!$I$9:$N$13, IF(ISERROR(VLOOKUP($Y92,Datos!$B$17:$C$21,2,0)),0,VLOOKUP($Y92, Datos!$B$17:$C$21,2,0)+1),  0),  "-")</f>
        <v>25</v>
      </c>
      <c r="AA92" s="177"/>
      <c r="AB92" s="177"/>
      <c r="AC92" s="179"/>
      <c r="AD92" s="180"/>
      <c r="AE92" s="198">
        <f t="shared" si="3"/>
        <v>22</v>
      </c>
      <c r="AF92" s="198">
        <f t="shared" si="4"/>
        <v>25</v>
      </c>
      <c r="AG92" s="178">
        <v>3</v>
      </c>
      <c r="AH92" s="198" t="str">
        <f>IF(ISERROR(VLOOKUP($AG92,Datos!$A$9:$E$13,2,0)),"",VLOOKUP($AG92,Datos!$A$9:$E$13,2,0))</f>
        <v>3 Moderado</v>
      </c>
      <c r="AI92" s="197" t="str">
        <f>IF(ISERROR(VLOOKUP($AJ92,Datos!$D$8:$E$13,2,0)),0,VLOOKUP($AJ92,Datos!$D$8:$E$13,2,0))</f>
        <v>Extremadamente Dañino</v>
      </c>
      <c r="AJ92" s="198">
        <f>IF(ISERROR(VLOOKUP($X92,Datos!$B$8:$E$13,3,0)), 0, VLOOKUP($X92,Datos!$B$8:$E$13,3,0))</f>
        <v>4</v>
      </c>
      <c r="AK92" s="198">
        <f>IF(ISERROR(VLOOKUP(AL92,Datos!D85:E90,2,0)),0,VLOOKUP(AL92,Datos!D85:E90,2,0))</f>
        <v>0</v>
      </c>
      <c r="AL92" s="198">
        <f>IF(ISERROR(VLOOKUP(Y92,Datos!B85:E90,3,0)),0,VLOOKUP(Y92,Datos!B85:E90,3,0))</f>
        <v>0</v>
      </c>
      <c r="AM92" s="198">
        <f t="shared" si="5"/>
        <v>4</v>
      </c>
      <c r="AN92" s="198" t="str">
        <f>IF(ISERROR(VLOOKUP($AM92,Datos!$I$24:$J$28,2,0)),"-",VLOOKUP($AM92,Datos!$I$24:$J$28,2,0))</f>
        <v>Moderado</v>
      </c>
    </row>
    <row r="93" spans="1:40" s="199" customFormat="1">
      <c r="A93" s="196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8" t="s">
        <v>191</v>
      </c>
      <c r="N93" s="178" t="s">
        <v>194</v>
      </c>
      <c r="O93" s="198">
        <f>IF( AND($M93&lt;&gt;"", $N93&lt;&gt;""), VLOOKUP( IF(ISERROR(VLOOKUP($M93,Datos!$B$8:$C$13,2,0)),0,VLOOKUP($M93,Datos!$B$8:$C$13,2,0)), Datos!$I$9:$N$13, IF(ISERROR(VLOOKUP($N93,Datos!$B$17:$C$21,2,0)),0,VLOOKUP($N93, Datos!$B$17:$C$21,2,0)+1),  0),  "-")</f>
        <v>22</v>
      </c>
      <c r="P93" s="177"/>
      <c r="Q93" s="177"/>
      <c r="R93" s="177"/>
      <c r="S93" s="178" t="s">
        <v>40</v>
      </c>
      <c r="T93" s="198" t="str">
        <f>IF(ISERROR(VLOOKUP($S93,Datos!$B$25:$C$29,2,0)),"", VLOOKUP($S93,Datos!$B$25:$C$29,2,0))</f>
        <v>Alta</v>
      </c>
      <c r="U93" s="198" t="str">
        <f>VLOOKUP($S93,'Efectividad de Controles'!$B$5:$D$9,3,0)</f>
        <v>Impacto / Probabilidad</v>
      </c>
      <c r="V93" s="177"/>
      <c r="W93" s="177"/>
      <c r="X93" s="178" t="s">
        <v>191</v>
      </c>
      <c r="Y93" s="178" t="s">
        <v>196</v>
      </c>
      <c r="Z93" s="198">
        <f>IF( AND($X93&lt;&gt;"", $Y93&lt;&gt;""), VLOOKUP( IF(ISERROR(VLOOKUP($X93,Datos!$B$8:$C$13,2,0)),0,VLOOKUP($X93,Datos!$B$8:$C$13,2,0)), Datos!$I$9:$N$13, IF(ISERROR(VLOOKUP($Y93,Datos!$B$17:$C$21,2,0)),0,VLOOKUP($Y93, Datos!$B$17:$C$21,2,0)+1),  0),  "-")</f>
        <v>25</v>
      </c>
      <c r="AA93" s="177"/>
      <c r="AB93" s="177"/>
      <c r="AC93" s="179"/>
      <c r="AD93" s="180"/>
      <c r="AE93" s="198">
        <f t="shared" si="3"/>
        <v>22</v>
      </c>
      <c r="AF93" s="198">
        <f t="shared" si="4"/>
        <v>25</v>
      </c>
      <c r="AG93" s="178">
        <v>3</v>
      </c>
      <c r="AH93" s="198" t="str">
        <f>IF(ISERROR(VLOOKUP($AG93,Datos!$A$9:$E$13,2,0)),"",VLOOKUP($AG93,Datos!$A$9:$E$13,2,0))</f>
        <v>3 Moderado</v>
      </c>
      <c r="AI93" s="197" t="str">
        <f>IF(ISERROR(VLOOKUP($AJ93,Datos!$D$8:$E$13,2,0)),0,VLOOKUP($AJ93,Datos!$D$8:$E$13,2,0))</f>
        <v>Extremadamente Dañino</v>
      </c>
      <c r="AJ93" s="198">
        <f>IF(ISERROR(VLOOKUP($X93,Datos!$B$8:$E$13,3,0)), 0, VLOOKUP($X93,Datos!$B$8:$E$13,3,0))</f>
        <v>4</v>
      </c>
      <c r="AK93" s="198">
        <f>IF(ISERROR(VLOOKUP(AL93,Datos!D86:E91,2,0)),0,VLOOKUP(AL93,Datos!D86:E91,2,0))</f>
        <v>0</v>
      </c>
      <c r="AL93" s="198">
        <f>IF(ISERROR(VLOOKUP(Y93,Datos!B86:E91,3,0)),0,VLOOKUP(Y93,Datos!B86:E91,3,0))</f>
        <v>0</v>
      </c>
      <c r="AM93" s="198">
        <f t="shared" si="5"/>
        <v>4</v>
      </c>
      <c r="AN93" s="198" t="str">
        <f>IF(ISERROR(VLOOKUP($AM93,Datos!$I$24:$J$28,2,0)),"-",VLOOKUP($AM93,Datos!$I$24:$J$28,2,0))</f>
        <v>Moderado</v>
      </c>
    </row>
    <row r="94" spans="1:40" s="199" customFormat="1">
      <c r="A94" s="196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8" t="s">
        <v>191</v>
      </c>
      <c r="N94" s="178" t="s">
        <v>194</v>
      </c>
      <c r="O94" s="198">
        <f>IF( AND($M94&lt;&gt;"", $N94&lt;&gt;""), VLOOKUP( IF(ISERROR(VLOOKUP($M94,Datos!$B$8:$C$13,2,0)),0,VLOOKUP($M94,Datos!$B$8:$C$13,2,0)), Datos!$I$9:$N$13, IF(ISERROR(VLOOKUP($N94,Datos!$B$17:$C$21,2,0)),0,VLOOKUP($N94, Datos!$B$17:$C$21,2,0)+1),  0),  "-")</f>
        <v>22</v>
      </c>
      <c r="P94" s="177"/>
      <c r="Q94" s="177"/>
      <c r="R94" s="177"/>
      <c r="S94" s="178" t="s">
        <v>40</v>
      </c>
      <c r="T94" s="198" t="str">
        <f>IF(ISERROR(VLOOKUP($S94,Datos!$B$25:$C$29,2,0)),"", VLOOKUP($S94,Datos!$B$25:$C$29,2,0))</f>
        <v>Alta</v>
      </c>
      <c r="U94" s="198" t="str">
        <f>VLOOKUP($S94,'Efectividad de Controles'!$B$5:$D$9,3,0)</f>
        <v>Impacto / Probabilidad</v>
      </c>
      <c r="V94" s="177"/>
      <c r="W94" s="177"/>
      <c r="X94" s="178" t="s">
        <v>191</v>
      </c>
      <c r="Y94" s="178" t="s">
        <v>196</v>
      </c>
      <c r="Z94" s="198">
        <f>IF( AND($X94&lt;&gt;"", $Y94&lt;&gt;""), VLOOKUP( IF(ISERROR(VLOOKUP($X94,Datos!$B$8:$C$13,2,0)),0,VLOOKUP($X94,Datos!$B$8:$C$13,2,0)), Datos!$I$9:$N$13, IF(ISERROR(VLOOKUP($Y94,Datos!$B$17:$C$21,2,0)),0,VLOOKUP($Y94, Datos!$B$17:$C$21,2,0)+1),  0),  "-")</f>
        <v>25</v>
      </c>
      <c r="AA94" s="177"/>
      <c r="AB94" s="177"/>
      <c r="AC94" s="179"/>
      <c r="AD94" s="180"/>
      <c r="AE94" s="198">
        <f t="shared" si="3"/>
        <v>22</v>
      </c>
      <c r="AF94" s="198">
        <f t="shared" si="4"/>
        <v>25</v>
      </c>
      <c r="AG94" s="178">
        <v>3</v>
      </c>
      <c r="AH94" s="198" t="str">
        <f>IF(ISERROR(VLOOKUP($AG94,Datos!$A$9:$E$13,2,0)),"",VLOOKUP($AG94,Datos!$A$9:$E$13,2,0))</f>
        <v>3 Moderado</v>
      </c>
      <c r="AI94" s="197" t="str">
        <f>IF(ISERROR(VLOOKUP($AJ94,Datos!$D$8:$E$13,2,0)),0,VLOOKUP($AJ94,Datos!$D$8:$E$13,2,0))</f>
        <v>Extremadamente Dañino</v>
      </c>
      <c r="AJ94" s="198">
        <f>IF(ISERROR(VLOOKUP($X94,Datos!$B$8:$E$13,3,0)), 0, VLOOKUP($X94,Datos!$B$8:$E$13,3,0))</f>
        <v>4</v>
      </c>
      <c r="AK94" s="198">
        <f>IF(ISERROR(VLOOKUP(AL94,Datos!D87:E92,2,0)),0,VLOOKUP(AL94,Datos!D87:E92,2,0))</f>
        <v>0</v>
      </c>
      <c r="AL94" s="198">
        <f>IF(ISERROR(VLOOKUP(Y94,Datos!B87:E92,3,0)),0,VLOOKUP(Y94,Datos!B87:E92,3,0))</f>
        <v>0</v>
      </c>
      <c r="AM94" s="198">
        <f t="shared" si="5"/>
        <v>4</v>
      </c>
      <c r="AN94" s="198" t="str">
        <f>IF(ISERROR(VLOOKUP($AM94,Datos!$I$24:$J$28,2,0)),"-",VLOOKUP($AM94,Datos!$I$24:$J$28,2,0))</f>
        <v>Moderado</v>
      </c>
    </row>
    <row r="95" spans="1:40" s="199" customFormat="1">
      <c r="A95" s="196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8" t="s">
        <v>191</v>
      </c>
      <c r="N95" s="178" t="s">
        <v>194</v>
      </c>
      <c r="O95" s="198">
        <f>IF( AND($M95&lt;&gt;"", $N95&lt;&gt;""), VLOOKUP( IF(ISERROR(VLOOKUP($M95,Datos!$B$8:$C$13,2,0)),0,VLOOKUP($M95,Datos!$B$8:$C$13,2,0)), Datos!$I$9:$N$13, IF(ISERROR(VLOOKUP($N95,Datos!$B$17:$C$21,2,0)),0,VLOOKUP($N95, Datos!$B$17:$C$21,2,0)+1),  0),  "-")</f>
        <v>22</v>
      </c>
      <c r="P95" s="177"/>
      <c r="Q95" s="177"/>
      <c r="R95" s="177"/>
      <c r="S95" s="178" t="s">
        <v>40</v>
      </c>
      <c r="T95" s="198" t="str">
        <f>IF(ISERROR(VLOOKUP($S95,Datos!$B$25:$C$29,2,0)),"", VLOOKUP($S95,Datos!$B$25:$C$29,2,0))</f>
        <v>Alta</v>
      </c>
      <c r="U95" s="198" t="str">
        <f>VLOOKUP($S95,'Efectividad de Controles'!$B$5:$D$9,3,0)</f>
        <v>Impacto / Probabilidad</v>
      </c>
      <c r="V95" s="177"/>
      <c r="W95" s="177"/>
      <c r="X95" s="178" t="s">
        <v>191</v>
      </c>
      <c r="Y95" s="178" t="s">
        <v>196</v>
      </c>
      <c r="Z95" s="198">
        <f>IF( AND($X95&lt;&gt;"", $Y95&lt;&gt;""), VLOOKUP( IF(ISERROR(VLOOKUP($X95,Datos!$B$8:$C$13,2,0)),0,VLOOKUP($X95,Datos!$B$8:$C$13,2,0)), Datos!$I$9:$N$13, IF(ISERROR(VLOOKUP($Y95,Datos!$B$17:$C$21,2,0)),0,VLOOKUP($Y95, Datos!$B$17:$C$21,2,0)+1),  0),  "-")</f>
        <v>25</v>
      </c>
      <c r="AA95" s="177"/>
      <c r="AB95" s="177"/>
      <c r="AC95" s="179"/>
      <c r="AD95" s="180"/>
      <c r="AE95" s="198">
        <f t="shared" si="3"/>
        <v>22</v>
      </c>
      <c r="AF95" s="198">
        <f t="shared" si="4"/>
        <v>25</v>
      </c>
      <c r="AG95" s="178">
        <v>3</v>
      </c>
      <c r="AH95" s="198" t="str">
        <f>IF(ISERROR(VLOOKUP($AG95,Datos!$A$9:$E$13,2,0)),"",VLOOKUP($AG95,Datos!$A$9:$E$13,2,0))</f>
        <v>3 Moderado</v>
      </c>
      <c r="AI95" s="197" t="str">
        <f>IF(ISERROR(VLOOKUP($AJ95,Datos!$D$8:$E$13,2,0)),0,VLOOKUP($AJ95,Datos!$D$8:$E$13,2,0))</f>
        <v>Extremadamente Dañino</v>
      </c>
      <c r="AJ95" s="198">
        <f>IF(ISERROR(VLOOKUP($X95,Datos!$B$8:$E$13,3,0)), 0, VLOOKUP($X95,Datos!$B$8:$E$13,3,0))</f>
        <v>4</v>
      </c>
      <c r="AK95" s="198">
        <f>IF(ISERROR(VLOOKUP(AL95,Datos!D88:E93,2,0)),0,VLOOKUP(AL95,Datos!D88:E93,2,0))</f>
        <v>0</v>
      </c>
      <c r="AL95" s="198">
        <f>IF(ISERROR(VLOOKUP(Y95,Datos!B88:E93,3,0)),0,VLOOKUP(Y95,Datos!B88:E93,3,0))</f>
        <v>0</v>
      </c>
      <c r="AM95" s="198">
        <f t="shared" si="5"/>
        <v>4</v>
      </c>
      <c r="AN95" s="198" t="str">
        <f>IF(ISERROR(VLOOKUP($AM95,Datos!$I$24:$J$28,2,0)),"-",VLOOKUP($AM95,Datos!$I$24:$J$28,2,0))</f>
        <v>Moderado</v>
      </c>
    </row>
    <row r="96" spans="1:40" s="199" customFormat="1">
      <c r="A96" s="196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8" t="s">
        <v>191</v>
      </c>
      <c r="N96" s="178" t="s">
        <v>194</v>
      </c>
      <c r="O96" s="198">
        <f>IF( AND($M96&lt;&gt;"", $N96&lt;&gt;""), VLOOKUP( IF(ISERROR(VLOOKUP($M96,Datos!$B$8:$C$13,2,0)),0,VLOOKUP($M96,Datos!$B$8:$C$13,2,0)), Datos!$I$9:$N$13, IF(ISERROR(VLOOKUP($N96,Datos!$B$17:$C$21,2,0)),0,VLOOKUP($N96, Datos!$B$17:$C$21,2,0)+1),  0),  "-")</f>
        <v>22</v>
      </c>
      <c r="P96" s="177"/>
      <c r="Q96" s="177"/>
      <c r="R96" s="177"/>
      <c r="S96" s="178" t="s">
        <v>40</v>
      </c>
      <c r="T96" s="198" t="str">
        <f>IF(ISERROR(VLOOKUP($S96,Datos!$B$25:$C$29,2,0)),"", VLOOKUP($S96,Datos!$B$25:$C$29,2,0))</f>
        <v>Alta</v>
      </c>
      <c r="U96" s="198" t="str">
        <f>VLOOKUP($S96,'Efectividad de Controles'!$B$5:$D$9,3,0)</f>
        <v>Impacto / Probabilidad</v>
      </c>
      <c r="V96" s="177"/>
      <c r="W96" s="177"/>
      <c r="X96" s="178" t="s">
        <v>191</v>
      </c>
      <c r="Y96" s="178" t="s">
        <v>196</v>
      </c>
      <c r="Z96" s="198">
        <f>IF( AND($X96&lt;&gt;"", $Y96&lt;&gt;""), VLOOKUP( IF(ISERROR(VLOOKUP($X96,Datos!$B$8:$C$13,2,0)),0,VLOOKUP($X96,Datos!$B$8:$C$13,2,0)), Datos!$I$9:$N$13, IF(ISERROR(VLOOKUP($Y96,Datos!$B$17:$C$21,2,0)),0,VLOOKUP($Y96, Datos!$B$17:$C$21,2,0)+1),  0),  "-")</f>
        <v>25</v>
      </c>
      <c r="AA96" s="177"/>
      <c r="AB96" s="177"/>
      <c r="AC96" s="179"/>
      <c r="AD96" s="180"/>
      <c r="AE96" s="198">
        <f t="shared" si="3"/>
        <v>22</v>
      </c>
      <c r="AF96" s="198">
        <f t="shared" si="4"/>
        <v>25</v>
      </c>
      <c r="AG96" s="178">
        <v>3</v>
      </c>
      <c r="AH96" s="198" t="str">
        <f>IF(ISERROR(VLOOKUP($AG96,Datos!$A$9:$E$13,2,0)),"",VLOOKUP($AG96,Datos!$A$9:$E$13,2,0))</f>
        <v>3 Moderado</v>
      </c>
      <c r="AI96" s="197" t="str">
        <f>IF(ISERROR(VLOOKUP($AJ96,Datos!$D$8:$E$13,2,0)),0,VLOOKUP($AJ96,Datos!$D$8:$E$13,2,0))</f>
        <v>Extremadamente Dañino</v>
      </c>
      <c r="AJ96" s="198">
        <f>IF(ISERROR(VLOOKUP($X96,Datos!$B$8:$E$13,3,0)), 0, VLOOKUP($X96,Datos!$B$8:$E$13,3,0))</f>
        <v>4</v>
      </c>
      <c r="AK96" s="198">
        <f>IF(ISERROR(VLOOKUP(AL96,Datos!D89:E94,2,0)),0,VLOOKUP(AL96,Datos!D89:E94,2,0))</f>
        <v>0</v>
      </c>
      <c r="AL96" s="198">
        <f>IF(ISERROR(VLOOKUP(Y96,Datos!B89:E94,3,0)),0,VLOOKUP(Y96,Datos!B89:E94,3,0))</f>
        <v>0</v>
      </c>
      <c r="AM96" s="198">
        <f t="shared" si="5"/>
        <v>4</v>
      </c>
      <c r="AN96" s="198" t="str">
        <f>IF(ISERROR(VLOOKUP($AM96,Datos!$I$24:$J$28,2,0)),"-",VLOOKUP($AM96,Datos!$I$24:$J$28,2,0))</f>
        <v>Moderado</v>
      </c>
    </row>
    <row r="97" spans="1:40" s="199" customFormat="1">
      <c r="A97" s="196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8" t="s">
        <v>191</v>
      </c>
      <c r="N97" s="178" t="s">
        <v>194</v>
      </c>
      <c r="O97" s="198">
        <f>IF( AND($M97&lt;&gt;"", $N97&lt;&gt;""), VLOOKUP( IF(ISERROR(VLOOKUP($M97,Datos!$B$8:$C$13,2,0)),0,VLOOKUP($M97,Datos!$B$8:$C$13,2,0)), Datos!$I$9:$N$13, IF(ISERROR(VLOOKUP($N97,Datos!$B$17:$C$21,2,0)),0,VLOOKUP($N97, Datos!$B$17:$C$21,2,0)+1),  0),  "-")</f>
        <v>22</v>
      </c>
      <c r="P97" s="177"/>
      <c r="Q97" s="177"/>
      <c r="R97" s="177"/>
      <c r="S97" s="178" t="s">
        <v>40</v>
      </c>
      <c r="T97" s="198" t="str">
        <f>IF(ISERROR(VLOOKUP($S97,Datos!$B$25:$C$29,2,0)),"", VLOOKUP($S97,Datos!$B$25:$C$29,2,0))</f>
        <v>Alta</v>
      </c>
      <c r="U97" s="198" t="str">
        <f>VLOOKUP($S97,'Efectividad de Controles'!$B$5:$D$9,3,0)</f>
        <v>Impacto / Probabilidad</v>
      </c>
      <c r="V97" s="177"/>
      <c r="W97" s="177"/>
      <c r="X97" s="178" t="s">
        <v>191</v>
      </c>
      <c r="Y97" s="178" t="s">
        <v>196</v>
      </c>
      <c r="Z97" s="198">
        <f>IF( AND($X97&lt;&gt;"", $Y97&lt;&gt;""), VLOOKUP( IF(ISERROR(VLOOKUP($X97,Datos!$B$8:$C$13,2,0)),0,VLOOKUP($X97,Datos!$B$8:$C$13,2,0)), Datos!$I$9:$N$13, IF(ISERROR(VLOOKUP($Y97,Datos!$B$17:$C$21,2,0)),0,VLOOKUP($Y97, Datos!$B$17:$C$21,2,0)+1),  0),  "-")</f>
        <v>25</v>
      </c>
      <c r="AA97" s="177"/>
      <c r="AB97" s="177"/>
      <c r="AC97" s="179"/>
      <c r="AD97" s="180"/>
      <c r="AE97" s="198">
        <f t="shared" ref="AE97:AE160" si="6">+O97</f>
        <v>22</v>
      </c>
      <c r="AF97" s="198">
        <f t="shared" ref="AF97:AF160" si="7">+Z97</f>
        <v>25</v>
      </c>
      <c r="AG97" s="178">
        <v>3</v>
      </c>
      <c r="AH97" s="198" t="str">
        <f>IF(ISERROR(VLOOKUP($AG97,Datos!$A$9:$E$13,2,0)),"",VLOOKUP($AG97,Datos!$A$9:$E$13,2,0))</f>
        <v>3 Moderado</v>
      </c>
      <c r="AI97" s="197" t="str">
        <f>IF(ISERROR(VLOOKUP($AJ97,Datos!$D$8:$E$13,2,0)),0,VLOOKUP($AJ97,Datos!$D$8:$E$13,2,0))</f>
        <v>Extremadamente Dañino</v>
      </c>
      <c r="AJ97" s="198">
        <f>IF(ISERROR(VLOOKUP($X97,Datos!$B$8:$E$13,3,0)), 0, VLOOKUP($X97,Datos!$B$8:$E$13,3,0))</f>
        <v>4</v>
      </c>
      <c r="AK97" s="198">
        <f>IF(ISERROR(VLOOKUP(AL97,Datos!D90:E95,2,0)),0,VLOOKUP(AL97,Datos!D90:E95,2,0))</f>
        <v>0</v>
      </c>
      <c r="AL97" s="198">
        <f>IF(ISERROR(VLOOKUP(Y97,Datos!B90:E95,3,0)),0,VLOOKUP(Y97,Datos!B90:E95,3,0))</f>
        <v>0</v>
      </c>
      <c r="AM97" s="198">
        <f t="shared" ref="AM97:AM160" si="8">+AL97+AJ97</f>
        <v>4</v>
      </c>
      <c r="AN97" s="198" t="str">
        <f>IF(ISERROR(VLOOKUP($AM97,Datos!$I$24:$J$28,2,0)),"-",VLOOKUP($AM97,Datos!$I$24:$J$28,2,0))</f>
        <v>Moderado</v>
      </c>
    </row>
    <row r="98" spans="1:40" s="199" customFormat="1">
      <c r="A98" s="196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8" t="s">
        <v>191</v>
      </c>
      <c r="N98" s="178" t="s">
        <v>194</v>
      </c>
      <c r="O98" s="198">
        <f>IF( AND($M98&lt;&gt;"", $N98&lt;&gt;""), VLOOKUP( IF(ISERROR(VLOOKUP($M98,Datos!$B$8:$C$13,2,0)),0,VLOOKUP($M98,Datos!$B$8:$C$13,2,0)), Datos!$I$9:$N$13, IF(ISERROR(VLOOKUP($N98,Datos!$B$17:$C$21,2,0)),0,VLOOKUP($N98, Datos!$B$17:$C$21,2,0)+1),  0),  "-")</f>
        <v>22</v>
      </c>
      <c r="P98" s="177"/>
      <c r="Q98" s="177"/>
      <c r="R98" s="177"/>
      <c r="S98" s="178" t="s">
        <v>40</v>
      </c>
      <c r="T98" s="198" t="str">
        <f>IF(ISERROR(VLOOKUP($S98,Datos!$B$25:$C$29,2,0)),"", VLOOKUP($S98,Datos!$B$25:$C$29,2,0))</f>
        <v>Alta</v>
      </c>
      <c r="U98" s="198" t="str">
        <f>VLOOKUP($S98,'Efectividad de Controles'!$B$5:$D$9,3,0)</f>
        <v>Impacto / Probabilidad</v>
      </c>
      <c r="V98" s="177"/>
      <c r="W98" s="177"/>
      <c r="X98" s="178" t="s">
        <v>191</v>
      </c>
      <c r="Y98" s="178" t="s">
        <v>196</v>
      </c>
      <c r="Z98" s="198">
        <f>IF( AND($X98&lt;&gt;"", $Y98&lt;&gt;""), VLOOKUP( IF(ISERROR(VLOOKUP($X98,Datos!$B$8:$C$13,2,0)),0,VLOOKUP($X98,Datos!$B$8:$C$13,2,0)), Datos!$I$9:$N$13, IF(ISERROR(VLOOKUP($Y98,Datos!$B$17:$C$21,2,0)),0,VLOOKUP($Y98, Datos!$B$17:$C$21,2,0)+1),  0),  "-")</f>
        <v>25</v>
      </c>
      <c r="AA98" s="177"/>
      <c r="AB98" s="177"/>
      <c r="AC98" s="179"/>
      <c r="AD98" s="180"/>
      <c r="AE98" s="198">
        <f t="shared" si="6"/>
        <v>22</v>
      </c>
      <c r="AF98" s="198">
        <f t="shared" si="7"/>
        <v>25</v>
      </c>
      <c r="AG98" s="178">
        <v>3</v>
      </c>
      <c r="AH98" s="198" t="str">
        <f>IF(ISERROR(VLOOKUP($AG98,Datos!$A$9:$E$13,2,0)),"",VLOOKUP($AG98,Datos!$A$9:$E$13,2,0))</f>
        <v>3 Moderado</v>
      </c>
      <c r="AI98" s="197" t="str">
        <f>IF(ISERROR(VLOOKUP($AJ98,Datos!$D$8:$E$13,2,0)),0,VLOOKUP($AJ98,Datos!$D$8:$E$13,2,0))</f>
        <v>Extremadamente Dañino</v>
      </c>
      <c r="AJ98" s="198">
        <f>IF(ISERROR(VLOOKUP($X98,Datos!$B$8:$E$13,3,0)), 0, VLOOKUP($X98,Datos!$B$8:$E$13,3,0))</f>
        <v>4</v>
      </c>
      <c r="AK98" s="198">
        <f>IF(ISERROR(VLOOKUP(AL98,Datos!D91:E96,2,0)),0,VLOOKUP(AL98,Datos!D91:E96,2,0))</f>
        <v>0</v>
      </c>
      <c r="AL98" s="198">
        <f>IF(ISERROR(VLOOKUP(Y98,Datos!B91:E96,3,0)),0,VLOOKUP(Y98,Datos!B91:E96,3,0))</f>
        <v>0</v>
      </c>
      <c r="AM98" s="198">
        <f t="shared" si="8"/>
        <v>4</v>
      </c>
      <c r="AN98" s="198" t="str">
        <f>IF(ISERROR(VLOOKUP($AM98,Datos!$I$24:$J$28,2,0)),"-",VLOOKUP($AM98,Datos!$I$24:$J$28,2,0))</f>
        <v>Moderado</v>
      </c>
    </row>
    <row r="99" spans="1:40" s="199" customFormat="1">
      <c r="A99" s="196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8" t="s">
        <v>191</v>
      </c>
      <c r="N99" s="178" t="s">
        <v>194</v>
      </c>
      <c r="O99" s="198">
        <f>IF( AND($M99&lt;&gt;"", $N99&lt;&gt;""), VLOOKUP( IF(ISERROR(VLOOKUP($M99,Datos!$B$8:$C$13,2,0)),0,VLOOKUP($M99,Datos!$B$8:$C$13,2,0)), Datos!$I$9:$N$13, IF(ISERROR(VLOOKUP($N99,Datos!$B$17:$C$21,2,0)),0,VLOOKUP($N99, Datos!$B$17:$C$21,2,0)+1),  0),  "-")</f>
        <v>22</v>
      </c>
      <c r="P99" s="177"/>
      <c r="Q99" s="177"/>
      <c r="R99" s="177"/>
      <c r="S99" s="178" t="s">
        <v>40</v>
      </c>
      <c r="T99" s="198" t="str">
        <f>IF(ISERROR(VLOOKUP($S99,Datos!$B$25:$C$29,2,0)),"", VLOOKUP($S99,Datos!$B$25:$C$29,2,0))</f>
        <v>Alta</v>
      </c>
      <c r="U99" s="198" t="str">
        <f>VLOOKUP($S99,'Efectividad de Controles'!$B$5:$D$9,3,0)</f>
        <v>Impacto / Probabilidad</v>
      </c>
      <c r="V99" s="177"/>
      <c r="W99" s="177"/>
      <c r="X99" s="178" t="s">
        <v>191</v>
      </c>
      <c r="Y99" s="178" t="s">
        <v>196</v>
      </c>
      <c r="Z99" s="198">
        <f>IF( AND($X99&lt;&gt;"", $Y99&lt;&gt;""), VLOOKUP( IF(ISERROR(VLOOKUP($X99,Datos!$B$8:$C$13,2,0)),0,VLOOKUP($X99,Datos!$B$8:$C$13,2,0)), Datos!$I$9:$N$13, IF(ISERROR(VLOOKUP($Y99,Datos!$B$17:$C$21,2,0)),0,VLOOKUP($Y99, Datos!$B$17:$C$21,2,0)+1),  0),  "-")</f>
        <v>25</v>
      </c>
      <c r="AA99" s="177"/>
      <c r="AB99" s="177"/>
      <c r="AC99" s="179"/>
      <c r="AD99" s="180"/>
      <c r="AE99" s="198">
        <f t="shared" si="6"/>
        <v>22</v>
      </c>
      <c r="AF99" s="198">
        <f t="shared" si="7"/>
        <v>25</v>
      </c>
      <c r="AG99" s="178">
        <v>3</v>
      </c>
      <c r="AH99" s="198" t="str">
        <f>IF(ISERROR(VLOOKUP($AG99,Datos!$A$9:$E$13,2,0)),"",VLOOKUP($AG99,Datos!$A$9:$E$13,2,0))</f>
        <v>3 Moderado</v>
      </c>
      <c r="AI99" s="197" t="str">
        <f>IF(ISERROR(VLOOKUP($AJ99,Datos!$D$8:$E$13,2,0)),0,VLOOKUP($AJ99,Datos!$D$8:$E$13,2,0))</f>
        <v>Extremadamente Dañino</v>
      </c>
      <c r="AJ99" s="198">
        <f>IF(ISERROR(VLOOKUP($X99,Datos!$B$8:$E$13,3,0)), 0, VLOOKUP($X99,Datos!$B$8:$E$13,3,0))</f>
        <v>4</v>
      </c>
      <c r="AK99" s="198">
        <f>IF(ISERROR(VLOOKUP(AL99,Datos!D92:E97,2,0)),0,VLOOKUP(AL99,Datos!D92:E97,2,0))</f>
        <v>0</v>
      </c>
      <c r="AL99" s="198">
        <f>IF(ISERROR(VLOOKUP(Y99,Datos!B92:E97,3,0)),0,VLOOKUP(Y99,Datos!B92:E97,3,0))</f>
        <v>0</v>
      </c>
      <c r="AM99" s="198">
        <f t="shared" si="8"/>
        <v>4</v>
      </c>
      <c r="AN99" s="198" t="str">
        <f>IF(ISERROR(VLOOKUP($AM99,Datos!$I$24:$J$28,2,0)),"-",VLOOKUP($AM99,Datos!$I$24:$J$28,2,0))</f>
        <v>Moderado</v>
      </c>
    </row>
    <row r="100" spans="1:40" s="199" customFormat="1">
      <c r="A100" s="196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8" t="s">
        <v>191</v>
      </c>
      <c r="N100" s="178" t="s">
        <v>194</v>
      </c>
      <c r="O100" s="198">
        <f>IF( AND($M100&lt;&gt;"", $N100&lt;&gt;""), VLOOKUP( IF(ISERROR(VLOOKUP($M100,Datos!$B$8:$C$13,2,0)),0,VLOOKUP($M100,Datos!$B$8:$C$13,2,0)), Datos!$I$9:$N$13, IF(ISERROR(VLOOKUP($N100,Datos!$B$17:$C$21,2,0)),0,VLOOKUP($N100, Datos!$B$17:$C$21,2,0)+1),  0),  "-")</f>
        <v>22</v>
      </c>
      <c r="P100" s="177"/>
      <c r="Q100" s="177"/>
      <c r="R100" s="177"/>
      <c r="S100" s="178" t="s">
        <v>40</v>
      </c>
      <c r="T100" s="198" t="str">
        <f>IF(ISERROR(VLOOKUP($S100,Datos!$B$25:$C$29,2,0)),"", VLOOKUP($S100,Datos!$B$25:$C$29,2,0))</f>
        <v>Alta</v>
      </c>
      <c r="U100" s="198" t="str">
        <f>VLOOKUP($S100,'Efectividad de Controles'!$B$5:$D$9,3,0)</f>
        <v>Impacto / Probabilidad</v>
      </c>
      <c r="V100" s="177"/>
      <c r="W100" s="177"/>
      <c r="X100" s="178" t="s">
        <v>191</v>
      </c>
      <c r="Y100" s="178" t="s">
        <v>196</v>
      </c>
      <c r="Z100" s="198">
        <f>IF( AND($X100&lt;&gt;"", $Y100&lt;&gt;""), VLOOKUP( IF(ISERROR(VLOOKUP($X100,Datos!$B$8:$C$13,2,0)),0,VLOOKUP($X100,Datos!$B$8:$C$13,2,0)), Datos!$I$9:$N$13, IF(ISERROR(VLOOKUP($Y100,Datos!$B$17:$C$21,2,0)),0,VLOOKUP($Y100, Datos!$B$17:$C$21,2,0)+1),  0),  "-")</f>
        <v>25</v>
      </c>
      <c r="AA100" s="177"/>
      <c r="AB100" s="177"/>
      <c r="AC100" s="179"/>
      <c r="AD100" s="180"/>
      <c r="AE100" s="198">
        <f t="shared" si="6"/>
        <v>22</v>
      </c>
      <c r="AF100" s="198">
        <f t="shared" si="7"/>
        <v>25</v>
      </c>
      <c r="AG100" s="178">
        <v>3</v>
      </c>
      <c r="AH100" s="198" t="str">
        <f>IF(ISERROR(VLOOKUP($AG100,Datos!$A$9:$E$13,2,0)),"",VLOOKUP($AG100,Datos!$A$9:$E$13,2,0))</f>
        <v>3 Moderado</v>
      </c>
      <c r="AI100" s="197" t="str">
        <f>IF(ISERROR(VLOOKUP($AJ100,Datos!$D$8:$E$13,2,0)),0,VLOOKUP($AJ100,Datos!$D$8:$E$13,2,0))</f>
        <v>Extremadamente Dañino</v>
      </c>
      <c r="AJ100" s="198">
        <f>IF(ISERROR(VLOOKUP($X100,Datos!$B$8:$E$13,3,0)), 0, VLOOKUP($X100,Datos!$B$8:$E$13,3,0))</f>
        <v>4</v>
      </c>
      <c r="AK100" s="198">
        <f>IF(ISERROR(VLOOKUP(AL100,Datos!D93:E98,2,0)),0,VLOOKUP(AL100,Datos!D93:E98,2,0))</f>
        <v>0</v>
      </c>
      <c r="AL100" s="198">
        <f>IF(ISERROR(VLOOKUP(Y100,Datos!B93:E98,3,0)),0,VLOOKUP(Y100,Datos!B93:E98,3,0))</f>
        <v>0</v>
      </c>
      <c r="AM100" s="198">
        <f t="shared" si="8"/>
        <v>4</v>
      </c>
      <c r="AN100" s="198" t="str">
        <f>IF(ISERROR(VLOOKUP($AM100,Datos!$I$24:$J$28,2,0)),"-",VLOOKUP($AM100,Datos!$I$24:$J$28,2,0))</f>
        <v>Moderado</v>
      </c>
    </row>
    <row r="101" spans="1:40" s="199" customFormat="1">
      <c r="A101" s="196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8" t="s">
        <v>191</v>
      </c>
      <c r="N101" s="178" t="s">
        <v>194</v>
      </c>
      <c r="O101" s="198">
        <f>IF( AND($M101&lt;&gt;"", $N101&lt;&gt;""), VLOOKUP( IF(ISERROR(VLOOKUP($M101,Datos!$B$8:$C$13,2,0)),0,VLOOKUP($M101,Datos!$B$8:$C$13,2,0)), Datos!$I$9:$N$13, IF(ISERROR(VLOOKUP($N101,Datos!$B$17:$C$21,2,0)),0,VLOOKUP($N101, Datos!$B$17:$C$21,2,0)+1),  0),  "-")</f>
        <v>22</v>
      </c>
      <c r="P101" s="177"/>
      <c r="Q101" s="177"/>
      <c r="R101" s="177"/>
      <c r="S101" s="178" t="s">
        <v>40</v>
      </c>
      <c r="T101" s="198" t="str">
        <f>IF(ISERROR(VLOOKUP($S101,Datos!$B$25:$C$29,2,0)),"", VLOOKUP($S101,Datos!$B$25:$C$29,2,0))</f>
        <v>Alta</v>
      </c>
      <c r="U101" s="198" t="str">
        <f>VLOOKUP($S101,'Efectividad de Controles'!$B$5:$D$9,3,0)</f>
        <v>Impacto / Probabilidad</v>
      </c>
      <c r="V101" s="177"/>
      <c r="W101" s="177"/>
      <c r="X101" s="178" t="s">
        <v>191</v>
      </c>
      <c r="Y101" s="178" t="s">
        <v>196</v>
      </c>
      <c r="Z101" s="198">
        <f>IF( AND($X101&lt;&gt;"", $Y101&lt;&gt;""), VLOOKUP( IF(ISERROR(VLOOKUP($X101,Datos!$B$8:$C$13,2,0)),0,VLOOKUP($X101,Datos!$B$8:$C$13,2,0)), Datos!$I$9:$N$13, IF(ISERROR(VLOOKUP($Y101,Datos!$B$17:$C$21,2,0)),0,VLOOKUP($Y101, Datos!$B$17:$C$21,2,0)+1),  0),  "-")</f>
        <v>25</v>
      </c>
      <c r="AA101" s="177"/>
      <c r="AB101" s="177"/>
      <c r="AC101" s="179"/>
      <c r="AD101" s="180"/>
      <c r="AE101" s="198">
        <f t="shared" si="6"/>
        <v>22</v>
      </c>
      <c r="AF101" s="198">
        <f t="shared" si="7"/>
        <v>25</v>
      </c>
      <c r="AG101" s="178">
        <v>3</v>
      </c>
      <c r="AH101" s="198" t="str">
        <f>IF(ISERROR(VLOOKUP($AG101,Datos!$A$9:$E$13,2,0)),"",VLOOKUP($AG101,Datos!$A$9:$E$13,2,0))</f>
        <v>3 Moderado</v>
      </c>
      <c r="AI101" s="197" t="str">
        <f>IF(ISERROR(VLOOKUP($AJ101,Datos!$D$8:$E$13,2,0)),0,VLOOKUP($AJ101,Datos!$D$8:$E$13,2,0))</f>
        <v>Extremadamente Dañino</v>
      </c>
      <c r="AJ101" s="198">
        <f>IF(ISERROR(VLOOKUP($X101,Datos!$B$8:$E$13,3,0)), 0, VLOOKUP($X101,Datos!$B$8:$E$13,3,0))</f>
        <v>4</v>
      </c>
      <c r="AK101" s="198">
        <f>IF(ISERROR(VLOOKUP(AL101,Datos!D94:E99,2,0)),0,VLOOKUP(AL101,Datos!D94:E99,2,0))</f>
        <v>0</v>
      </c>
      <c r="AL101" s="198">
        <f>IF(ISERROR(VLOOKUP(Y101,Datos!B94:E99,3,0)),0,VLOOKUP(Y101,Datos!B94:E99,3,0))</f>
        <v>0</v>
      </c>
      <c r="AM101" s="198">
        <f t="shared" si="8"/>
        <v>4</v>
      </c>
      <c r="AN101" s="198" t="str">
        <f>IF(ISERROR(VLOOKUP($AM101,Datos!$I$24:$J$28,2,0)),"-",VLOOKUP($AM101,Datos!$I$24:$J$28,2,0))</f>
        <v>Moderado</v>
      </c>
    </row>
    <row r="102" spans="1:40" s="199" customFormat="1">
      <c r="A102" s="196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8" t="s">
        <v>191</v>
      </c>
      <c r="N102" s="178" t="s">
        <v>194</v>
      </c>
      <c r="O102" s="198">
        <f>IF( AND($M102&lt;&gt;"", $N102&lt;&gt;""), VLOOKUP( IF(ISERROR(VLOOKUP($M102,Datos!$B$8:$C$13,2,0)),0,VLOOKUP($M102,Datos!$B$8:$C$13,2,0)), Datos!$I$9:$N$13, IF(ISERROR(VLOOKUP($N102,Datos!$B$17:$C$21,2,0)),0,VLOOKUP($N102, Datos!$B$17:$C$21,2,0)+1),  0),  "-")</f>
        <v>22</v>
      </c>
      <c r="P102" s="177"/>
      <c r="Q102" s="177"/>
      <c r="R102" s="177"/>
      <c r="S102" s="178" t="s">
        <v>40</v>
      </c>
      <c r="T102" s="198" t="str">
        <f>IF(ISERROR(VLOOKUP($S102,Datos!$B$25:$C$29,2,0)),"", VLOOKUP($S102,Datos!$B$25:$C$29,2,0))</f>
        <v>Alta</v>
      </c>
      <c r="U102" s="198" t="str">
        <f>VLOOKUP($S102,'Efectividad de Controles'!$B$5:$D$9,3,0)</f>
        <v>Impacto / Probabilidad</v>
      </c>
      <c r="V102" s="177"/>
      <c r="W102" s="177"/>
      <c r="X102" s="178" t="s">
        <v>191</v>
      </c>
      <c r="Y102" s="178" t="s">
        <v>196</v>
      </c>
      <c r="Z102" s="198">
        <f>IF( AND($X102&lt;&gt;"", $Y102&lt;&gt;""), VLOOKUP( IF(ISERROR(VLOOKUP($X102,Datos!$B$8:$C$13,2,0)),0,VLOOKUP($X102,Datos!$B$8:$C$13,2,0)), Datos!$I$9:$N$13, IF(ISERROR(VLOOKUP($Y102,Datos!$B$17:$C$21,2,0)),0,VLOOKUP($Y102, Datos!$B$17:$C$21,2,0)+1),  0),  "-")</f>
        <v>25</v>
      </c>
      <c r="AA102" s="177"/>
      <c r="AB102" s="177"/>
      <c r="AC102" s="179"/>
      <c r="AD102" s="180"/>
      <c r="AE102" s="198">
        <f t="shared" si="6"/>
        <v>22</v>
      </c>
      <c r="AF102" s="198">
        <f t="shared" si="7"/>
        <v>25</v>
      </c>
      <c r="AG102" s="178">
        <v>3</v>
      </c>
      <c r="AH102" s="198" t="str">
        <f>IF(ISERROR(VLOOKUP($AG102,Datos!$A$9:$E$13,2,0)),"",VLOOKUP($AG102,Datos!$A$9:$E$13,2,0))</f>
        <v>3 Moderado</v>
      </c>
      <c r="AI102" s="197" t="str">
        <f>IF(ISERROR(VLOOKUP($AJ102,Datos!$D$8:$E$13,2,0)),0,VLOOKUP($AJ102,Datos!$D$8:$E$13,2,0))</f>
        <v>Extremadamente Dañino</v>
      </c>
      <c r="AJ102" s="198">
        <f>IF(ISERROR(VLOOKUP($X102,Datos!$B$8:$E$13,3,0)), 0, VLOOKUP($X102,Datos!$B$8:$E$13,3,0))</f>
        <v>4</v>
      </c>
      <c r="AK102" s="198">
        <f>IF(ISERROR(VLOOKUP(AL102,Datos!D95:E100,2,0)),0,VLOOKUP(AL102,Datos!D95:E100,2,0))</f>
        <v>0</v>
      </c>
      <c r="AL102" s="198">
        <f>IF(ISERROR(VLOOKUP(Y102,Datos!B95:E100,3,0)),0,VLOOKUP(Y102,Datos!B95:E100,3,0))</f>
        <v>0</v>
      </c>
      <c r="AM102" s="198">
        <f t="shared" si="8"/>
        <v>4</v>
      </c>
      <c r="AN102" s="198" t="str">
        <f>IF(ISERROR(VLOOKUP($AM102,Datos!$I$24:$J$28,2,0)),"-",VLOOKUP($AM102,Datos!$I$24:$J$28,2,0))</f>
        <v>Moderado</v>
      </c>
    </row>
    <row r="103" spans="1:40" s="199" customFormat="1">
      <c r="A103" s="196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8" t="s">
        <v>191</v>
      </c>
      <c r="N103" s="178" t="s">
        <v>194</v>
      </c>
      <c r="O103" s="198">
        <f>IF( AND($M103&lt;&gt;"", $N103&lt;&gt;""), VLOOKUP( IF(ISERROR(VLOOKUP($M103,Datos!$B$8:$C$13,2,0)),0,VLOOKUP($M103,Datos!$B$8:$C$13,2,0)), Datos!$I$9:$N$13, IF(ISERROR(VLOOKUP($N103,Datos!$B$17:$C$21,2,0)),0,VLOOKUP($N103, Datos!$B$17:$C$21,2,0)+1),  0),  "-")</f>
        <v>22</v>
      </c>
      <c r="P103" s="177"/>
      <c r="Q103" s="177"/>
      <c r="R103" s="177"/>
      <c r="S103" s="178" t="s">
        <v>40</v>
      </c>
      <c r="T103" s="198" t="str">
        <f>IF(ISERROR(VLOOKUP($S103,Datos!$B$25:$C$29,2,0)),"", VLOOKUP($S103,Datos!$B$25:$C$29,2,0))</f>
        <v>Alta</v>
      </c>
      <c r="U103" s="198" t="str">
        <f>VLOOKUP($S103,'Efectividad de Controles'!$B$5:$D$9,3,0)</f>
        <v>Impacto / Probabilidad</v>
      </c>
      <c r="V103" s="177"/>
      <c r="W103" s="177"/>
      <c r="X103" s="178" t="s">
        <v>191</v>
      </c>
      <c r="Y103" s="178" t="s">
        <v>196</v>
      </c>
      <c r="Z103" s="198">
        <f>IF( AND($X103&lt;&gt;"", $Y103&lt;&gt;""), VLOOKUP( IF(ISERROR(VLOOKUP($X103,Datos!$B$8:$C$13,2,0)),0,VLOOKUP($X103,Datos!$B$8:$C$13,2,0)), Datos!$I$9:$N$13, IF(ISERROR(VLOOKUP($Y103,Datos!$B$17:$C$21,2,0)),0,VLOOKUP($Y103, Datos!$B$17:$C$21,2,0)+1),  0),  "-")</f>
        <v>25</v>
      </c>
      <c r="AA103" s="177"/>
      <c r="AB103" s="177"/>
      <c r="AC103" s="179"/>
      <c r="AD103" s="180"/>
      <c r="AE103" s="198">
        <f t="shared" si="6"/>
        <v>22</v>
      </c>
      <c r="AF103" s="198">
        <f t="shared" si="7"/>
        <v>25</v>
      </c>
      <c r="AG103" s="178">
        <v>3</v>
      </c>
      <c r="AH103" s="198" t="str">
        <f>IF(ISERROR(VLOOKUP($AG103,Datos!$A$9:$E$13,2,0)),"",VLOOKUP($AG103,Datos!$A$9:$E$13,2,0))</f>
        <v>3 Moderado</v>
      </c>
      <c r="AI103" s="197" t="str">
        <f>IF(ISERROR(VLOOKUP($AJ103,Datos!$D$8:$E$13,2,0)),0,VLOOKUP($AJ103,Datos!$D$8:$E$13,2,0))</f>
        <v>Extremadamente Dañino</v>
      </c>
      <c r="AJ103" s="198">
        <f>IF(ISERROR(VLOOKUP($X103,Datos!$B$8:$E$13,3,0)), 0, VLOOKUP($X103,Datos!$B$8:$E$13,3,0))</f>
        <v>4</v>
      </c>
      <c r="AK103" s="198">
        <f>IF(ISERROR(VLOOKUP(AL103,Datos!D96:E101,2,0)),0,VLOOKUP(AL103,Datos!D96:E101,2,0))</f>
        <v>0</v>
      </c>
      <c r="AL103" s="198">
        <f>IF(ISERROR(VLOOKUP(Y103,Datos!B96:E101,3,0)),0,VLOOKUP(Y103,Datos!B96:E101,3,0))</f>
        <v>0</v>
      </c>
      <c r="AM103" s="198">
        <f t="shared" si="8"/>
        <v>4</v>
      </c>
      <c r="AN103" s="198" t="str">
        <f>IF(ISERROR(VLOOKUP($AM103,Datos!$I$24:$J$28,2,0)),"-",VLOOKUP($AM103,Datos!$I$24:$J$28,2,0))</f>
        <v>Moderado</v>
      </c>
    </row>
    <row r="104" spans="1:40" s="199" customFormat="1">
      <c r="A104" s="196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8" t="s">
        <v>191</v>
      </c>
      <c r="N104" s="178" t="s">
        <v>194</v>
      </c>
      <c r="O104" s="198">
        <f>IF( AND($M104&lt;&gt;"", $N104&lt;&gt;""), VLOOKUP( IF(ISERROR(VLOOKUP($M104,Datos!$B$8:$C$13,2,0)),0,VLOOKUP($M104,Datos!$B$8:$C$13,2,0)), Datos!$I$9:$N$13, IF(ISERROR(VLOOKUP($N104,Datos!$B$17:$C$21,2,0)),0,VLOOKUP($N104, Datos!$B$17:$C$21,2,0)+1),  0),  "-")</f>
        <v>22</v>
      </c>
      <c r="P104" s="177"/>
      <c r="Q104" s="177"/>
      <c r="R104" s="177"/>
      <c r="S104" s="178" t="s">
        <v>40</v>
      </c>
      <c r="T104" s="198" t="str">
        <f>IF(ISERROR(VLOOKUP($S104,Datos!$B$25:$C$29,2,0)),"", VLOOKUP($S104,Datos!$B$25:$C$29,2,0))</f>
        <v>Alta</v>
      </c>
      <c r="U104" s="198" t="str">
        <f>VLOOKUP($S104,'Efectividad de Controles'!$B$5:$D$9,3,0)</f>
        <v>Impacto / Probabilidad</v>
      </c>
      <c r="V104" s="177"/>
      <c r="W104" s="177"/>
      <c r="X104" s="178" t="s">
        <v>191</v>
      </c>
      <c r="Y104" s="178" t="s">
        <v>196</v>
      </c>
      <c r="Z104" s="198">
        <f>IF( AND($X104&lt;&gt;"", $Y104&lt;&gt;""), VLOOKUP( IF(ISERROR(VLOOKUP($X104,Datos!$B$8:$C$13,2,0)),0,VLOOKUP($X104,Datos!$B$8:$C$13,2,0)), Datos!$I$9:$N$13, IF(ISERROR(VLOOKUP($Y104,Datos!$B$17:$C$21,2,0)),0,VLOOKUP($Y104, Datos!$B$17:$C$21,2,0)+1),  0),  "-")</f>
        <v>25</v>
      </c>
      <c r="AA104" s="177"/>
      <c r="AB104" s="177"/>
      <c r="AC104" s="179"/>
      <c r="AD104" s="180"/>
      <c r="AE104" s="198">
        <f t="shared" si="6"/>
        <v>22</v>
      </c>
      <c r="AF104" s="198">
        <f t="shared" si="7"/>
        <v>25</v>
      </c>
      <c r="AG104" s="178">
        <v>3</v>
      </c>
      <c r="AH104" s="198" t="str">
        <f>IF(ISERROR(VLOOKUP($AG104,Datos!$A$9:$E$13,2,0)),"",VLOOKUP($AG104,Datos!$A$9:$E$13,2,0))</f>
        <v>3 Moderado</v>
      </c>
      <c r="AI104" s="197" t="str">
        <f>IF(ISERROR(VLOOKUP($AJ104,Datos!$D$8:$E$13,2,0)),0,VLOOKUP($AJ104,Datos!$D$8:$E$13,2,0))</f>
        <v>Extremadamente Dañino</v>
      </c>
      <c r="AJ104" s="198">
        <f>IF(ISERROR(VLOOKUP($X104,Datos!$B$8:$E$13,3,0)), 0, VLOOKUP($X104,Datos!$B$8:$E$13,3,0))</f>
        <v>4</v>
      </c>
      <c r="AK104" s="198">
        <f>IF(ISERROR(VLOOKUP(AL104,Datos!D97:E102,2,0)),0,VLOOKUP(AL104,Datos!D97:E102,2,0))</f>
        <v>0</v>
      </c>
      <c r="AL104" s="198">
        <f>IF(ISERROR(VLOOKUP(Y104,Datos!B97:E102,3,0)),0,VLOOKUP(Y104,Datos!B97:E102,3,0))</f>
        <v>0</v>
      </c>
      <c r="AM104" s="198">
        <f t="shared" si="8"/>
        <v>4</v>
      </c>
      <c r="AN104" s="198" t="str">
        <f>IF(ISERROR(VLOOKUP($AM104,Datos!$I$24:$J$28,2,0)),"-",VLOOKUP($AM104,Datos!$I$24:$J$28,2,0))</f>
        <v>Moderado</v>
      </c>
    </row>
    <row r="105" spans="1:40" s="199" customFormat="1">
      <c r="A105" s="196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8" t="s">
        <v>191</v>
      </c>
      <c r="N105" s="178" t="s">
        <v>194</v>
      </c>
      <c r="O105" s="198">
        <f>IF( AND($M105&lt;&gt;"", $N105&lt;&gt;""), VLOOKUP( IF(ISERROR(VLOOKUP($M105,Datos!$B$8:$C$13,2,0)),0,VLOOKUP($M105,Datos!$B$8:$C$13,2,0)), Datos!$I$9:$N$13, IF(ISERROR(VLOOKUP($N105,Datos!$B$17:$C$21,2,0)),0,VLOOKUP($N105, Datos!$B$17:$C$21,2,0)+1),  0),  "-")</f>
        <v>22</v>
      </c>
      <c r="P105" s="177"/>
      <c r="Q105" s="177"/>
      <c r="R105" s="177"/>
      <c r="S105" s="178" t="s">
        <v>40</v>
      </c>
      <c r="T105" s="198" t="str">
        <f>IF(ISERROR(VLOOKUP($S105,Datos!$B$25:$C$29,2,0)),"", VLOOKUP($S105,Datos!$B$25:$C$29,2,0))</f>
        <v>Alta</v>
      </c>
      <c r="U105" s="198" t="str">
        <f>VLOOKUP($S105,'Efectividad de Controles'!$B$5:$D$9,3,0)</f>
        <v>Impacto / Probabilidad</v>
      </c>
      <c r="V105" s="177"/>
      <c r="W105" s="177"/>
      <c r="X105" s="178" t="s">
        <v>191</v>
      </c>
      <c r="Y105" s="178" t="s">
        <v>196</v>
      </c>
      <c r="Z105" s="198">
        <f>IF( AND($X105&lt;&gt;"", $Y105&lt;&gt;""), VLOOKUP( IF(ISERROR(VLOOKUP($X105,Datos!$B$8:$C$13,2,0)),0,VLOOKUP($X105,Datos!$B$8:$C$13,2,0)), Datos!$I$9:$N$13, IF(ISERROR(VLOOKUP($Y105,Datos!$B$17:$C$21,2,0)),0,VLOOKUP($Y105, Datos!$B$17:$C$21,2,0)+1),  0),  "-")</f>
        <v>25</v>
      </c>
      <c r="AA105" s="177"/>
      <c r="AB105" s="177"/>
      <c r="AC105" s="179"/>
      <c r="AD105" s="180"/>
      <c r="AE105" s="198">
        <f t="shared" si="6"/>
        <v>22</v>
      </c>
      <c r="AF105" s="198">
        <f t="shared" si="7"/>
        <v>25</v>
      </c>
      <c r="AG105" s="178">
        <v>3</v>
      </c>
      <c r="AH105" s="198" t="str">
        <f>IF(ISERROR(VLOOKUP($AG105,Datos!$A$9:$E$13,2,0)),"",VLOOKUP($AG105,Datos!$A$9:$E$13,2,0))</f>
        <v>3 Moderado</v>
      </c>
      <c r="AI105" s="197" t="str">
        <f>IF(ISERROR(VLOOKUP($AJ105,Datos!$D$8:$E$13,2,0)),0,VLOOKUP($AJ105,Datos!$D$8:$E$13,2,0))</f>
        <v>Extremadamente Dañino</v>
      </c>
      <c r="AJ105" s="198">
        <f>IF(ISERROR(VLOOKUP($X105,Datos!$B$8:$E$13,3,0)), 0, VLOOKUP($X105,Datos!$B$8:$E$13,3,0))</f>
        <v>4</v>
      </c>
      <c r="AK105" s="198">
        <f>IF(ISERROR(VLOOKUP(AL105,Datos!D98:E103,2,0)),0,VLOOKUP(AL105,Datos!D98:E103,2,0))</f>
        <v>0</v>
      </c>
      <c r="AL105" s="198">
        <f>IF(ISERROR(VLOOKUP(Y105,Datos!B98:E103,3,0)),0,VLOOKUP(Y105,Datos!B98:E103,3,0))</f>
        <v>0</v>
      </c>
      <c r="AM105" s="198">
        <f t="shared" si="8"/>
        <v>4</v>
      </c>
      <c r="AN105" s="198" t="str">
        <f>IF(ISERROR(VLOOKUP($AM105,Datos!$I$24:$J$28,2,0)),"-",VLOOKUP($AM105,Datos!$I$24:$J$28,2,0))</f>
        <v>Moderado</v>
      </c>
    </row>
    <row r="106" spans="1:40" s="199" customFormat="1">
      <c r="A106" s="196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8" t="s">
        <v>191</v>
      </c>
      <c r="N106" s="178" t="s">
        <v>194</v>
      </c>
      <c r="O106" s="198">
        <f>IF( AND($M106&lt;&gt;"", $N106&lt;&gt;""), VLOOKUP( IF(ISERROR(VLOOKUP($M106,Datos!$B$8:$C$13,2,0)),0,VLOOKUP($M106,Datos!$B$8:$C$13,2,0)), Datos!$I$9:$N$13, IF(ISERROR(VLOOKUP($N106,Datos!$B$17:$C$21,2,0)),0,VLOOKUP($N106, Datos!$B$17:$C$21,2,0)+1),  0),  "-")</f>
        <v>22</v>
      </c>
      <c r="P106" s="177"/>
      <c r="Q106" s="177"/>
      <c r="R106" s="177"/>
      <c r="S106" s="178" t="s">
        <v>40</v>
      </c>
      <c r="T106" s="198" t="str">
        <f>IF(ISERROR(VLOOKUP($S106,Datos!$B$25:$C$29,2,0)),"", VLOOKUP($S106,Datos!$B$25:$C$29,2,0))</f>
        <v>Alta</v>
      </c>
      <c r="U106" s="198" t="str">
        <f>VLOOKUP($S106,'Efectividad de Controles'!$B$5:$D$9,3,0)</f>
        <v>Impacto / Probabilidad</v>
      </c>
      <c r="V106" s="177"/>
      <c r="W106" s="177"/>
      <c r="X106" s="178" t="s">
        <v>191</v>
      </c>
      <c r="Y106" s="178" t="s">
        <v>196</v>
      </c>
      <c r="Z106" s="198">
        <f>IF( AND($X106&lt;&gt;"", $Y106&lt;&gt;""), VLOOKUP( IF(ISERROR(VLOOKUP($X106,Datos!$B$8:$C$13,2,0)),0,VLOOKUP($X106,Datos!$B$8:$C$13,2,0)), Datos!$I$9:$N$13, IF(ISERROR(VLOOKUP($Y106,Datos!$B$17:$C$21,2,0)),0,VLOOKUP($Y106, Datos!$B$17:$C$21,2,0)+1),  0),  "-")</f>
        <v>25</v>
      </c>
      <c r="AA106" s="177"/>
      <c r="AB106" s="177"/>
      <c r="AC106" s="179"/>
      <c r="AD106" s="180"/>
      <c r="AE106" s="198">
        <f t="shared" si="6"/>
        <v>22</v>
      </c>
      <c r="AF106" s="198">
        <f t="shared" si="7"/>
        <v>25</v>
      </c>
      <c r="AG106" s="178">
        <v>3</v>
      </c>
      <c r="AH106" s="198" t="str">
        <f>IF(ISERROR(VLOOKUP($AG106,Datos!$A$9:$E$13,2,0)),"",VLOOKUP($AG106,Datos!$A$9:$E$13,2,0))</f>
        <v>3 Moderado</v>
      </c>
      <c r="AI106" s="197" t="str">
        <f>IF(ISERROR(VLOOKUP($AJ106,Datos!$D$8:$E$13,2,0)),0,VLOOKUP($AJ106,Datos!$D$8:$E$13,2,0))</f>
        <v>Extremadamente Dañino</v>
      </c>
      <c r="AJ106" s="198">
        <f>IF(ISERROR(VLOOKUP($X106,Datos!$B$8:$E$13,3,0)), 0, VLOOKUP($X106,Datos!$B$8:$E$13,3,0))</f>
        <v>4</v>
      </c>
      <c r="AK106" s="198">
        <f>IF(ISERROR(VLOOKUP(AL106,Datos!D99:E104,2,0)),0,VLOOKUP(AL106,Datos!D99:E104,2,0))</f>
        <v>0</v>
      </c>
      <c r="AL106" s="198">
        <f>IF(ISERROR(VLOOKUP(Y106,Datos!B99:E104,3,0)),0,VLOOKUP(Y106,Datos!B99:E104,3,0))</f>
        <v>0</v>
      </c>
      <c r="AM106" s="198">
        <f t="shared" si="8"/>
        <v>4</v>
      </c>
      <c r="AN106" s="198" t="str">
        <f>IF(ISERROR(VLOOKUP($AM106,Datos!$I$24:$J$28,2,0)),"-",VLOOKUP($AM106,Datos!$I$24:$J$28,2,0))</f>
        <v>Moderado</v>
      </c>
    </row>
    <row r="107" spans="1:40" s="199" customFormat="1">
      <c r="A107" s="196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8" t="s">
        <v>191</v>
      </c>
      <c r="N107" s="178" t="s">
        <v>194</v>
      </c>
      <c r="O107" s="198">
        <f>IF( AND($M107&lt;&gt;"", $N107&lt;&gt;""), VLOOKUP( IF(ISERROR(VLOOKUP($M107,Datos!$B$8:$C$13,2,0)),0,VLOOKUP($M107,Datos!$B$8:$C$13,2,0)), Datos!$I$9:$N$13, IF(ISERROR(VLOOKUP($N107,Datos!$B$17:$C$21,2,0)),0,VLOOKUP($N107, Datos!$B$17:$C$21,2,0)+1),  0),  "-")</f>
        <v>22</v>
      </c>
      <c r="P107" s="177"/>
      <c r="Q107" s="177"/>
      <c r="R107" s="177"/>
      <c r="S107" s="178" t="s">
        <v>40</v>
      </c>
      <c r="T107" s="198" t="str">
        <f>IF(ISERROR(VLOOKUP($S107,Datos!$B$25:$C$29,2,0)),"", VLOOKUP($S107,Datos!$B$25:$C$29,2,0))</f>
        <v>Alta</v>
      </c>
      <c r="U107" s="198" t="str">
        <f>VLOOKUP($S107,'Efectividad de Controles'!$B$5:$D$9,3,0)</f>
        <v>Impacto / Probabilidad</v>
      </c>
      <c r="V107" s="177"/>
      <c r="W107" s="177"/>
      <c r="X107" s="178" t="s">
        <v>191</v>
      </c>
      <c r="Y107" s="178" t="s">
        <v>196</v>
      </c>
      <c r="Z107" s="198">
        <f>IF( AND($X107&lt;&gt;"", $Y107&lt;&gt;""), VLOOKUP( IF(ISERROR(VLOOKUP($X107,Datos!$B$8:$C$13,2,0)),0,VLOOKUP($X107,Datos!$B$8:$C$13,2,0)), Datos!$I$9:$N$13, IF(ISERROR(VLOOKUP($Y107,Datos!$B$17:$C$21,2,0)),0,VLOOKUP($Y107, Datos!$B$17:$C$21,2,0)+1),  0),  "-")</f>
        <v>25</v>
      </c>
      <c r="AA107" s="177"/>
      <c r="AB107" s="177"/>
      <c r="AC107" s="179"/>
      <c r="AD107" s="180"/>
      <c r="AE107" s="198">
        <f t="shared" si="6"/>
        <v>22</v>
      </c>
      <c r="AF107" s="198">
        <f t="shared" si="7"/>
        <v>25</v>
      </c>
      <c r="AG107" s="178">
        <v>3</v>
      </c>
      <c r="AH107" s="198" t="str">
        <f>IF(ISERROR(VLOOKUP($AG107,Datos!$A$9:$E$13,2,0)),"",VLOOKUP($AG107,Datos!$A$9:$E$13,2,0))</f>
        <v>3 Moderado</v>
      </c>
      <c r="AI107" s="197" t="str">
        <f>IF(ISERROR(VLOOKUP($AJ107,Datos!$D$8:$E$13,2,0)),0,VLOOKUP($AJ107,Datos!$D$8:$E$13,2,0))</f>
        <v>Extremadamente Dañino</v>
      </c>
      <c r="AJ107" s="198">
        <f>IF(ISERROR(VLOOKUP($X107,Datos!$B$8:$E$13,3,0)), 0, VLOOKUP($X107,Datos!$B$8:$E$13,3,0))</f>
        <v>4</v>
      </c>
      <c r="AK107" s="198">
        <f>IF(ISERROR(VLOOKUP(AL107,Datos!D100:E105,2,0)),0,VLOOKUP(AL107,Datos!D100:E105,2,0))</f>
        <v>0</v>
      </c>
      <c r="AL107" s="198">
        <f>IF(ISERROR(VLOOKUP(Y107,Datos!B100:E105,3,0)),0,VLOOKUP(Y107,Datos!B100:E105,3,0))</f>
        <v>0</v>
      </c>
      <c r="AM107" s="198">
        <f t="shared" si="8"/>
        <v>4</v>
      </c>
      <c r="AN107" s="198" t="str">
        <f>IF(ISERROR(VLOOKUP($AM107,Datos!$I$24:$J$28,2,0)),"-",VLOOKUP($AM107,Datos!$I$24:$J$28,2,0))</f>
        <v>Moderado</v>
      </c>
    </row>
    <row r="108" spans="1:40" s="199" customFormat="1">
      <c r="A108" s="196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8" t="s">
        <v>191</v>
      </c>
      <c r="N108" s="178" t="s">
        <v>194</v>
      </c>
      <c r="O108" s="198">
        <f>IF( AND($M108&lt;&gt;"", $N108&lt;&gt;""), VLOOKUP( IF(ISERROR(VLOOKUP($M108,Datos!$B$8:$C$13,2,0)),0,VLOOKUP($M108,Datos!$B$8:$C$13,2,0)), Datos!$I$9:$N$13, IF(ISERROR(VLOOKUP($N108,Datos!$B$17:$C$21,2,0)),0,VLOOKUP($N108, Datos!$B$17:$C$21,2,0)+1),  0),  "-")</f>
        <v>22</v>
      </c>
      <c r="P108" s="177"/>
      <c r="Q108" s="177"/>
      <c r="R108" s="177"/>
      <c r="S108" s="178" t="s">
        <v>40</v>
      </c>
      <c r="T108" s="198" t="str">
        <f>IF(ISERROR(VLOOKUP($S108,Datos!$B$25:$C$29,2,0)),"", VLOOKUP($S108,Datos!$B$25:$C$29,2,0))</f>
        <v>Alta</v>
      </c>
      <c r="U108" s="198" t="str">
        <f>VLOOKUP($S108,'Efectividad de Controles'!$B$5:$D$9,3,0)</f>
        <v>Impacto / Probabilidad</v>
      </c>
      <c r="V108" s="177"/>
      <c r="W108" s="177"/>
      <c r="X108" s="178" t="s">
        <v>191</v>
      </c>
      <c r="Y108" s="178" t="s">
        <v>196</v>
      </c>
      <c r="Z108" s="198">
        <f>IF( AND($X108&lt;&gt;"", $Y108&lt;&gt;""), VLOOKUP( IF(ISERROR(VLOOKUP($X108,Datos!$B$8:$C$13,2,0)),0,VLOOKUP($X108,Datos!$B$8:$C$13,2,0)), Datos!$I$9:$N$13, IF(ISERROR(VLOOKUP($Y108,Datos!$B$17:$C$21,2,0)),0,VLOOKUP($Y108, Datos!$B$17:$C$21,2,0)+1),  0),  "-")</f>
        <v>25</v>
      </c>
      <c r="AA108" s="177"/>
      <c r="AB108" s="177"/>
      <c r="AC108" s="179"/>
      <c r="AD108" s="180"/>
      <c r="AE108" s="198">
        <f t="shared" si="6"/>
        <v>22</v>
      </c>
      <c r="AF108" s="198">
        <f t="shared" si="7"/>
        <v>25</v>
      </c>
      <c r="AG108" s="178">
        <v>3</v>
      </c>
      <c r="AH108" s="198" t="str">
        <f>IF(ISERROR(VLOOKUP($AG108,Datos!$A$9:$E$13,2,0)),"",VLOOKUP($AG108,Datos!$A$9:$E$13,2,0))</f>
        <v>3 Moderado</v>
      </c>
      <c r="AI108" s="197" t="str">
        <f>IF(ISERROR(VLOOKUP($AJ108,Datos!$D$8:$E$13,2,0)),0,VLOOKUP($AJ108,Datos!$D$8:$E$13,2,0))</f>
        <v>Extremadamente Dañino</v>
      </c>
      <c r="AJ108" s="198">
        <f>IF(ISERROR(VLOOKUP($X108,Datos!$B$8:$E$13,3,0)), 0, VLOOKUP($X108,Datos!$B$8:$E$13,3,0))</f>
        <v>4</v>
      </c>
      <c r="AK108" s="198">
        <f>IF(ISERROR(VLOOKUP(AL108,Datos!D101:E106,2,0)),0,VLOOKUP(AL108,Datos!D101:E106,2,0))</f>
        <v>0</v>
      </c>
      <c r="AL108" s="198">
        <f>IF(ISERROR(VLOOKUP(Y108,Datos!B101:E106,3,0)),0,VLOOKUP(Y108,Datos!B101:E106,3,0))</f>
        <v>0</v>
      </c>
      <c r="AM108" s="198">
        <f t="shared" si="8"/>
        <v>4</v>
      </c>
      <c r="AN108" s="198" t="str">
        <f>IF(ISERROR(VLOOKUP($AM108,Datos!$I$24:$J$28,2,0)),"-",VLOOKUP($AM108,Datos!$I$24:$J$28,2,0))</f>
        <v>Moderado</v>
      </c>
    </row>
    <row r="109" spans="1:40" s="199" customFormat="1">
      <c r="A109" s="196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8" t="s">
        <v>191</v>
      </c>
      <c r="N109" s="178" t="s">
        <v>194</v>
      </c>
      <c r="O109" s="198">
        <f>IF( AND($M109&lt;&gt;"", $N109&lt;&gt;""), VLOOKUP( IF(ISERROR(VLOOKUP($M109,Datos!$B$8:$C$13,2,0)),0,VLOOKUP($M109,Datos!$B$8:$C$13,2,0)), Datos!$I$9:$N$13, IF(ISERROR(VLOOKUP($N109,Datos!$B$17:$C$21,2,0)),0,VLOOKUP($N109, Datos!$B$17:$C$21,2,0)+1),  0),  "-")</f>
        <v>22</v>
      </c>
      <c r="P109" s="177"/>
      <c r="Q109" s="177"/>
      <c r="R109" s="177"/>
      <c r="S109" s="178" t="s">
        <v>40</v>
      </c>
      <c r="T109" s="198" t="str">
        <f>IF(ISERROR(VLOOKUP($S109,Datos!$B$25:$C$29,2,0)),"", VLOOKUP($S109,Datos!$B$25:$C$29,2,0))</f>
        <v>Alta</v>
      </c>
      <c r="U109" s="198" t="str">
        <f>VLOOKUP($S109,'Efectividad de Controles'!$B$5:$D$9,3,0)</f>
        <v>Impacto / Probabilidad</v>
      </c>
      <c r="V109" s="177"/>
      <c r="W109" s="177"/>
      <c r="X109" s="178" t="s">
        <v>191</v>
      </c>
      <c r="Y109" s="178" t="s">
        <v>196</v>
      </c>
      <c r="Z109" s="198">
        <f>IF( AND($X109&lt;&gt;"", $Y109&lt;&gt;""), VLOOKUP( IF(ISERROR(VLOOKUP($X109,Datos!$B$8:$C$13,2,0)),0,VLOOKUP($X109,Datos!$B$8:$C$13,2,0)), Datos!$I$9:$N$13, IF(ISERROR(VLOOKUP($Y109,Datos!$B$17:$C$21,2,0)),0,VLOOKUP($Y109, Datos!$B$17:$C$21,2,0)+1),  0),  "-")</f>
        <v>25</v>
      </c>
      <c r="AA109" s="177"/>
      <c r="AB109" s="177"/>
      <c r="AC109" s="179"/>
      <c r="AD109" s="180"/>
      <c r="AE109" s="198">
        <f t="shared" si="6"/>
        <v>22</v>
      </c>
      <c r="AF109" s="198">
        <f t="shared" si="7"/>
        <v>25</v>
      </c>
      <c r="AG109" s="178">
        <v>3</v>
      </c>
      <c r="AH109" s="198" t="str">
        <f>IF(ISERROR(VLOOKUP($AG109,Datos!$A$9:$E$13,2,0)),"",VLOOKUP($AG109,Datos!$A$9:$E$13,2,0))</f>
        <v>3 Moderado</v>
      </c>
      <c r="AI109" s="197" t="str">
        <f>IF(ISERROR(VLOOKUP($AJ109,Datos!$D$8:$E$13,2,0)),0,VLOOKUP($AJ109,Datos!$D$8:$E$13,2,0))</f>
        <v>Extremadamente Dañino</v>
      </c>
      <c r="AJ109" s="198">
        <f>IF(ISERROR(VLOOKUP($X109,Datos!$B$8:$E$13,3,0)), 0, VLOOKUP($X109,Datos!$B$8:$E$13,3,0))</f>
        <v>4</v>
      </c>
      <c r="AK109" s="198">
        <f>IF(ISERROR(VLOOKUP(AL109,Datos!D102:E107,2,0)),0,VLOOKUP(AL109,Datos!D102:E107,2,0))</f>
        <v>0</v>
      </c>
      <c r="AL109" s="198">
        <f>IF(ISERROR(VLOOKUP(Y109,Datos!B102:E107,3,0)),0,VLOOKUP(Y109,Datos!B102:E107,3,0))</f>
        <v>0</v>
      </c>
      <c r="AM109" s="198">
        <f t="shared" si="8"/>
        <v>4</v>
      </c>
      <c r="AN109" s="198" t="str">
        <f>IF(ISERROR(VLOOKUP($AM109,Datos!$I$24:$J$28,2,0)),"-",VLOOKUP($AM109,Datos!$I$24:$J$28,2,0))</f>
        <v>Moderado</v>
      </c>
    </row>
    <row r="110" spans="1:40" s="199" customFormat="1">
      <c r="A110" s="196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8" t="s">
        <v>191</v>
      </c>
      <c r="N110" s="178" t="s">
        <v>194</v>
      </c>
      <c r="O110" s="198">
        <f>IF( AND($M110&lt;&gt;"", $N110&lt;&gt;""), VLOOKUP( IF(ISERROR(VLOOKUP($M110,Datos!$B$8:$C$13,2,0)),0,VLOOKUP($M110,Datos!$B$8:$C$13,2,0)), Datos!$I$9:$N$13, IF(ISERROR(VLOOKUP($N110,Datos!$B$17:$C$21,2,0)),0,VLOOKUP($N110, Datos!$B$17:$C$21,2,0)+1),  0),  "-")</f>
        <v>22</v>
      </c>
      <c r="P110" s="177"/>
      <c r="Q110" s="177"/>
      <c r="R110" s="177"/>
      <c r="S110" s="178" t="s">
        <v>40</v>
      </c>
      <c r="T110" s="198" t="str">
        <f>IF(ISERROR(VLOOKUP($S110,Datos!$B$25:$C$29,2,0)),"", VLOOKUP($S110,Datos!$B$25:$C$29,2,0))</f>
        <v>Alta</v>
      </c>
      <c r="U110" s="198" t="str">
        <f>VLOOKUP($S110,'Efectividad de Controles'!$B$5:$D$9,3,0)</f>
        <v>Impacto / Probabilidad</v>
      </c>
      <c r="V110" s="177"/>
      <c r="W110" s="177"/>
      <c r="X110" s="178" t="s">
        <v>191</v>
      </c>
      <c r="Y110" s="178" t="s">
        <v>196</v>
      </c>
      <c r="Z110" s="198">
        <f>IF( AND($X110&lt;&gt;"", $Y110&lt;&gt;""), VLOOKUP( IF(ISERROR(VLOOKUP($X110,Datos!$B$8:$C$13,2,0)),0,VLOOKUP($X110,Datos!$B$8:$C$13,2,0)), Datos!$I$9:$N$13, IF(ISERROR(VLOOKUP($Y110,Datos!$B$17:$C$21,2,0)),0,VLOOKUP($Y110, Datos!$B$17:$C$21,2,0)+1),  0),  "-")</f>
        <v>25</v>
      </c>
      <c r="AA110" s="177"/>
      <c r="AB110" s="177"/>
      <c r="AC110" s="179"/>
      <c r="AD110" s="180"/>
      <c r="AE110" s="198">
        <f t="shared" si="6"/>
        <v>22</v>
      </c>
      <c r="AF110" s="198">
        <f t="shared" si="7"/>
        <v>25</v>
      </c>
      <c r="AG110" s="178">
        <v>3</v>
      </c>
      <c r="AH110" s="198" t="str">
        <f>IF(ISERROR(VLOOKUP($AG110,Datos!$A$9:$E$13,2,0)),"",VLOOKUP($AG110,Datos!$A$9:$E$13,2,0))</f>
        <v>3 Moderado</v>
      </c>
      <c r="AI110" s="197" t="str">
        <f>IF(ISERROR(VLOOKUP($AJ110,Datos!$D$8:$E$13,2,0)),0,VLOOKUP($AJ110,Datos!$D$8:$E$13,2,0))</f>
        <v>Extremadamente Dañino</v>
      </c>
      <c r="AJ110" s="198">
        <f>IF(ISERROR(VLOOKUP($X110,Datos!$B$8:$E$13,3,0)), 0, VLOOKUP($X110,Datos!$B$8:$E$13,3,0))</f>
        <v>4</v>
      </c>
      <c r="AK110" s="198">
        <f>IF(ISERROR(VLOOKUP(AL110,Datos!D103:E108,2,0)),0,VLOOKUP(AL110,Datos!D103:E108,2,0))</f>
        <v>0</v>
      </c>
      <c r="AL110" s="198">
        <f>IF(ISERROR(VLOOKUP(Y110,Datos!B103:E108,3,0)),0,VLOOKUP(Y110,Datos!B103:E108,3,0))</f>
        <v>0</v>
      </c>
      <c r="AM110" s="198">
        <f t="shared" si="8"/>
        <v>4</v>
      </c>
      <c r="AN110" s="198" t="str">
        <f>IF(ISERROR(VLOOKUP($AM110,Datos!$I$24:$J$28,2,0)),"-",VLOOKUP($AM110,Datos!$I$24:$J$28,2,0))</f>
        <v>Moderado</v>
      </c>
    </row>
    <row r="111" spans="1:40" s="199" customFormat="1">
      <c r="A111" s="196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8" t="s">
        <v>191</v>
      </c>
      <c r="N111" s="178" t="s">
        <v>194</v>
      </c>
      <c r="O111" s="198">
        <f>IF( AND($M111&lt;&gt;"", $N111&lt;&gt;""), VLOOKUP( IF(ISERROR(VLOOKUP($M111,Datos!$B$8:$C$13,2,0)),0,VLOOKUP($M111,Datos!$B$8:$C$13,2,0)), Datos!$I$9:$N$13, IF(ISERROR(VLOOKUP($N111,Datos!$B$17:$C$21,2,0)),0,VLOOKUP($N111, Datos!$B$17:$C$21,2,0)+1),  0),  "-")</f>
        <v>22</v>
      </c>
      <c r="P111" s="177"/>
      <c r="Q111" s="177"/>
      <c r="R111" s="177"/>
      <c r="S111" s="178" t="s">
        <v>40</v>
      </c>
      <c r="T111" s="198" t="str">
        <f>IF(ISERROR(VLOOKUP($S111,Datos!$B$25:$C$29,2,0)),"", VLOOKUP($S111,Datos!$B$25:$C$29,2,0))</f>
        <v>Alta</v>
      </c>
      <c r="U111" s="198" t="str">
        <f>VLOOKUP($S111,'Efectividad de Controles'!$B$5:$D$9,3,0)</f>
        <v>Impacto / Probabilidad</v>
      </c>
      <c r="V111" s="177"/>
      <c r="W111" s="177"/>
      <c r="X111" s="178" t="s">
        <v>191</v>
      </c>
      <c r="Y111" s="178" t="s">
        <v>196</v>
      </c>
      <c r="Z111" s="198">
        <f>IF( AND($X111&lt;&gt;"", $Y111&lt;&gt;""), VLOOKUP( IF(ISERROR(VLOOKUP($X111,Datos!$B$8:$C$13,2,0)),0,VLOOKUP($X111,Datos!$B$8:$C$13,2,0)), Datos!$I$9:$N$13, IF(ISERROR(VLOOKUP($Y111,Datos!$B$17:$C$21,2,0)),0,VLOOKUP($Y111, Datos!$B$17:$C$21,2,0)+1),  0),  "-")</f>
        <v>25</v>
      </c>
      <c r="AA111" s="177"/>
      <c r="AB111" s="177"/>
      <c r="AC111" s="179"/>
      <c r="AD111" s="180"/>
      <c r="AE111" s="198">
        <f t="shared" si="6"/>
        <v>22</v>
      </c>
      <c r="AF111" s="198">
        <f t="shared" si="7"/>
        <v>25</v>
      </c>
      <c r="AG111" s="178">
        <v>3</v>
      </c>
      <c r="AH111" s="198" t="str">
        <f>IF(ISERROR(VLOOKUP($AG111,Datos!$A$9:$E$13,2,0)),"",VLOOKUP($AG111,Datos!$A$9:$E$13,2,0))</f>
        <v>3 Moderado</v>
      </c>
      <c r="AI111" s="197" t="str">
        <f>IF(ISERROR(VLOOKUP($AJ111,Datos!$D$8:$E$13,2,0)),0,VLOOKUP($AJ111,Datos!$D$8:$E$13,2,0))</f>
        <v>Extremadamente Dañino</v>
      </c>
      <c r="AJ111" s="198">
        <f>IF(ISERROR(VLOOKUP($X111,Datos!$B$8:$E$13,3,0)), 0, VLOOKUP($X111,Datos!$B$8:$E$13,3,0))</f>
        <v>4</v>
      </c>
      <c r="AK111" s="198">
        <f>IF(ISERROR(VLOOKUP(AL111,Datos!D104:E109,2,0)),0,VLOOKUP(AL111,Datos!D104:E109,2,0))</f>
        <v>0</v>
      </c>
      <c r="AL111" s="198">
        <f>IF(ISERROR(VLOOKUP(Y111,Datos!B104:E109,3,0)),0,VLOOKUP(Y111,Datos!B104:E109,3,0))</f>
        <v>0</v>
      </c>
      <c r="AM111" s="198">
        <f t="shared" si="8"/>
        <v>4</v>
      </c>
      <c r="AN111" s="198" t="str">
        <f>IF(ISERROR(VLOOKUP($AM111,Datos!$I$24:$J$28,2,0)),"-",VLOOKUP($AM111,Datos!$I$24:$J$28,2,0))</f>
        <v>Moderado</v>
      </c>
    </row>
    <row r="112" spans="1:40" s="199" customFormat="1">
      <c r="A112" s="196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8" t="s">
        <v>191</v>
      </c>
      <c r="N112" s="178" t="s">
        <v>194</v>
      </c>
      <c r="O112" s="198">
        <f>IF( AND($M112&lt;&gt;"", $N112&lt;&gt;""), VLOOKUP( IF(ISERROR(VLOOKUP($M112,Datos!$B$8:$C$13,2,0)),0,VLOOKUP($M112,Datos!$B$8:$C$13,2,0)), Datos!$I$9:$N$13, IF(ISERROR(VLOOKUP($N112,Datos!$B$17:$C$21,2,0)),0,VLOOKUP($N112, Datos!$B$17:$C$21,2,0)+1),  0),  "-")</f>
        <v>22</v>
      </c>
      <c r="P112" s="177"/>
      <c r="Q112" s="177"/>
      <c r="R112" s="177"/>
      <c r="S112" s="178" t="s">
        <v>40</v>
      </c>
      <c r="T112" s="198" t="str">
        <f>IF(ISERROR(VLOOKUP($S112,Datos!$B$25:$C$29,2,0)),"", VLOOKUP($S112,Datos!$B$25:$C$29,2,0))</f>
        <v>Alta</v>
      </c>
      <c r="U112" s="198" t="str">
        <f>VLOOKUP($S112,'Efectividad de Controles'!$B$5:$D$9,3,0)</f>
        <v>Impacto / Probabilidad</v>
      </c>
      <c r="V112" s="177"/>
      <c r="W112" s="177"/>
      <c r="X112" s="178" t="s">
        <v>191</v>
      </c>
      <c r="Y112" s="178" t="s">
        <v>196</v>
      </c>
      <c r="Z112" s="198">
        <f>IF( AND($X112&lt;&gt;"", $Y112&lt;&gt;""), VLOOKUP( IF(ISERROR(VLOOKUP($X112,Datos!$B$8:$C$13,2,0)),0,VLOOKUP($X112,Datos!$B$8:$C$13,2,0)), Datos!$I$9:$N$13, IF(ISERROR(VLOOKUP($Y112,Datos!$B$17:$C$21,2,0)),0,VLOOKUP($Y112, Datos!$B$17:$C$21,2,0)+1),  0),  "-")</f>
        <v>25</v>
      </c>
      <c r="AA112" s="177"/>
      <c r="AB112" s="177"/>
      <c r="AC112" s="179"/>
      <c r="AD112" s="180"/>
      <c r="AE112" s="198">
        <f t="shared" si="6"/>
        <v>22</v>
      </c>
      <c r="AF112" s="198">
        <f t="shared" si="7"/>
        <v>25</v>
      </c>
      <c r="AG112" s="178">
        <v>3</v>
      </c>
      <c r="AH112" s="198" t="str">
        <f>IF(ISERROR(VLOOKUP($AG112,Datos!$A$9:$E$13,2,0)),"",VLOOKUP($AG112,Datos!$A$9:$E$13,2,0))</f>
        <v>3 Moderado</v>
      </c>
      <c r="AI112" s="197" t="str">
        <f>IF(ISERROR(VLOOKUP($AJ112,Datos!$D$8:$E$13,2,0)),0,VLOOKUP($AJ112,Datos!$D$8:$E$13,2,0))</f>
        <v>Extremadamente Dañino</v>
      </c>
      <c r="AJ112" s="198">
        <f>IF(ISERROR(VLOOKUP($X112,Datos!$B$8:$E$13,3,0)), 0, VLOOKUP($X112,Datos!$B$8:$E$13,3,0))</f>
        <v>4</v>
      </c>
      <c r="AK112" s="198">
        <f>IF(ISERROR(VLOOKUP(AL112,Datos!D105:E110,2,0)),0,VLOOKUP(AL112,Datos!D105:E110,2,0))</f>
        <v>0</v>
      </c>
      <c r="AL112" s="198">
        <f>IF(ISERROR(VLOOKUP(Y112,Datos!B105:E110,3,0)),0,VLOOKUP(Y112,Datos!B105:E110,3,0))</f>
        <v>0</v>
      </c>
      <c r="AM112" s="198">
        <f t="shared" si="8"/>
        <v>4</v>
      </c>
      <c r="AN112" s="198" t="str">
        <f>IF(ISERROR(VLOOKUP($AM112,Datos!$I$24:$J$28,2,0)),"-",VLOOKUP($AM112,Datos!$I$24:$J$28,2,0))</f>
        <v>Moderado</v>
      </c>
    </row>
    <row r="113" spans="1:40" s="199" customFormat="1">
      <c r="A113" s="196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8" t="s">
        <v>191</v>
      </c>
      <c r="N113" s="178" t="s">
        <v>194</v>
      </c>
      <c r="O113" s="198">
        <f>IF( AND($M113&lt;&gt;"", $N113&lt;&gt;""), VLOOKUP( IF(ISERROR(VLOOKUP($M113,Datos!$B$8:$C$13,2,0)),0,VLOOKUP($M113,Datos!$B$8:$C$13,2,0)), Datos!$I$9:$N$13, IF(ISERROR(VLOOKUP($N113,Datos!$B$17:$C$21,2,0)),0,VLOOKUP($N113, Datos!$B$17:$C$21,2,0)+1),  0),  "-")</f>
        <v>22</v>
      </c>
      <c r="P113" s="177"/>
      <c r="Q113" s="177"/>
      <c r="R113" s="177"/>
      <c r="S113" s="178" t="s">
        <v>40</v>
      </c>
      <c r="T113" s="198" t="str">
        <f>IF(ISERROR(VLOOKUP($S113,Datos!$B$25:$C$29,2,0)),"", VLOOKUP($S113,Datos!$B$25:$C$29,2,0))</f>
        <v>Alta</v>
      </c>
      <c r="U113" s="198" t="str">
        <f>VLOOKUP($S113,'Efectividad de Controles'!$B$5:$D$9,3,0)</f>
        <v>Impacto / Probabilidad</v>
      </c>
      <c r="V113" s="177"/>
      <c r="W113" s="177"/>
      <c r="X113" s="178" t="s">
        <v>191</v>
      </c>
      <c r="Y113" s="178" t="s">
        <v>196</v>
      </c>
      <c r="Z113" s="198">
        <f>IF( AND($X113&lt;&gt;"", $Y113&lt;&gt;""), VLOOKUP( IF(ISERROR(VLOOKUP($X113,Datos!$B$8:$C$13,2,0)),0,VLOOKUP($X113,Datos!$B$8:$C$13,2,0)), Datos!$I$9:$N$13, IF(ISERROR(VLOOKUP($Y113,Datos!$B$17:$C$21,2,0)),0,VLOOKUP($Y113, Datos!$B$17:$C$21,2,0)+1),  0),  "-")</f>
        <v>25</v>
      </c>
      <c r="AA113" s="177"/>
      <c r="AB113" s="177"/>
      <c r="AC113" s="179"/>
      <c r="AD113" s="180"/>
      <c r="AE113" s="198">
        <f t="shared" si="6"/>
        <v>22</v>
      </c>
      <c r="AF113" s="198">
        <f t="shared" si="7"/>
        <v>25</v>
      </c>
      <c r="AG113" s="178">
        <v>3</v>
      </c>
      <c r="AH113" s="198" t="str">
        <f>IF(ISERROR(VLOOKUP($AG113,Datos!$A$9:$E$13,2,0)),"",VLOOKUP($AG113,Datos!$A$9:$E$13,2,0))</f>
        <v>3 Moderado</v>
      </c>
      <c r="AI113" s="197" t="str">
        <f>IF(ISERROR(VLOOKUP($AJ113,Datos!$D$8:$E$13,2,0)),0,VLOOKUP($AJ113,Datos!$D$8:$E$13,2,0))</f>
        <v>Extremadamente Dañino</v>
      </c>
      <c r="AJ113" s="198">
        <f>IF(ISERROR(VLOOKUP($X113,Datos!$B$8:$E$13,3,0)), 0, VLOOKUP($X113,Datos!$B$8:$E$13,3,0))</f>
        <v>4</v>
      </c>
      <c r="AK113" s="198">
        <f>IF(ISERROR(VLOOKUP(AL113,Datos!D106:E111,2,0)),0,VLOOKUP(AL113,Datos!D106:E111,2,0))</f>
        <v>0</v>
      </c>
      <c r="AL113" s="198">
        <f>IF(ISERROR(VLOOKUP(Y113,Datos!B106:E111,3,0)),0,VLOOKUP(Y113,Datos!B106:E111,3,0))</f>
        <v>0</v>
      </c>
      <c r="AM113" s="198">
        <f t="shared" si="8"/>
        <v>4</v>
      </c>
      <c r="AN113" s="198" t="str">
        <f>IF(ISERROR(VLOOKUP($AM113,Datos!$I$24:$J$28,2,0)),"-",VLOOKUP($AM113,Datos!$I$24:$J$28,2,0))</f>
        <v>Moderado</v>
      </c>
    </row>
    <row r="114" spans="1:40" s="199" customFormat="1">
      <c r="A114" s="196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8" t="s">
        <v>191</v>
      </c>
      <c r="N114" s="178" t="s">
        <v>194</v>
      </c>
      <c r="O114" s="198">
        <f>IF( AND($M114&lt;&gt;"", $N114&lt;&gt;""), VLOOKUP( IF(ISERROR(VLOOKUP($M114,Datos!$B$8:$C$13,2,0)),0,VLOOKUP($M114,Datos!$B$8:$C$13,2,0)), Datos!$I$9:$N$13, IF(ISERROR(VLOOKUP($N114,Datos!$B$17:$C$21,2,0)),0,VLOOKUP($N114, Datos!$B$17:$C$21,2,0)+1),  0),  "-")</f>
        <v>22</v>
      </c>
      <c r="P114" s="177"/>
      <c r="Q114" s="177"/>
      <c r="R114" s="177"/>
      <c r="S114" s="178" t="s">
        <v>40</v>
      </c>
      <c r="T114" s="198" t="str">
        <f>IF(ISERROR(VLOOKUP($S114,Datos!$B$25:$C$29,2,0)),"", VLOOKUP($S114,Datos!$B$25:$C$29,2,0))</f>
        <v>Alta</v>
      </c>
      <c r="U114" s="198" t="str">
        <f>VLOOKUP($S114,'Efectividad de Controles'!$B$5:$D$9,3,0)</f>
        <v>Impacto / Probabilidad</v>
      </c>
      <c r="V114" s="177"/>
      <c r="W114" s="177"/>
      <c r="X114" s="178" t="s">
        <v>191</v>
      </c>
      <c r="Y114" s="178" t="s">
        <v>196</v>
      </c>
      <c r="Z114" s="198">
        <f>IF( AND($X114&lt;&gt;"", $Y114&lt;&gt;""), VLOOKUP( IF(ISERROR(VLOOKUP($X114,Datos!$B$8:$C$13,2,0)),0,VLOOKUP($X114,Datos!$B$8:$C$13,2,0)), Datos!$I$9:$N$13, IF(ISERROR(VLOOKUP($Y114,Datos!$B$17:$C$21,2,0)),0,VLOOKUP($Y114, Datos!$B$17:$C$21,2,0)+1),  0),  "-")</f>
        <v>25</v>
      </c>
      <c r="AA114" s="177"/>
      <c r="AB114" s="177"/>
      <c r="AC114" s="179"/>
      <c r="AD114" s="180"/>
      <c r="AE114" s="198">
        <f t="shared" si="6"/>
        <v>22</v>
      </c>
      <c r="AF114" s="198">
        <f t="shared" si="7"/>
        <v>25</v>
      </c>
      <c r="AG114" s="178">
        <v>3</v>
      </c>
      <c r="AH114" s="198" t="str">
        <f>IF(ISERROR(VLOOKUP($AG114,Datos!$A$9:$E$13,2,0)),"",VLOOKUP($AG114,Datos!$A$9:$E$13,2,0))</f>
        <v>3 Moderado</v>
      </c>
      <c r="AI114" s="197" t="str">
        <f>IF(ISERROR(VLOOKUP($AJ114,Datos!$D$8:$E$13,2,0)),0,VLOOKUP($AJ114,Datos!$D$8:$E$13,2,0))</f>
        <v>Extremadamente Dañino</v>
      </c>
      <c r="AJ114" s="198">
        <f>IF(ISERROR(VLOOKUP($X114,Datos!$B$8:$E$13,3,0)), 0, VLOOKUP($X114,Datos!$B$8:$E$13,3,0))</f>
        <v>4</v>
      </c>
      <c r="AK114" s="198">
        <f>IF(ISERROR(VLOOKUP(AL114,Datos!D107:E112,2,0)),0,VLOOKUP(AL114,Datos!D107:E112,2,0))</f>
        <v>0</v>
      </c>
      <c r="AL114" s="198">
        <f>IF(ISERROR(VLOOKUP(Y114,Datos!B107:E112,3,0)),0,VLOOKUP(Y114,Datos!B107:E112,3,0))</f>
        <v>0</v>
      </c>
      <c r="AM114" s="198">
        <f t="shared" si="8"/>
        <v>4</v>
      </c>
      <c r="AN114" s="198" t="str">
        <f>IF(ISERROR(VLOOKUP($AM114,Datos!$I$24:$J$28,2,0)),"-",VLOOKUP($AM114,Datos!$I$24:$J$28,2,0))</f>
        <v>Moderado</v>
      </c>
    </row>
    <row r="115" spans="1:40" s="199" customFormat="1">
      <c r="A115" s="196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8" t="s">
        <v>191</v>
      </c>
      <c r="N115" s="178" t="s">
        <v>194</v>
      </c>
      <c r="O115" s="198">
        <f>IF( AND($M115&lt;&gt;"", $N115&lt;&gt;""), VLOOKUP( IF(ISERROR(VLOOKUP($M115,Datos!$B$8:$C$13,2,0)),0,VLOOKUP($M115,Datos!$B$8:$C$13,2,0)), Datos!$I$9:$N$13, IF(ISERROR(VLOOKUP($N115,Datos!$B$17:$C$21,2,0)),0,VLOOKUP($N115, Datos!$B$17:$C$21,2,0)+1),  0),  "-")</f>
        <v>22</v>
      </c>
      <c r="P115" s="177"/>
      <c r="Q115" s="177"/>
      <c r="R115" s="177"/>
      <c r="S115" s="178" t="s">
        <v>40</v>
      </c>
      <c r="T115" s="198" t="str">
        <f>IF(ISERROR(VLOOKUP($S115,Datos!$B$25:$C$29,2,0)),"", VLOOKUP($S115,Datos!$B$25:$C$29,2,0))</f>
        <v>Alta</v>
      </c>
      <c r="U115" s="198" t="str">
        <f>VLOOKUP($S115,'Efectividad de Controles'!$B$5:$D$9,3,0)</f>
        <v>Impacto / Probabilidad</v>
      </c>
      <c r="V115" s="177"/>
      <c r="W115" s="177"/>
      <c r="X115" s="178" t="s">
        <v>191</v>
      </c>
      <c r="Y115" s="178" t="s">
        <v>196</v>
      </c>
      <c r="Z115" s="198">
        <f>IF( AND($X115&lt;&gt;"", $Y115&lt;&gt;""), VLOOKUP( IF(ISERROR(VLOOKUP($X115,Datos!$B$8:$C$13,2,0)),0,VLOOKUP($X115,Datos!$B$8:$C$13,2,0)), Datos!$I$9:$N$13, IF(ISERROR(VLOOKUP($Y115,Datos!$B$17:$C$21,2,0)),0,VLOOKUP($Y115, Datos!$B$17:$C$21,2,0)+1),  0),  "-")</f>
        <v>25</v>
      </c>
      <c r="AA115" s="177"/>
      <c r="AB115" s="177"/>
      <c r="AC115" s="179"/>
      <c r="AD115" s="180"/>
      <c r="AE115" s="198">
        <f t="shared" si="6"/>
        <v>22</v>
      </c>
      <c r="AF115" s="198">
        <f t="shared" si="7"/>
        <v>25</v>
      </c>
      <c r="AG115" s="178">
        <v>3</v>
      </c>
      <c r="AH115" s="198" t="str">
        <f>IF(ISERROR(VLOOKUP($AG115,Datos!$A$9:$E$13,2,0)),"",VLOOKUP($AG115,Datos!$A$9:$E$13,2,0))</f>
        <v>3 Moderado</v>
      </c>
      <c r="AI115" s="197" t="str">
        <f>IF(ISERROR(VLOOKUP($AJ115,Datos!$D$8:$E$13,2,0)),0,VLOOKUP($AJ115,Datos!$D$8:$E$13,2,0))</f>
        <v>Extremadamente Dañino</v>
      </c>
      <c r="AJ115" s="198">
        <f>IF(ISERROR(VLOOKUP($X115,Datos!$B$8:$E$13,3,0)), 0, VLOOKUP($X115,Datos!$B$8:$E$13,3,0))</f>
        <v>4</v>
      </c>
      <c r="AK115" s="198">
        <f>IF(ISERROR(VLOOKUP(AL115,Datos!D108:E113,2,0)),0,VLOOKUP(AL115,Datos!D108:E113,2,0))</f>
        <v>0</v>
      </c>
      <c r="AL115" s="198">
        <f>IF(ISERROR(VLOOKUP(Y115,Datos!B108:E113,3,0)),0,VLOOKUP(Y115,Datos!B108:E113,3,0))</f>
        <v>0</v>
      </c>
      <c r="AM115" s="198">
        <f t="shared" si="8"/>
        <v>4</v>
      </c>
      <c r="AN115" s="198" t="str">
        <f>IF(ISERROR(VLOOKUP($AM115,Datos!$I$24:$J$28,2,0)),"-",VLOOKUP($AM115,Datos!$I$24:$J$28,2,0))</f>
        <v>Moderado</v>
      </c>
    </row>
    <row r="116" spans="1:40" s="199" customFormat="1">
      <c r="A116" s="196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8" t="s">
        <v>191</v>
      </c>
      <c r="N116" s="178" t="s">
        <v>194</v>
      </c>
      <c r="O116" s="198">
        <f>IF( AND($M116&lt;&gt;"", $N116&lt;&gt;""), VLOOKUP( IF(ISERROR(VLOOKUP($M116,Datos!$B$8:$C$13,2,0)),0,VLOOKUP($M116,Datos!$B$8:$C$13,2,0)), Datos!$I$9:$N$13, IF(ISERROR(VLOOKUP($N116,Datos!$B$17:$C$21,2,0)),0,VLOOKUP($N116, Datos!$B$17:$C$21,2,0)+1),  0),  "-")</f>
        <v>22</v>
      </c>
      <c r="P116" s="177"/>
      <c r="Q116" s="177"/>
      <c r="R116" s="177"/>
      <c r="S116" s="178" t="s">
        <v>40</v>
      </c>
      <c r="T116" s="198" t="str">
        <f>IF(ISERROR(VLOOKUP($S116,Datos!$B$25:$C$29,2,0)),"", VLOOKUP($S116,Datos!$B$25:$C$29,2,0))</f>
        <v>Alta</v>
      </c>
      <c r="U116" s="198" t="str">
        <f>VLOOKUP($S116,'Efectividad de Controles'!$B$5:$D$9,3,0)</f>
        <v>Impacto / Probabilidad</v>
      </c>
      <c r="V116" s="177"/>
      <c r="W116" s="177"/>
      <c r="X116" s="178" t="s">
        <v>191</v>
      </c>
      <c r="Y116" s="178" t="s">
        <v>196</v>
      </c>
      <c r="Z116" s="198">
        <f>IF( AND($X116&lt;&gt;"", $Y116&lt;&gt;""), VLOOKUP( IF(ISERROR(VLOOKUP($X116,Datos!$B$8:$C$13,2,0)),0,VLOOKUP($X116,Datos!$B$8:$C$13,2,0)), Datos!$I$9:$N$13, IF(ISERROR(VLOOKUP($Y116,Datos!$B$17:$C$21,2,0)),0,VLOOKUP($Y116, Datos!$B$17:$C$21,2,0)+1),  0),  "-")</f>
        <v>25</v>
      </c>
      <c r="AA116" s="177"/>
      <c r="AB116" s="177"/>
      <c r="AC116" s="179"/>
      <c r="AD116" s="180"/>
      <c r="AE116" s="198">
        <f t="shared" si="6"/>
        <v>22</v>
      </c>
      <c r="AF116" s="198">
        <f t="shared" si="7"/>
        <v>25</v>
      </c>
      <c r="AG116" s="178">
        <v>3</v>
      </c>
      <c r="AH116" s="198" t="str">
        <f>IF(ISERROR(VLOOKUP($AG116,Datos!$A$9:$E$13,2,0)),"",VLOOKUP($AG116,Datos!$A$9:$E$13,2,0))</f>
        <v>3 Moderado</v>
      </c>
      <c r="AI116" s="197" t="str">
        <f>IF(ISERROR(VLOOKUP($AJ116,Datos!$D$8:$E$13,2,0)),0,VLOOKUP($AJ116,Datos!$D$8:$E$13,2,0))</f>
        <v>Extremadamente Dañino</v>
      </c>
      <c r="AJ116" s="198">
        <f>IF(ISERROR(VLOOKUP($X116,Datos!$B$8:$E$13,3,0)), 0, VLOOKUP($X116,Datos!$B$8:$E$13,3,0))</f>
        <v>4</v>
      </c>
      <c r="AK116" s="198">
        <f>IF(ISERROR(VLOOKUP(AL116,Datos!D109:E114,2,0)),0,VLOOKUP(AL116,Datos!D109:E114,2,0))</f>
        <v>0</v>
      </c>
      <c r="AL116" s="198">
        <f>IF(ISERROR(VLOOKUP(Y116,Datos!B109:E114,3,0)),0,VLOOKUP(Y116,Datos!B109:E114,3,0))</f>
        <v>0</v>
      </c>
      <c r="AM116" s="198">
        <f t="shared" si="8"/>
        <v>4</v>
      </c>
      <c r="AN116" s="198" t="str">
        <f>IF(ISERROR(VLOOKUP($AM116,Datos!$I$24:$J$28,2,0)),"-",VLOOKUP($AM116,Datos!$I$24:$J$28,2,0))</f>
        <v>Moderado</v>
      </c>
    </row>
    <row r="117" spans="1:40" s="199" customFormat="1">
      <c r="A117" s="196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8" t="s">
        <v>191</v>
      </c>
      <c r="N117" s="178" t="s">
        <v>194</v>
      </c>
      <c r="O117" s="198">
        <f>IF( AND($M117&lt;&gt;"", $N117&lt;&gt;""), VLOOKUP( IF(ISERROR(VLOOKUP($M117,Datos!$B$8:$C$13,2,0)),0,VLOOKUP($M117,Datos!$B$8:$C$13,2,0)), Datos!$I$9:$N$13, IF(ISERROR(VLOOKUP($N117,Datos!$B$17:$C$21,2,0)),0,VLOOKUP($N117, Datos!$B$17:$C$21,2,0)+1),  0),  "-")</f>
        <v>22</v>
      </c>
      <c r="P117" s="177"/>
      <c r="Q117" s="177"/>
      <c r="R117" s="177"/>
      <c r="S117" s="178" t="s">
        <v>40</v>
      </c>
      <c r="T117" s="198" t="str">
        <f>IF(ISERROR(VLOOKUP($S117,Datos!$B$25:$C$29,2,0)),"", VLOOKUP($S117,Datos!$B$25:$C$29,2,0))</f>
        <v>Alta</v>
      </c>
      <c r="U117" s="198" t="str">
        <f>VLOOKUP($S117,'Efectividad de Controles'!$B$5:$D$9,3,0)</f>
        <v>Impacto / Probabilidad</v>
      </c>
      <c r="V117" s="177"/>
      <c r="W117" s="177"/>
      <c r="X117" s="178" t="s">
        <v>191</v>
      </c>
      <c r="Y117" s="178" t="s">
        <v>196</v>
      </c>
      <c r="Z117" s="198">
        <f>IF( AND($X117&lt;&gt;"", $Y117&lt;&gt;""), VLOOKUP( IF(ISERROR(VLOOKUP($X117,Datos!$B$8:$C$13,2,0)),0,VLOOKUP($X117,Datos!$B$8:$C$13,2,0)), Datos!$I$9:$N$13, IF(ISERROR(VLOOKUP($Y117,Datos!$B$17:$C$21,2,0)),0,VLOOKUP($Y117, Datos!$B$17:$C$21,2,0)+1),  0),  "-")</f>
        <v>25</v>
      </c>
      <c r="AA117" s="177"/>
      <c r="AB117" s="177"/>
      <c r="AC117" s="179"/>
      <c r="AD117" s="180"/>
      <c r="AE117" s="198">
        <f t="shared" si="6"/>
        <v>22</v>
      </c>
      <c r="AF117" s="198">
        <f t="shared" si="7"/>
        <v>25</v>
      </c>
      <c r="AG117" s="178">
        <v>3</v>
      </c>
      <c r="AH117" s="198" t="str">
        <f>IF(ISERROR(VLOOKUP($AG117,Datos!$A$9:$E$13,2,0)),"",VLOOKUP($AG117,Datos!$A$9:$E$13,2,0))</f>
        <v>3 Moderado</v>
      </c>
      <c r="AI117" s="197" t="str">
        <f>IF(ISERROR(VLOOKUP($AJ117,Datos!$D$8:$E$13,2,0)),0,VLOOKUP($AJ117,Datos!$D$8:$E$13,2,0))</f>
        <v>Extremadamente Dañino</v>
      </c>
      <c r="AJ117" s="198">
        <f>IF(ISERROR(VLOOKUP($X117,Datos!$B$8:$E$13,3,0)), 0, VLOOKUP($X117,Datos!$B$8:$E$13,3,0))</f>
        <v>4</v>
      </c>
      <c r="AK117" s="198">
        <f>IF(ISERROR(VLOOKUP(AL117,Datos!D110:E115,2,0)),0,VLOOKUP(AL117,Datos!D110:E115,2,0))</f>
        <v>0</v>
      </c>
      <c r="AL117" s="198">
        <f>IF(ISERROR(VLOOKUP(Y117,Datos!B110:E115,3,0)),0,VLOOKUP(Y117,Datos!B110:E115,3,0))</f>
        <v>0</v>
      </c>
      <c r="AM117" s="198">
        <f t="shared" si="8"/>
        <v>4</v>
      </c>
      <c r="AN117" s="198" t="str">
        <f>IF(ISERROR(VLOOKUP($AM117,Datos!$I$24:$J$28,2,0)),"-",VLOOKUP($AM117,Datos!$I$24:$J$28,2,0))</f>
        <v>Moderado</v>
      </c>
    </row>
    <row r="118" spans="1:40" s="199" customFormat="1">
      <c r="A118" s="196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8" t="s">
        <v>191</v>
      </c>
      <c r="N118" s="178" t="s">
        <v>194</v>
      </c>
      <c r="O118" s="198">
        <f>IF( AND($M118&lt;&gt;"", $N118&lt;&gt;""), VLOOKUP( IF(ISERROR(VLOOKUP($M118,Datos!$B$8:$C$13,2,0)),0,VLOOKUP($M118,Datos!$B$8:$C$13,2,0)), Datos!$I$9:$N$13, IF(ISERROR(VLOOKUP($N118,Datos!$B$17:$C$21,2,0)),0,VLOOKUP($N118, Datos!$B$17:$C$21,2,0)+1),  0),  "-")</f>
        <v>22</v>
      </c>
      <c r="P118" s="177"/>
      <c r="Q118" s="177"/>
      <c r="R118" s="177"/>
      <c r="S118" s="178" t="s">
        <v>40</v>
      </c>
      <c r="T118" s="198" t="str">
        <f>IF(ISERROR(VLOOKUP($S118,Datos!$B$25:$C$29,2,0)),"", VLOOKUP($S118,Datos!$B$25:$C$29,2,0))</f>
        <v>Alta</v>
      </c>
      <c r="U118" s="198" t="str">
        <f>VLOOKUP($S118,'Efectividad de Controles'!$B$5:$D$9,3,0)</f>
        <v>Impacto / Probabilidad</v>
      </c>
      <c r="V118" s="177"/>
      <c r="W118" s="177"/>
      <c r="X118" s="178" t="s">
        <v>191</v>
      </c>
      <c r="Y118" s="178" t="s">
        <v>196</v>
      </c>
      <c r="Z118" s="198">
        <f>IF( AND($X118&lt;&gt;"", $Y118&lt;&gt;""), VLOOKUP( IF(ISERROR(VLOOKUP($X118,Datos!$B$8:$C$13,2,0)),0,VLOOKUP($X118,Datos!$B$8:$C$13,2,0)), Datos!$I$9:$N$13, IF(ISERROR(VLOOKUP($Y118,Datos!$B$17:$C$21,2,0)),0,VLOOKUP($Y118, Datos!$B$17:$C$21,2,0)+1),  0),  "-")</f>
        <v>25</v>
      </c>
      <c r="AA118" s="177"/>
      <c r="AB118" s="177"/>
      <c r="AC118" s="179"/>
      <c r="AD118" s="180"/>
      <c r="AE118" s="198">
        <f t="shared" si="6"/>
        <v>22</v>
      </c>
      <c r="AF118" s="198">
        <f t="shared" si="7"/>
        <v>25</v>
      </c>
      <c r="AG118" s="178">
        <v>3</v>
      </c>
      <c r="AH118" s="198" t="str">
        <f>IF(ISERROR(VLOOKUP($AG118,Datos!$A$9:$E$13,2,0)),"",VLOOKUP($AG118,Datos!$A$9:$E$13,2,0))</f>
        <v>3 Moderado</v>
      </c>
      <c r="AI118" s="197" t="str">
        <f>IF(ISERROR(VLOOKUP($AJ118,Datos!$D$8:$E$13,2,0)),0,VLOOKUP($AJ118,Datos!$D$8:$E$13,2,0))</f>
        <v>Extremadamente Dañino</v>
      </c>
      <c r="AJ118" s="198">
        <f>IF(ISERROR(VLOOKUP($X118,Datos!$B$8:$E$13,3,0)), 0, VLOOKUP($X118,Datos!$B$8:$E$13,3,0))</f>
        <v>4</v>
      </c>
      <c r="AK118" s="198">
        <f>IF(ISERROR(VLOOKUP(AL118,Datos!D111:E116,2,0)),0,VLOOKUP(AL118,Datos!D111:E116,2,0))</f>
        <v>0</v>
      </c>
      <c r="AL118" s="198">
        <f>IF(ISERROR(VLOOKUP(Y118,Datos!B111:E116,3,0)),0,VLOOKUP(Y118,Datos!B111:E116,3,0))</f>
        <v>0</v>
      </c>
      <c r="AM118" s="198">
        <f t="shared" si="8"/>
        <v>4</v>
      </c>
      <c r="AN118" s="198" t="str">
        <f>IF(ISERROR(VLOOKUP($AM118,Datos!$I$24:$J$28,2,0)),"-",VLOOKUP($AM118,Datos!$I$24:$J$28,2,0))</f>
        <v>Moderado</v>
      </c>
    </row>
    <row r="119" spans="1:40" s="199" customFormat="1">
      <c r="A119" s="196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8" t="s">
        <v>191</v>
      </c>
      <c r="N119" s="178" t="s">
        <v>194</v>
      </c>
      <c r="O119" s="198">
        <f>IF( AND($M119&lt;&gt;"", $N119&lt;&gt;""), VLOOKUP( IF(ISERROR(VLOOKUP($M119,Datos!$B$8:$C$13,2,0)),0,VLOOKUP($M119,Datos!$B$8:$C$13,2,0)), Datos!$I$9:$N$13, IF(ISERROR(VLOOKUP($N119,Datos!$B$17:$C$21,2,0)),0,VLOOKUP($N119, Datos!$B$17:$C$21,2,0)+1),  0),  "-")</f>
        <v>22</v>
      </c>
      <c r="P119" s="177"/>
      <c r="Q119" s="177"/>
      <c r="R119" s="177"/>
      <c r="S119" s="178" t="s">
        <v>40</v>
      </c>
      <c r="T119" s="198" t="str">
        <f>IF(ISERROR(VLOOKUP($S119,Datos!$B$25:$C$29,2,0)),"", VLOOKUP($S119,Datos!$B$25:$C$29,2,0))</f>
        <v>Alta</v>
      </c>
      <c r="U119" s="198" t="str">
        <f>VLOOKUP($S119,'Efectividad de Controles'!$B$5:$D$9,3,0)</f>
        <v>Impacto / Probabilidad</v>
      </c>
      <c r="V119" s="177"/>
      <c r="W119" s="177"/>
      <c r="X119" s="178" t="s">
        <v>191</v>
      </c>
      <c r="Y119" s="178" t="s">
        <v>196</v>
      </c>
      <c r="Z119" s="198">
        <f>IF( AND($X119&lt;&gt;"", $Y119&lt;&gt;""), VLOOKUP( IF(ISERROR(VLOOKUP($X119,Datos!$B$8:$C$13,2,0)),0,VLOOKUP($X119,Datos!$B$8:$C$13,2,0)), Datos!$I$9:$N$13, IF(ISERROR(VLOOKUP($Y119,Datos!$B$17:$C$21,2,0)),0,VLOOKUP($Y119, Datos!$B$17:$C$21,2,0)+1),  0),  "-")</f>
        <v>25</v>
      </c>
      <c r="AA119" s="177"/>
      <c r="AB119" s="177"/>
      <c r="AC119" s="179"/>
      <c r="AD119" s="180"/>
      <c r="AE119" s="198">
        <f t="shared" si="6"/>
        <v>22</v>
      </c>
      <c r="AF119" s="198">
        <f t="shared" si="7"/>
        <v>25</v>
      </c>
      <c r="AG119" s="178">
        <v>3</v>
      </c>
      <c r="AH119" s="198" t="str">
        <f>IF(ISERROR(VLOOKUP($AG119,Datos!$A$9:$E$13,2,0)),"",VLOOKUP($AG119,Datos!$A$9:$E$13,2,0))</f>
        <v>3 Moderado</v>
      </c>
      <c r="AI119" s="197" t="str">
        <f>IF(ISERROR(VLOOKUP($AJ119,Datos!$D$8:$E$13,2,0)),0,VLOOKUP($AJ119,Datos!$D$8:$E$13,2,0))</f>
        <v>Extremadamente Dañino</v>
      </c>
      <c r="AJ119" s="198">
        <f>IF(ISERROR(VLOOKUP($X119,Datos!$B$8:$E$13,3,0)), 0, VLOOKUP($X119,Datos!$B$8:$E$13,3,0))</f>
        <v>4</v>
      </c>
      <c r="AK119" s="198">
        <f>IF(ISERROR(VLOOKUP(AL119,Datos!D112:E117,2,0)),0,VLOOKUP(AL119,Datos!D112:E117,2,0))</f>
        <v>0</v>
      </c>
      <c r="AL119" s="198">
        <f>IF(ISERROR(VLOOKUP(Y119,Datos!B112:E117,3,0)),0,VLOOKUP(Y119,Datos!B112:E117,3,0))</f>
        <v>0</v>
      </c>
      <c r="AM119" s="198">
        <f t="shared" si="8"/>
        <v>4</v>
      </c>
      <c r="AN119" s="198" t="str">
        <f>IF(ISERROR(VLOOKUP($AM119,Datos!$I$24:$J$28,2,0)),"-",VLOOKUP($AM119,Datos!$I$24:$J$28,2,0))</f>
        <v>Moderado</v>
      </c>
    </row>
    <row r="120" spans="1:40" s="199" customFormat="1">
      <c r="A120" s="196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8" t="s">
        <v>191</v>
      </c>
      <c r="N120" s="178" t="s">
        <v>194</v>
      </c>
      <c r="O120" s="198">
        <f>IF( AND($M120&lt;&gt;"", $N120&lt;&gt;""), VLOOKUP( IF(ISERROR(VLOOKUP($M120,Datos!$B$8:$C$13,2,0)),0,VLOOKUP($M120,Datos!$B$8:$C$13,2,0)), Datos!$I$9:$N$13, IF(ISERROR(VLOOKUP($N120,Datos!$B$17:$C$21,2,0)),0,VLOOKUP($N120, Datos!$B$17:$C$21,2,0)+1),  0),  "-")</f>
        <v>22</v>
      </c>
      <c r="P120" s="177"/>
      <c r="Q120" s="177"/>
      <c r="R120" s="177"/>
      <c r="S120" s="178" t="s">
        <v>40</v>
      </c>
      <c r="T120" s="198" t="str">
        <f>IF(ISERROR(VLOOKUP($S120,Datos!$B$25:$C$29,2,0)),"", VLOOKUP($S120,Datos!$B$25:$C$29,2,0))</f>
        <v>Alta</v>
      </c>
      <c r="U120" s="198" t="str">
        <f>VLOOKUP($S120,'Efectividad de Controles'!$B$5:$D$9,3,0)</f>
        <v>Impacto / Probabilidad</v>
      </c>
      <c r="V120" s="177"/>
      <c r="W120" s="177"/>
      <c r="X120" s="178" t="s">
        <v>191</v>
      </c>
      <c r="Y120" s="178" t="s">
        <v>196</v>
      </c>
      <c r="Z120" s="198">
        <f>IF( AND($X120&lt;&gt;"", $Y120&lt;&gt;""), VLOOKUP( IF(ISERROR(VLOOKUP($X120,Datos!$B$8:$C$13,2,0)),0,VLOOKUP($X120,Datos!$B$8:$C$13,2,0)), Datos!$I$9:$N$13, IF(ISERROR(VLOOKUP($Y120,Datos!$B$17:$C$21,2,0)),0,VLOOKUP($Y120, Datos!$B$17:$C$21,2,0)+1),  0),  "-")</f>
        <v>25</v>
      </c>
      <c r="AA120" s="177"/>
      <c r="AB120" s="177"/>
      <c r="AC120" s="179"/>
      <c r="AD120" s="180"/>
      <c r="AE120" s="198">
        <f t="shared" si="6"/>
        <v>22</v>
      </c>
      <c r="AF120" s="198">
        <f t="shared" si="7"/>
        <v>25</v>
      </c>
      <c r="AG120" s="178">
        <v>3</v>
      </c>
      <c r="AH120" s="198" t="str">
        <f>IF(ISERROR(VLOOKUP($AG120,Datos!$A$9:$E$13,2,0)),"",VLOOKUP($AG120,Datos!$A$9:$E$13,2,0))</f>
        <v>3 Moderado</v>
      </c>
      <c r="AI120" s="197" t="str">
        <f>IF(ISERROR(VLOOKUP($AJ120,Datos!$D$8:$E$13,2,0)),0,VLOOKUP($AJ120,Datos!$D$8:$E$13,2,0))</f>
        <v>Extremadamente Dañino</v>
      </c>
      <c r="AJ120" s="198">
        <f>IF(ISERROR(VLOOKUP($X120,Datos!$B$8:$E$13,3,0)), 0, VLOOKUP($X120,Datos!$B$8:$E$13,3,0))</f>
        <v>4</v>
      </c>
      <c r="AK120" s="198">
        <f>IF(ISERROR(VLOOKUP(AL120,Datos!D113:E118,2,0)),0,VLOOKUP(AL120,Datos!D113:E118,2,0))</f>
        <v>0</v>
      </c>
      <c r="AL120" s="198">
        <f>IF(ISERROR(VLOOKUP(Y120,Datos!B113:E118,3,0)),0,VLOOKUP(Y120,Datos!B113:E118,3,0))</f>
        <v>0</v>
      </c>
      <c r="AM120" s="198">
        <f t="shared" si="8"/>
        <v>4</v>
      </c>
      <c r="AN120" s="198" t="str">
        <f>IF(ISERROR(VLOOKUP($AM120,Datos!$I$24:$J$28,2,0)),"-",VLOOKUP($AM120,Datos!$I$24:$J$28,2,0))</f>
        <v>Moderado</v>
      </c>
    </row>
    <row r="121" spans="1:40" s="199" customFormat="1">
      <c r="A121" s="196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8" t="s">
        <v>191</v>
      </c>
      <c r="N121" s="178" t="s">
        <v>194</v>
      </c>
      <c r="O121" s="198">
        <f>IF( AND($M121&lt;&gt;"", $N121&lt;&gt;""), VLOOKUP( IF(ISERROR(VLOOKUP($M121,Datos!$B$8:$C$13,2,0)),0,VLOOKUP($M121,Datos!$B$8:$C$13,2,0)), Datos!$I$9:$N$13, IF(ISERROR(VLOOKUP($N121,Datos!$B$17:$C$21,2,0)),0,VLOOKUP($N121, Datos!$B$17:$C$21,2,0)+1),  0),  "-")</f>
        <v>22</v>
      </c>
      <c r="P121" s="177"/>
      <c r="Q121" s="177"/>
      <c r="R121" s="177"/>
      <c r="S121" s="178" t="s">
        <v>40</v>
      </c>
      <c r="T121" s="198" t="str">
        <f>IF(ISERROR(VLOOKUP($S121,Datos!$B$25:$C$29,2,0)),"", VLOOKUP($S121,Datos!$B$25:$C$29,2,0))</f>
        <v>Alta</v>
      </c>
      <c r="U121" s="198" t="str">
        <f>VLOOKUP($S121,'Efectividad de Controles'!$B$5:$D$9,3,0)</f>
        <v>Impacto / Probabilidad</v>
      </c>
      <c r="V121" s="177"/>
      <c r="W121" s="177"/>
      <c r="X121" s="178" t="s">
        <v>191</v>
      </c>
      <c r="Y121" s="178" t="s">
        <v>196</v>
      </c>
      <c r="Z121" s="198">
        <f>IF( AND($X121&lt;&gt;"", $Y121&lt;&gt;""), VLOOKUP( IF(ISERROR(VLOOKUP($X121,Datos!$B$8:$C$13,2,0)),0,VLOOKUP($X121,Datos!$B$8:$C$13,2,0)), Datos!$I$9:$N$13, IF(ISERROR(VLOOKUP($Y121,Datos!$B$17:$C$21,2,0)),0,VLOOKUP($Y121, Datos!$B$17:$C$21,2,0)+1),  0),  "-")</f>
        <v>25</v>
      </c>
      <c r="AA121" s="177"/>
      <c r="AB121" s="177"/>
      <c r="AC121" s="179"/>
      <c r="AD121" s="180"/>
      <c r="AE121" s="198">
        <f t="shared" si="6"/>
        <v>22</v>
      </c>
      <c r="AF121" s="198">
        <f t="shared" si="7"/>
        <v>25</v>
      </c>
      <c r="AG121" s="178">
        <v>3</v>
      </c>
      <c r="AH121" s="198" t="str">
        <f>IF(ISERROR(VLOOKUP($AG121,Datos!$A$9:$E$13,2,0)),"",VLOOKUP($AG121,Datos!$A$9:$E$13,2,0))</f>
        <v>3 Moderado</v>
      </c>
      <c r="AI121" s="197" t="str">
        <f>IF(ISERROR(VLOOKUP($AJ121,Datos!$D$8:$E$13,2,0)),0,VLOOKUP($AJ121,Datos!$D$8:$E$13,2,0))</f>
        <v>Extremadamente Dañino</v>
      </c>
      <c r="AJ121" s="198">
        <f>IF(ISERROR(VLOOKUP($X121,Datos!$B$8:$E$13,3,0)), 0, VLOOKUP($X121,Datos!$B$8:$E$13,3,0))</f>
        <v>4</v>
      </c>
      <c r="AK121" s="198">
        <f>IF(ISERROR(VLOOKUP(AL121,Datos!D114:E119,2,0)),0,VLOOKUP(AL121,Datos!D114:E119,2,0))</f>
        <v>0</v>
      </c>
      <c r="AL121" s="198">
        <f>IF(ISERROR(VLOOKUP(Y121,Datos!B114:E119,3,0)),0,VLOOKUP(Y121,Datos!B114:E119,3,0))</f>
        <v>0</v>
      </c>
      <c r="AM121" s="198">
        <f t="shared" si="8"/>
        <v>4</v>
      </c>
      <c r="AN121" s="198" t="str">
        <f>IF(ISERROR(VLOOKUP($AM121,Datos!$I$24:$J$28,2,0)),"-",VLOOKUP($AM121,Datos!$I$24:$J$28,2,0))</f>
        <v>Moderado</v>
      </c>
    </row>
    <row r="122" spans="1:40" s="199" customFormat="1">
      <c r="A122" s="196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8" t="s">
        <v>191</v>
      </c>
      <c r="N122" s="178" t="s">
        <v>194</v>
      </c>
      <c r="O122" s="198">
        <f>IF( AND($M122&lt;&gt;"", $N122&lt;&gt;""), VLOOKUP( IF(ISERROR(VLOOKUP($M122,Datos!$B$8:$C$13,2,0)),0,VLOOKUP($M122,Datos!$B$8:$C$13,2,0)), Datos!$I$9:$N$13, IF(ISERROR(VLOOKUP($N122,Datos!$B$17:$C$21,2,0)),0,VLOOKUP($N122, Datos!$B$17:$C$21,2,0)+1),  0),  "-")</f>
        <v>22</v>
      </c>
      <c r="P122" s="177"/>
      <c r="Q122" s="177"/>
      <c r="R122" s="177"/>
      <c r="S122" s="178" t="s">
        <v>40</v>
      </c>
      <c r="T122" s="198" t="str">
        <f>IF(ISERROR(VLOOKUP($S122,Datos!$B$25:$C$29,2,0)),"", VLOOKUP($S122,Datos!$B$25:$C$29,2,0))</f>
        <v>Alta</v>
      </c>
      <c r="U122" s="198" t="str">
        <f>VLOOKUP($S122,'Efectividad de Controles'!$B$5:$D$9,3,0)</f>
        <v>Impacto / Probabilidad</v>
      </c>
      <c r="V122" s="177"/>
      <c r="W122" s="177"/>
      <c r="X122" s="178" t="s">
        <v>191</v>
      </c>
      <c r="Y122" s="178" t="s">
        <v>196</v>
      </c>
      <c r="Z122" s="198">
        <f>IF( AND($X122&lt;&gt;"", $Y122&lt;&gt;""), VLOOKUP( IF(ISERROR(VLOOKUP($X122,Datos!$B$8:$C$13,2,0)),0,VLOOKUP($X122,Datos!$B$8:$C$13,2,0)), Datos!$I$9:$N$13, IF(ISERROR(VLOOKUP($Y122,Datos!$B$17:$C$21,2,0)),0,VLOOKUP($Y122, Datos!$B$17:$C$21,2,0)+1),  0),  "-")</f>
        <v>25</v>
      </c>
      <c r="AA122" s="177"/>
      <c r="AB122" s="177"/>
      <c r="AC122" s="179"/>
      <c r="AD122" s="180"/>
      <c r="AE122" s="198">
        <f t="shared" si="6"/>
        <v>22</v>
      </c>
      <c r="AF122" s="198">
        <f t="shared" si="7"/>
        <v>25</v>
      </c>
      <c r="AG122" s="178">
        <v>3</v>
      </c>
      <c r="AH122" s="198" t="str">
        <f>IF(ISERROR(VLOOKUP($AG122,Datos!$A$9:$E$13,2,0)),"",VLOOKUP($AG122,Datos!$A$9:$E$13,2,0))</f>
        <v>3 Moderado</v>
      </c>
      <c r="AI122" s="197" t="str">
        <f>IF(ISERROR(VLOOKUP($AJ122,Datos!$D$8:$E$13,2,0)),0,VLOOKUP($AJ122,Datos!$D$8:$E$13,2,0))</f>
        <v>Extremadamente Dañino</v>
      </c>
      <c r="AJ122" s="198">
        <f>IF(ISERROR(VLOOKUP($X122,Datos!$B$8:$E$13,3,0)), 0, VLOOKUP($X122,Datos!$B$8:$E$13,3,0))</f>
        <v>4</v>
      </c>
      <c r="AK122" s="198">
        <f>IF(ISERROR(VLOOKUP(AL122,Datos!D115:E120,2,0)),0,VLOOKUP(AL122,Datos!D115:E120,2,0))</f>
        <v>0</v>
      </c>
      <c r="AL122" s="198">
        <f>IF(ISERROR(VLOOKUP(Y122,Datos!B115:E120,3,0)),0,VLOOKUP(Y122,Datos!B115:E120,3,0))</f>
        <v>0</v>
      </c>
      <c r="AM122" s="198">
        <f t="shared" si="8"/>
        <v>4</v>
      </c>
      <c r="AN122" s="198" t="str">
        <f>IF(ISERROR(VLOOKUP($AM122,Datos!$I$24:$J$28,2,0)),"-",VLOOKUP($AM122,Datos!$I$24:$J$28,2,0))</f>
        <v>Moderado</v>
      </c>
    </row>
    <row r="123" spans="1:40" s="199" customFormat="1">
      <c r="A123" s="196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8" t="s">
        <v>191</v>
      </c>
      <c r="N123" s="178" t="s">
        <v>194</v>
      </c>
      <c r="O123" s="198">
        <f>IF( AND($M123&lt;&gt;"", $N123&lt;&gt;""), VLOOKUP( IF(ISERROR(VLOOKUP($M123,Datos!$B$8:$C$13,2,0)),0,VLOOKUP($M123,Datos!$B$8:$C$13,2,0)), Datos!$I$9:$N$13, IF(ISERROR(VLOOKUP($N123,Datos!$B$17:$C$21,2,0)),0,VLOOKUP($N123, Datos!$B$17:$C$21,2,0)+1),  0),  "-")</f>
        <v>22</v>
      </c>
      <c r="P123" s="177"/>
      <c r="Q123" s="177"/>
      <c r="R123" s="177"/>
      <c r="S123" s="178" t="s">
        <v>40</v>
      </c>
      <c r="T123" s="198" t="str">
        <f>IF(ISERROR(VLOOKUP($S123,Datos!$B$25:$C$29,2,0)),"", VLOOKUP($S123,Datos!$B$25:$C$29,2,0))</f>
        <v>Alta</v>
      </c>
      <c r="U123" s="198" t="str">
        <f>VLOOKUP($S123,'Efectividad de Controles'!$B$5:$D$9,3,0)</f>
        <v>Impacto / Probabilidad</v>
      </c>
      <c r="V123" s="177"/>
      <c r="W123" s="177"/>
      <c r="X123" s="178" t="s">
        <v>191</v>
      </c>
      <c r="Y123" s="178" t="s">
        <v>196</v>
      </c>
      <c r="Z123" s="198">
        <f>IF( AND($X123&lt;&gt;"", $Y123&lt;&gt;""), VLOOKUP( IF(ISERROR(VLOOKUP($X123,Datos!$B$8:$C$13,2,0)),0,VLOOKUP($X123,Datos!$B$8:$C$13,2,0)), Datos!$I$9:$N$13, IF(ISERROR(VLOOKUP($Y123,Datos!$B$17:$C$21,2,0)),0,VLOOKUP($Y123, Datos!$B$17:$C$21,2,0)+1),  0),  "-")</f>
        <v>25</v>
      </c>
      <c r="AA123" s="177"/>
      <c r="AB123" s="177"/>
      <c r="AC123" s="179"/>
      <c r="AD123" s="180"/>
      <c r="AE123" s="198">
        <f t="shared" si="6"/>
        <v>22</v>
      </c>
      <c r="AF123" s="198">
        <f t="shared" si="7"/>
        <v>25</v>
      </c>
      <c r="AG123" s="178">
        <v>3</v>
      </c>
      <c r="AH123" s="198" t="str">
        <f>IF(ISERROR(VLOOKUP($AG123,Datos!$A$9:$E$13,2,0)),"",VLOOKUP($AG123,Datos!$A$9:$E$13,2,0))</f>
        <v>3 Moderado</v>
      </c>
      <c r="AI123" s="197" t="str">
        <f>IF(ISERROR(VLOOKUP($AJ123,Datos!$D$8:$E$13,2,0)),0,VLOOKUP($AJ123,Datos!$D$8:$E$13,2,0))</f>
        <v>Extremadamente Dañino</v>
      </c>
      <c r="AJ123" s="198">
        <f>IF(ISERROR(VLOOKUP($X123,Datos!$B$8:$E$13,3,0)), 0, VLOOKUP($X123,Datos!$B$8:$E$13,3,0))</f>
        <v>4</v>
      </c>
      <c r="AK123" s="198">
        <f>IF(ISERROR(VLOOKUP(AL123,Datos!D116:E121,2,0)),0,VLOOKUP(AL123,Datos!D116:E121,2,0))</f>
        <v>0</v>
      </c>
      <c r="AL123" s="198">
        <f>IF(ISERROR(VLOOKUP(Y123,Datos!B116:E121,3,0)),0,VLOOKUP(Y123,Datos!B116:E121,3,0))</f>
        <v>0</v>
      </c>
      <c r="AM123" s="198">
        <f t="shared" si="8"/>
        <v>4</v>
      </c>
      <c r="AN123" s="198" t="str">
        <f>IF(ISERROR(VLOOKUP($AM123,Datos!$I$24:$J$28,2,0)),"-",VLOOKUP($AM123,Datos!$I$24:$J$28,2,0))</f>
        <v>Moderado</v>
      </c>
    </row>
    <row r="124" spans="1:40" s="199" customFormat="1">
      <c r="A124" s="196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8" t="s">
        <v>191</v>
      </c>
      <c r="N124" s="178" t="s">
        <v>194</v>
      </c>
      <c r="O124" s="198">
        <f>IF( AND($M124&lt;&gt;"", $N124&lt;&gt;""), VLOOKUP( IF(ISERROR(VLOOKUP($M124,Datos!$B$8:$C$13,2,0)),0,VLOOKUP($M124,Datos!$B$8:$C$13,2,0)), Datos!$I$9:$N$13, IF(ISERROR(VLOOKUP($N124,Datos!$B$17:$C$21,2,0)),0,VLOOKUP($N124, Datos!$B$17:$C$21,2,0)+1),  0),  "-")</f>
        <v>22</v>
      </c>
      <c r="P124" s="177"/>
      <c r="Q124" s="177"/>
      <c r="R124" s="177"/>
      <c r="S124" s="178" t="s">
        <v>40</v>
      </c>
      <c r="T124" s="198" t="str">
        <f>IF(ISERROR(VLOOKUP($S124,Datos!$B$25:$C$29,2,0)),"", VLOOKUP($S124,Datos!$B$25:$C$29,2,0))</f>
        <v>Alta</v>
      </c>
      <c r="U124" s="198" t="str">
        <f>VLOOKUP($S124,'Efectividad de Controles'!$B$5:$D$9,3,0)</f>
        <v>Impacto / Probabilidad</v>
      </c>
      <c r="V124" s="177"/>
      <c r="W124" s="177"/>
      <c r="X124" s="178" t="s">
        <v>191</v>
      </c>
      <c r="Y124" s="178" t="s">
        <v>196</v>
      </c>
      <c r="Z124" s="198">
        <f>IF( AND($X124&lt;&gt;"", $Y124&lt;&gt;""), VLOOKUP( IF(ISERROR(VLOOKUP($X124,Datos!$B$8:$C$13,2,0)),0,VLOOKUP($X124,Datos!$B$8:$C$13,2,0)), Datos!$I$9:$N$13, IF(ISERROR(VLOOKUP($Y124,Datos!$B$17:$C$21,2,0)),0,VLOOKUP($Y124, Datos!$B$17:$C$21,2,0)+1),  0),  "-")</f>
        <v>25</v>
      </c>
      <c r="AA124" s="177"/>
      <c r="AB124" s="177"/>
      <c r="AC124" s="179"/>
      <c r="AD124" s="180"/>
      <c r="AE124" s="198">
        <f t="shared" si="6"/>
        <v>22</v>
      </c>
      <c r="AF124" s="198">
        <f t="shared" si="7"/>
        <v>25</v>
      </c>
      <c r="AG124" s="178">
        <v>3</v>
      </c>
      <c r="AH124" s="198" t="str">
        <f>IF(ISERROR(VLOOKUP($AG124,Datos!$A$9:$E$13,2,0)),"",VLOOKUP($AG124,Datos!$A$9:$E$13,2,0))</f>
        <v>3 Moderado</v>
      </c>
      <c r="AI124" s="197" t="str">
        <f>IF(ISERROR(VLOOKUP($AJ124,Datos!$D$8:$E$13,2,0)),0,VLOOKUP($AJ124,Datos!$D$8:$E$13,2,0))</f>
        <v>Extremadamente Dañino</v>
      </c>
      <c r="AJ124" s="198">
        <f>IF(ISERROR(VLOOKUP($X124,Datos!$B$8:$E$13,3,0)), 0, VLOOKUP($X124,Datos!$B$8:$E$13,3,0))</f>
        <v>4</v>
      </c>
      <c r="AK124" s="198">
        <f>IF(ISERROR(VLOOKUP(AL124,Datos!D117:E122,2,0)),0,VLOOKUP(AL124,Datos!D117:E122,2,0))</f>
        <v>0</v>
      </c>
      <c r="AL124" s="198">
        <f>IF(ISERROR(VLOOKUP(Y124,Datos!B117:E122,3,0)),0,VLOOKUP(Y124,Datos!B117:E122,3,0))</f>
        <v>0</v>
      </c>
      <c r="AM124" s="198">
        <f t="shared" si="8"/>
        <v>4</v>
      </c>
      <c r="AN124" s="198" t="str">
        <f>IF(ISERROR(VLOOKUP($AM124,Datos!$I$24:$J$28,2,0)),"-",VLOOKUP($AM124,Datos!$I$24:$J$28,2,0))</f>
        <v>Moderado</v>
      </c>
    </row>
    <row r="125" spans="1:40" s="199" customFormat="1">
      <c r="A125" s="196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8" t="s">
        <v>191</v>
      </c>
      <c r="N125" s="178" t="s">
        <v>194</v>
      </c>
      <c r="O125" s="198">
        <f>IF( AND($M125&lt;&gt;"", $N125&lt;&gt;""), VLOOKUP( IF(ISERROR(VLOOKUP($M125,Datos!$B$8:$C$13,2,0)),0,VLOOKUP($M125,Datos!$B$8:$C$13,2,0)), Datos!$I$9:$N$13, IF(ISERROR(VLOOKUP($N125,Datos!$B$17:$C$21,2,0)),0,VLOOKUP($N125, Datos!$B$17:$C$21,2,0)+1),  0),  "-")</f>
        <v>22</v>
      </c>
      <c r="P125" s="177"/>
      <c r="Q125" s="177"/>
      <c r="R125" s="177"/>
      <c r="S125" s="178" t="s">
        <v>40</v>
      </c>
      <c r="T125" s="198" t="str">
        <f>IF(ISERROR(VLOOKUP($S125,Datos!$B$25:$C$29,2,0)),"", VLOOKUP($S125,Datos!$B$25:$C$29,2,0))</f>
        <v>Alta</v>
      </c>
      <c r="U125" s="198" t="str">
        <f>VLOOKUP($S125,'Efectividad de Controles'!$B$5:$D$9,3,0)</f>
        <v>Impacto / Probabilidad</v>
      </c>
      <c r="V125" s="177"/>
      <c r="W125" s="177"/>
      <c r="X125" s="178" t="s">
        <v>191</v>
      </c>
      <c r="Y125" s="178" t="s">
        <v>196</v>
      </c>
      <c r="Z125" s="198">
        <f>IF( AND($X125&lt;&gt;"", $Y125&lt;&gt;""), VLOOKUP( IF(ISERROR(VLOOKUP($X125,Datos!$B$8:$C$13,2,0)),0,VLOOKUP($X125,Datos!$B$8:$C$13,2,0)), Datos!$I$9:$N$13, IF(ISERROR(VLOOKUP($Y125,Datos!$B$17:$C$21,2,0)),0,VLOOKUP($Y125, Datos!$B$17:$C$21,2,0)+1),  0),  "-")</f>
        <v>25</v>
      </c>
      <c r="AA125" s="177"/>
      <c r="AB125" s="177"/>
      <c r="AC125" s="179"/>
      <c r="AD125" s="180"/>
      <c r="AE125" s="198">
        <f t="shared" si="6"/>
        <v>22</v>
      </c>
      <c r="AF125" s="198">
        <f t="shared" si="7"/>
        <v>25</v>
      </c>
      <c r="AG125" s="178">
        <v>3</v>
      </c>
      <c r="AH125" s="198" t="str">
        <f>IF(ISERROR(VLOOKUP($AG125,Datos!$A$9:$E$13,2,0)),"",VLOOKUP($AG125,Datos!$A$9:$E$13,2,0))</f>
        <v>3 Moderado</v>
      </c>
      <c r="AI125" s="197" t="str">
        <f>IF(ISERROR(VLOOKUP($AJ125,Datos!$D$8:$E$13,2,0)),0,VLOOKUP($AJ125,Datos!$D$8:$E$13,2,0))</f>
        <v>Extremadamente Dañino</v>
      </c>
      <c r="AJ125" s="198">
        <f>IF(ISERROR(VLOOKUP($X125,Datos!$B$8:$E$13,3,0)), 0, VLOOKUP($X125,Datos!$B$8:$E$13,3,0))</f>
        <v>4</v>
      </c>
      <c r="AK125" s="198">
        <f>IF(ISERROR(VLOOKUP(AL125,Datos!D118:E123,2,0)),0,VLOOKUP(AL125,Datos!D118:E123,2,0))</f>
        <v>0</v>
      </c>
      <c r="AL125" s="198">
        <f>IF(ISERROR(VLOOKUP(Y125,Datos!B118:E123,3,0)),0,VLOOKUP(Y125,Datos!B118:E123,3,0))</f>
        <v>0</v>
      </c>
      <c r="AM125" s="198">
        <f t="shared" si="8"/>
        <v>4</v>
      </c>
      <c r="AN125" s="198" t="str">
        <f>IF(ISERROR(VLOOKUP($AM125,Datos!$I$24:$J$28,2,0)),"-",VLOOKUP($AM125,Datos!$I$24:$J$28,2,0))</f>
        <v>Moderado</v>
      </c>
    </row>
    <row r="126" spans="1:40" s="199" customFormat="1">
      <c r="A126" s="196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8" t="s">
        <v>191</v>
      </c>
      <c r="N126" s="178" t="s">
        <v>194</v>
      </c>
      <c r="O126" s="198">
        <f>IF( AND($M126&lt;&gt;"", $N126&lt;&gt;""), VLOOKUP( IF(ISERROR(VLOOKUP($M126,Datos!$B$8:$C$13,2,0)),0,VLOOKUP($M126,Datos!$B$8:$C$13,2,0)), Datos!$I$9:$N$13, IF(ISERROR(VLOOKUP($N126,Datos!$B$17:$C$21,2,0)),0,VLOOKUP($N126, Datos!$B$17:$C$21,2,0)+1),  0),  "-")</f>
        <v>22</v>
      </c>
      <c r="P126" s="177"/>
      <c r="Q126" s="177"/>
      <c r="R126" s="177"/>
      <c r="S126" s="178" t="s">
        <v>40</v>
      </c>
      <c r="T126" s="198" t="str">
        <f>IF(ISERROR(VLOOKUP($S126,Datos!$B$25:$C$29,2,0)),"", VLOOKUP($S126,Datos!$B$25:$C$29,2,0))</f>
        <v>Alta</v>
      </c>
      <c r="U126" s="198" t="str">
        <f>VLOOKUP($S126,'Efectividad de Controles'!$B$5:$D$9,3,0)</f>
        <v>Impacto / Probabilidad</v>
      </c>
      <c r="V126" s="177"/>
      <c r="W126" s="177"/>
      <c r="X126" s="178" t="s">
        <v>191</v>
      </c>
      <c r="Y126" s="178" t="s">
        <v>196</v>
      </c>
      <c r="Z126" s="198">
        <f>IF( AND($X126&lt;&gt;"", $Y126&lt;&gt;""), VLOOKUP( IF(ISERROR(VLOOKUP($X126,Datos!$B$8:$C$13,2,0)),0,VLOOKUP($X126,Datos!$B$8:$C$13,2,0)), Datos!$I$9:$N$13, IF(ISERROR(VLOOKUP($Y126,Datos!$B$17:$C$21,2,0)),0,VLOOKUP($Y126, Datos!$B$17:$C$21,2,0)+1),  0),  "-")</f>
        <v>25</v>
      </c>
      <c r="AA126" s="177"/>
      <c r="AB126" s="177"/>
      <c r="AC126" s="179"/>
      <c r="AD126" s="180"/>
      <c r="AE126" s="198">
        <f t="shared" si="6"/>
        <v>22</v>
      </c>
      <c r="AF126" s="198">
        <f t="shared" si="7"/>
        <v>25</v>
      </c>
      <c r="AG126" s="178">
        <v>3</v>
      </c>
      <c r="AH126" s="198" t="str">
        <f>IF(ISERROR(VLOOKUP($AG126,Datos!$A$9:$E$13,2,0)),"",VLOOKUP($AG126,Datos!$A$9:$E$13,2,0))</f>
        <v>3 Moderado</v>
      </c>
      <c r="AI126" s="197" t="str">
        <f>IF(ISERROR(VLOOKUP($AJ126,Datos!$D$8:$E$13,2,0)),0,VLOOKUP($AJ126,Datos!$D$8:$E$13,2,0))</f>
        <v>Extremadamente Dañino</v>
      </c>
      <c r="AJ126" s="198">
        <f>IF(ISERROR(VLOOKUP($X126,Datos!$B$8:$E$13,3,0)), 0, VLOOKUP($X126,Datos!$B$8:$E$13,3,0))</f>
        <v>4</v>
      </c>
      <c r="AK126" s="198">
        <f>IF(ISERROR(VLOOKUP(AL126,Datos!D119:E124,2,0)),0,VLOOKUP(AL126,Datos!D119:E124,2,0))</f>
        <v>0</v>
      </c>
      <c r="AL126" s="198">
        <f>IF(ISERROR(VLOOKUP(Y126,Datos!B119:E124,3,0)),0,VLOOKUP(Y126,Datos!B119:E124,3,0))</f>
        <v>0</v>
      </c>
      <c r="AM126" s="198">
        <f t="shared" si="8"/>
        <v>4</v>
      </c>
      <c r="AN126" s="198" t="str">
        <f>IF(ISERROR(VLOOKUP($AM126,Datos!$I$24:$J$28,2,0)),"-",VLOOKUP($AM126,Datos!$I$24:$J$28,2,0))</f>
        <v>Moderado</v>
      </c>
    </row>
    <row r="127" spans="1:40" s="199" customFormat="1">
      <c r="A127" s="196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8" t="s">
        <v>191</v>
      </c>
      <c r="N127" s="178" t="s">
        <v>194</v>
      </c>
      <c r="O127" s="198">
        <f>IF( AND($M127&lt;&gt;"", $N127&lt;&gt;""), VLOOKUP( IF(ISERROR(VLOOKUP($M127,Datos!$B$8:$C$13,2,0)),0,VLOOKUP($M127,Datos!$B$8:$C$13,2,0)), Datos!$I$9:$N$13, IF(ISERROR(VLOOKUP($N127,Datos!$B$17:$C$21,2,0)),0,VLOOKUP($N127, Datos!$B$17:$C$21,2,0)+1),  0),  "-")</f>
        <v>22</v>
      </c>
      <c r="P127" s="177"/>
      <c r="Q127" s="177"/>
      <c r="R127" s="177"/>
      <c r="S127" s="178" t="s">
        <v>40</v>
      </c>
      <c r="T127" s="198" t="str">
        <f>IF(ISERROR(VLOOKUP($S127,Datos!$B$25:$C$29,2,0)),"", VLOOKUP($S127,Datos!$B$25:$C$29,2,0))</f>
        <v>Alta</v>
      </c>
      <c r="U127" s="198" t="str">
        <f>VLOOKUP($S127,'Efectividad de Controles'!$B$5:$D$9,3,0)</f>
        <v>Impacto / Probabilidad</v>
      </c>
      <c r="V127" s="177"/>
      <c r="W127" s="177"/>
      <c r="X127" s="178" t="s">
        <v>191</v>
      </c>
      <c r="Y127" s="178" t="s">
        <v>196</v>
      </c>
      <c r="Z127" s="198">
        <f>IF( AND($X127&lt;&gt;"", $Y127&lt;&gt;""), VLOOKUP( IF(ISERROR(VLOOKUP($X127,Datos!$B$8:$C$13,2,0)),0,VLOOKUP($X127,Datos!$B$8:$C$13,2,0)), Datos!$I$9:$N$13, IF(ISERROR(VLOOKUP($Y127,Datos!$B$17:$C$21,2,0)),0,VLOOKUP($Y127, Datos!$B$17:$C$21,2,0)+1),  0),  "-")</f>
        <v>25</v>
      </c>
      <c r="AA127" s="177"/>
      <c r="AB127" s="177"/>
      <c r="AC127" s="179"/>
      <c r="AD127" s="180"/>
      <c r="AE127" s="198">
        <f t="shared" si="6"/>
        <v>22</v>
      </c>
      <c r="AF127" s="198">
        <f t="shared" si="7"/>
        <v>25</v>
      </c>
      <c r="AG127" s="178">
        <v>3</v>
      </c>
      <c r="AH127" s="198" t="str">
        <f>IF(ISERROR(VLOOKUP($AG127,Datos!$A$9:$E$13,2,0)),"",VLOOKUP($AG127,Datos!$A$9:$E$13,2,0))</f>
        <v>3 Moderado</v>
      </c>
      <c r="AI127" s="197" t="str">
        <f>IF(ISERROR(VLOOKUP($AJ127,Datos!$D$8:$E$13,2,0)),0,VLOOKUP($AJ127,Datos!$D$8:$E$13,2,0))</f>
        <v>Extremadamente Dañino</v>
      </c>
      <c r="AJ127" s="198">
        <f>IF(ISERROR(VLOOKUP($X127,Datos!$B$8:$E$13,3,0)), 0, VLOOKUP($X127,Datos!$B$8:$E$13,3,0))</f>
        <v>4</v>
      </c>
      <c r="AK127" s="198">
        <f>IF(ISERROR(VLOOKUP(AL127,Datos!D120:E125,2,0)),0,VLOOKUP(AL127,Datos!D120:E125,2,0))</f>
        <v>0</v>
      </c>
      <c r="AL127" s="198">
        <f>IF(ISERROR(VLOOKUP(Y127,Datos!B120:E125,3,0)),0,VLOOKUP(Y127,Datos!B120:E125,3,0))</f>
        <v>0</v>
      </c>
      <c r="AM127" s="198">
        <f t="shared" si="8"/>
        <v>4</v>
      </c>
      <c r="AN127" s="198" t="str">
        <f>IF(ISERROR(VLOOKUP($AM127,Datos!$I$24:$J$28,2,0)),"-",VLOOKUP($AM127,Datos!$I$24:$J$28,2,0))</f>
        <v>Moderado</v>
      </c>
    </row>
    <row r="128" spans="1:40" s="199" customFormat="1">
      <c r="A128" s="196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8" t="s">
        <v>191</v>
      </c>
      <c r="N128" s="178" t="s">
        <v>194</v>
      </c>
      <c r="O128" s="198">
        <f>IF( AND($M128&lt;&gt;"", $N128&lt;&gt;""), VLOOKUP( IF(ISERROR(VLOOKUP($M128,Datos!$B$8:$C$13,2,0)),0,VLOOKUP($M128,Datos!$B$8:$C$13,2,0)), Datos!$I$9:$N$13, IF(ISERROR(VLOOKUP($N128,Datos!$B$17:$C$21,2,0)),0,VLOOKUP($N128, Datos!$B$17:$C$21,2,0)+1),  0),  "-")</f>
        <v>22</v>
      </c>
      <c r="P128" s="177"/>
      <c r="Q128" s="177"/>
      <c r="R128" s="177"/>
      <c r="S128" s="178" t="s">
        <v>40</v>
      </c>
      <c r="T128" s="198" t="str">
        <f>IF(ISERROR(VLOOKUP($S128,Datos!$B$25:$C$29,2,0)),"", VLOOKUP($S128,Datos!$B$25:$C$29,2,0))</f>
        <v>Alta</v>
      </c>
      <c r="U128" s="198" t="str">
        <f>VLOOKUP($S128,'Efectividad de Controles'!$B$5:$D$9,3,0)</f>
        <v>Impacto / Probabilidad</v>
      </c>
      <c r="V128" s="177"/>
      <c r="W128" s="177"/>
      <c r="X128" s="178" t="s">
        <v>191</v>
      </c>
      <c r="Y128" s="178" t="s">
        <v>196</v>
      </c>
      <c r="Z128" s="198">
        <f>IF( AND($X128&lt;&gt;"", $Y128&lt;&gt;""), VLOOKUP( IF(ISERROR(VLOOKUP($X128,Datos!$B$8:$C$13,2,0)),0,VLOOKUP($X128,Datos!$B$8:$C$13,2,0)), Datos!$I$9:$N$13, IF(ISERROR(VLOOKUP($Y128,Datos!$B$17:$C$21,2,0)),0,VLOOKUP($Y128, Datos!$B$17:$C$21,2,0)+1),  0),  "-")</f>
        <v>25</v>
      </c>
      <c r="AA128" s="177"/>
      <c r="AB128" s="177"/>
      <c r="AC128" s="179"/>
      <c r="AD128" s="180"/>
      <c r="AE128" s="198">
        <f t="shared" si="6"/>
        <v>22</v>
      </c>
      <c r="AF128" s="198">
        <f t="shared" si="7"/>
        <v>25</v>
      </c>
      <c r="AG128" s="178">
        <v>3</v>
      </c>
      <c r="AH128" s="198" t="str">
        <f>IF(ISERROR(VLOOKUP($AG128,Datos!$A$9:$E$13,2,0)),"",VLOOKUP($AG128,Datos!$A$9:$E$13,2,0))</f>
        <v>3 Moderado</v>
      </c>
      <c r="AI128" s="197" t="str">
        <f>IF(ISERROR(VLOOKUP($AJ128,Datos!$D$8:$E$13,2,0)),0,VLOOKUP($AJ128,Datos!$D$8:$E$13,2,0))</f>
        <v>Extremadamente Dañino</v>
      </c>
      <c r="AJ128" s="198">
        <f>IF(ISERROR(VLOOKUP($X128,Datos!$B$8:$E$13,3,0)), 0, VLOOKUP($X128,Datos!$B$8:$E$13,3,0))</f>
        <v>4</v>
      </c>
      <c r="AK128" s="198">
        <f>IF(ISERROR(VLOOKUP(AL128,Datos!D121:E126,2,0)),0,VLOOKUP(AL128,Datos!D121:E126,2,0))</f>
        <v>0</v>
      </c>
      <c r="AL128" s="198">
        <f>IF(ISERROR(VLOOKUP(Y128,Datos!B121:E126,3,0)),0,VLOOKUP(Y128,Datos!B121:E126,3,0))</f>
        <v>0</v>
      </c>
      <c r="AM128" s="198">
        <f t="shared" si="8"/>
        <v>4</v>
      </c>
      <c r="AN128" s="198" t="str">
        <f>IF(ISERROR(VLOOKUP($AM128,Datos!$I$24:$J$28,2,0)),"-",VLOOKUP($AM128,Datos!$I$24:$J$28,2,0))</f>
        <v>Moderado</v>
      </c>
    </row>
    <row r="129" spans="1:40" s="199" customFormat="1">
      <c r="A129" s="196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8" t="s">
        <v>191</v>
      </c>
      <c r="N129" s="178" t="s">
        <v>194</v>
      </c>
      <c r="O129" s="198">
        <f>IF( AND($M129&lt;&gt;"", $N129&lt;&gt;""), VLOOKUP( IF(ISERROR(VLOOKUP($M129,Datos!$B$8:$C$13,2,0)),0,VLOOKUP($M129,Datos!$B$8:$C$13,2,0)), Datos!$I$9:$N$13, IF(ISERROR(VLOOKUP($N129,Datos!$B$17:$C$21,2,0)),0,VLOOKUP($N129, Datos!$B$17:$C$21,2,0)+1),  0),  "-")</f>
        <v>22</v>
      </c>
      <c r="P129" s="177"/>
      <c r="Q129" s="177"/>
      <c r="R129" s="177"/>
      <c r="S129" s="178" t="s">
        <v>40</v>
      </c>
      <c r="T129" s="198" t="str">
        <f>IF(ISERROR(VLOOKUP($S129,Datos!$B$25:$C$29,2,0)),"", VLOOKUP($S129,Datos!$B$25:$C$29,2,0))</f>
        <v>Alta</v>
      </c>
      <c r="U129" s="198" t="str">
        <f>VLOOKUP($S129,'Efectividad de Controles'!$B$5:$D$9,3,0)</f>
        <v>Impacto / Probabilidad</v>
      </c>
      <c r="V129" s="177"/>
      <c r="W129" s="177"/>
      <c r="X129" s="178" t="s">
        <v>191</v>
      </c>
      <c r="Y129" s="178" t="s">
        <v>196</v>
      </c>
      <c r="Z129" s="198">
        <f>IF( AND($X129&lt;&gt;"", $Y129&lt;&gt;""), VLOOKUP( IF(ISERROR(VLOOKUP($X129,Datos!$B$8:$C$13,2,0)),0,VLOOKUP($X129,Datos!$B$8:$C$13,2,0)), Datos!$I$9:$N$13, IF(ISERROR(VLOOKUP($Y129,Datos!$B$17:$C$21,2,0)),0,VLOOKUP($Y129, Datos!$B$17:$C$21,2,0)+1),  0),  "-")</f>
        <v>25</v>
      </c>
      <c r="AA129" s="177"/>
      <c r="AB129" s="177"/>
      <c r="AC129" s="179"/>
      <c r="AD129" s="180"/>
      <c r="AE129" s="198">
        <f t="shared" si="6"/>
        <v>22</v>
      </c>
      <c r="AF129" s="198">
        <f t="shared" si="7"/>
        <v>25</v>
      </c>
      <c r="AG129" s="178">
        <v>3</v>
      </c>
      <c r="AH129" s="198" t="str">
        <f>IF(ISERROR(VLOOKUP($AG129,Datos!$A$9:$E$13,2,0)),"",VLOOKUP($AG129,Datos!$A$9:$E$13,2,0))</f>
        <v>3 Moderado</v>
      </c>
      <c r="AI129" s="197" t="str">
        <f>IF(ISERROR(VLOOKUP($AJ129,Datos!$D$8:$E$13,2,0)),0,VLOOKUP($AJ129,Datos!$D$8:$E$13,2,0))</f>
        <v>Extremadamente Dañino</v>
      </c>
      <c r="AJ129" s="198">
        <f>IF(ISERROR(VLOOKUP($X129,Datos!$B$8:$E$13,3,0)), 0, VLOOKUP($X129,Datos!$B$8:$E$13,3,0))</f>
        <v>4</v>
      </c>
      <c r="AK129" s="198">
        <f>IF(ISERROR(VLOOKUP(AL129,Datos!D122:E127,2,0)),0,VLOOKUP(AL129,Datos!D122:E127,2,0))</f>
        <v>0</v>
      </c>
      <c r="AL129" s="198">
        <f>IF(ISERROR(VLOOKUP(Y129,Datos!B122:E127,3,0)),0,VLOOKUP(Y129,Datos!B122:E127,3,0))</f>
        <v>0</v>
      </c>
      <c r="AM129" s="198">
        <f t="shared" si="8"/>
        <v>4</v>
      </c>
      <c r="AN129" s="198" t="str">
        <f>IF(ISERROR(VLOOKUP($AM129,Datos!$I$24:$J$28,2,0)),"-",VLOOKUP($AM129,Datos!$I$24:$J$28,2,0))</f>
        <v>Moderado</v>
      </c>
    </row>
    <row r="130" spans="1:40" s="199" customFormat="1">
      <c r="A130" s="196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8" t="s">
        <v>191</v>
      </c>
      <c r="N130" s="178" t="s">
        <v>194</v>
      </c>
      <c r="O130" s="198">
        <f>IF( AND($M130&lt;&gt;"", $N130&lt;&gt;""), VLOOKUP( IF(ISERROR(VLOOKUP($M130,Datos!$B$8:$C$13,2,0)),0,VLOOKUP($M130,Datos!$B$8:$C$13,2,0)), Datos!$I$9:$N$13, IF(ISERROR(VLOOKUP($N130,Datos!$B$17:$C$21,2,0)),0,VLOOKUP($N130, Datos!$B$17:$C$21,2,0)+1),  0),  "-")</f>
        <v>22</v>
      </c>
      <c r="P130" s="177"/>
      <c r="Q130" s="177"/>
      <c r="R130" s="177"/>
      <c r="S130" s="178" t="s">
        <v>40</v>
      </c>
      <c r="T130" s="198" t="str">
        <f>IF(ISERROR(VLOOKUP($S130,Datos!$B$25:$C$29,2,0)),"", VLOOKUP($S130,Datos!$B$25:$C$29,2,0))</f>
        <v>Alta</v>
      </c>
      <c r="U130" s="198" t="str">
        <f>VLOOKUP($S130,'Efectividad de Controles'!$B$5:$D$9,3,0)</f>
        <v>Impacto / Probabilidad</v>
      </c>
      <c r="V130" s="177"/>
      <c r="W130" s="177"/>
      <c r="X130" s="178" t="s">
        <v>191</v>
      </c>
      <c r="Y130" s="178" t="s">
        <v>196</v>
      </c>
      <c r="Z130" s="198">
        <f>IF( AND($X130&lt;&gt;"", $Y130&lt;&gt;""), VLOOKUP( IF(ISERROR(VLOOKUP($X130,Datos!$B$8:$C$13,2,0)),0,VLOOKUP($X130,Datos!$B$8:$C$13,2,0)), Datos!$I$9:$N$13, IF(ISERROR(VLOOKUP($Y130,Datos!$B$17:$C$21,2,0)),0,VLOOKUP($Y130, Datos!$B$17:$C$21,2,0)+1),  0),  "-")</f>
        <v>25</v>
      </c>
      <c r="AA130" s="177"/>
      <c r="AB130" s="177"/>
      <c r="AC130" s="179"/>
      <c r="AD130" s="180"/>
      <c r="AE130" s="198">
        <f t="shared" si="6"/>
        <v>22</v>
      </c>
      <c r="AF130" s="198">
        <f t="shared" si="7"/>
        <v>25</v>
      </c>
      <c r="AG130" s="178">
        <v>3</v>
      </c>
      <c r="AH130" s="198" t="str">
        <f>IF(ISERROR(VLOOKUP($AG130,Datos!$A$9:$E$13,2,0)),"",VLOOKUP($AG130,Datos!$A$9:$E$13,2,0))</f>
        <v>3 Moderado</v>
      </c>
      <c r="AI130" s="197" t="str">
        <f>IF(ISERROR(VLOOKUP($AJ130,Datos!$D$8:$E$13,2,0)),0,VLOOKUP($AJ130,Datos!$D$8:$E$13,2,0))</f>
        <v>Extremadamente Dañino</v>
      </c>
      <c r="AJ130" s="198">
        <f>IF(ISERROR(VLOOKUP($X130,Datos!$B$8:$E$13,3,0)), 0, VLOOKUP($X130,Datos!$B$8:$E$13,3,0))</f>
        <v>4</v>
      </c>
      <c r="AK130" s="198">
        <f>IF(ISERROR(VLOOKUP(AL130,Datos!D123:E128,2,0)),0,VLOOKUP(AL130,Datos!D123:E128,2,0))</f>
        <v>0</v>
      </c>
      <c r="AL130" s="198">
        <f>IF(ISERROR(VLOOKUP(Y130,Datos!B123:E128,3,0)),0,VLOOKUP(Y130,Datos!B123:E128,3,0))</f>
        <v>0</v>
      </c>
      <c r="AM130" s="198">
        <f t="shared" si="8"/>
        <v>4</v>
      </c>
      <c r="AN130" s="198" t="str">
        <f>IF(ISERROR(VLOOKUP($AM130,Datos!$I$24:$J$28,2,0)),"-",VLOOKUP($AM130,Datos!$I$24:$J$28,2,0))</f>
        <v>Moderado</v>
      </c>
    </row>
    <row r="131" spans="1:40" s="199" customFormat="1">
      <c r="A131" s="196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8" t="s">
        <v>191</v>
      </c>
      <c r="N131" s="178" t="s">
        <v>194</v>
      </c>
      <c r="O131" s="198">
        <f>IF( AND($M131&lt;&gt;"", $N131&lt;&gt;""), VLOOKUP( IF(ISERROR(VLOOKUP($M131,Datos!$B$8:$C$13,2,0)),0,VLOOKUP($M131,Datos!$B$8:$C$13,2,0)), Datos!$I$9:$N$13, IF(ISERROR(VLOOKUP($N131,Datos!$B$17:$C$21,2,0)),0,VLOOKUP($N131, Datos!$B$17:$C$21,2,0)+1),  0),  "-")</f>
        <v>22</v>
      </c>
      <c r="P131" s="177"/>
      <c r="Q131" s="177"/>
      <c r="R131" s="177"/>
      <c r="S131" s="178" t="s">
        <v>40</v>
      </c>
      <c r="T131" s="198" t="str">
        <f>IF(ISERROR(VLOOKUP($S131,Datos!$B$25:$C$29,2,0)),"", VLOOKUP($S131,Datos!$B$25:$C$29,2,0))</f>
        <v>Alta</v>
      </c>
      <c r="U131" s="198" t="str">
        <f>VLOOKUP($S131,'Efectividad de Controles'!$B$5:$D$9,3,0)</f>
        <v>Impacto / Probabilidad</v>
      </c>
      <c r="V131" s="177"/>
      <c r="W131" s="177"/>
      <c r="X131" s="178" t="s">
        <v>191</v>
      </c>
      <c r="Y131" s="178" t="s">
        <v>196</v>
      </c>
      <c r="Z131" s="198">
        <f>IF( AND($X131&lt;&gt;"", $Y131&lt;&gt;""), VLOOKUP( IF(ISERROR(VLOOKUP($X131,Datos!$B$8:$C$13,2,0)),0,VLOOKUP($X131,Datos!$B$8:$C$13,2,0)), Datos!$I$9:$N$13, IF(ISERROR(VLOOKUP($Y131,Datos!$B$17:$C$21,2,0)),0,VLOOKUP($Y131, Datos!$B$17:$C$21,2,0)+1),  0),  "-")</f>
        <v>25</v>
      </c>
      <c r="AA131" s="177"/>
      <c r="AB131" s="177"/>
      <c r="AC131" s="179"/>
      <c r="AD131" s="180"/>
      <c r="AE131" s="198">
        <f t="shared" si="6"/>
        <v>22</v>
      </c>
      <c r="AF131" s="198">
        <f t="shared" si="7"/>
        <v>25</v>
      </c>
      <c r="AG131" s="178">
        <v>3</v>
      </c>
      <c r="AH131" s="198" t="str">
        <f>IF(ISERROR(VLOOKUP($AG131,Datos!$A$9:$E$13,2,0)),"",VLOOKUP($AG131,Datos!$A$9:$E$13,2,0))</f>
        <v>3 Moderado</v>
      </c>
      <c r="AI131" s="197" t="str">
        <f>IF(ISERROR(VLOOKUP($AJ131,Datos!$D$8:$E$13,2,0)),0,VLOOKUP($AJ131,Datos!$D$8:$E$13,2,0))</f>
        <v>Extremadamente Dañino</v>
      </c>
      <c r="AJ131" s="198">
        <f>IF(ISERROR(VLOOKUP($X131,Datos!$B$8:$E$13,3,0)), 0, VLOOKUP($X131,Datos!$B$8:$E$13,3,0))</f>
        <v>4</v>
      </c>
      <c r="AK131" s="198">
        <f>IF(ISERROR(VLOOKUP(AL131,Datos!D124:E129,2,0)),0,VLOOKUP(AL131,Datos!D124:E129,2,0))</f>
        <v>0</v>
      </c>
      <c r="AL131" s="198">
        <f>IF(ISERROR(VLOOKUP(Y131,Datos!B124:E129,3,0)),0,VLOOKUP(Y131,Datos!B124:E129,3,0))</f>
        <v>0</v>
      </c>
      <c r="AM131" s="198">
        <f t="shared" si="8"/>
        <v>4</v>
      </c>
      <c r="AN131" s="198" t="str">
        <f>IF(ISERROR(VLOOKUP($AM131,Datos!$I$24:$J$28,2,0)),"-",VLOOKUP($AM131,Datos!$I$24:$J$28,2,0))</f>
        <v>Moderado</v>
      </c>
    </row>
    <row r="132" spans="1:40" s="199" customFormat="1">
      <c r="A132" s="196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8" t="s">
        <v>191</v>
      </c>
      <c r="N132" s="178" t="s">
        <v>194</v>
      </c>
      <c r="O132" s="198">
        <f>IF( AND($M132&lt;&gt;"", $N132&lt;&gt;""), VLOOKUP( IF(ISERROR(VLOOKUP($M132,Datos!$B$8:$C$13,2,0)),0,VLOOKUP($M132,Datos!$B$8:$C$13,2,0)), Datos!$I$9:$N$13, IF(ISERROR(VLOOKUP($N132,Datos!$B$17:$C$21,2,0)),0,VLOOKUP($N132, Datos!$B$17:$C$21,2,0)+1),  0),  "-")</f>
        <v>22</v>
      </c>
      <c r="P132" s="177"/>
      <c r="Q132" s="177"/>
      <c r="R132" s="177"/>
      <c r="S132" s="178" t="s">
        <v>40</v>
      </c>
      <c r="T132" s="198" t="str">
        <f>IF(ISERROR(VLOOKUP($S132,Datos!$B$25:$C$29,2,0)),"", VLOOKUP($S132,Datos!$B$25:$C$29,2,0))</f>
        <v>Alta</v>
      </c>
      <c r="U132" s="198" t="str">
        <f>VLOOKUP($S132,'Efectividad de Controles'!$B$5:$D$9,3,0)</f>
        <v>Impacto / Probabilidad</v>
      </c>
      <c r="V132" s="177"/>
      <c r="W132" s="177"/>
      <c r="X132" s="178" t="s">
        <v>191</v>
      </c>
      <c r="Y132" s="178" t="s">
        <v>196</v>
      </c>
      <c r="Z132" s="198">
        <f>IF( AND($X132&lt;&gt;"", $Y132&lt;&gt;""), VLOOKUP( IF(ISERROR(VLOOKUP($X132,Datos!$B$8:$C$13,2,0)),0,VLOOKUP($X132,Datos!$B$8:$C$13,2,0)), Datos!$I$9:$N$13, IF(ISERROR(VLOOKUP($Y132,Datos!$B$17:$C$21,2,0)),0,VLOOKUP($Y132, Datos!$B$17:$C$21,2,0)+1),  0),  "-")</f>
        <v>25</v>
      </c>
      <c r="AA132" s="177"/>
      <c r="AB132" s="177"/>
      <c r="AC132" s="179"/>
      <c r="AD132" s="180"/>
      <c r="AE132" s="198">
        <f t="shared" si="6"/>
        <v>22</v>
      </c>
      <c r="AF132" s="198">
        <f t="shared" si="7"/>
        <v>25</v>
      </c>
      <c r="AG132" s="178">
        <v>3</v>
      </c>
      <c r="AH132" s="198" t="str">
        <f>IF(ISERROR(VLOOKUP($AG132,Datos!$A$9:$E$13,2,0)),"",VLOOKUP($AG132,Datos!$A$9:$E$13,2,0))</f>
        <v>3 Moderado</v>
      </c>
      <c r="AI132" s="197" t="str">
        <f>IF(ISERROR(VLOOKUP($AJ132,Datos!$D$8:$E$13,2,0)),0,VLOOKUP($AJ132,Datos!$D$8:$E$13,2,0))</f>
        <v>Extremadamente Dañino</v>
      </c>
      <c r="AJ132" s="198">
        <f>IF(ISERROR(VLOOKUP($X132,Datos!$B$8:$E$13,3,0)), 0, VLOOKUP($X132,Datos!$B$8:$E$13,3,0))</f>
        <v>4</v>
      </c>
      <c r="AK132" s="198">
        <f>IF(ISERROR(VLOOKUP(AL132,Datos!D125:E130,2,0)),0,VLOOKUP(AL132,Datos!D125:E130,2,0))</f>
        <v>0</v>
      </c>
      <c r="AL132" s="198">
        <f>IF(ISERROR(VLOOKUP(Y132,Datos!B125:E130,3,0)),0,VLOOKUP(Y132,Datos!B125:E130,3,0))</f>
        <v>0</v>
      </c>
      <c r="AM132" s="198">
        <f t="shared" si="8"/>
        <v>4</v>
      </c>
      <c r="AN132" s="198" t="str">
        <f>IF(ISERROR(VLOOKUP($AM132,Datos!$I$24:$J$28,2,0)),"-",VLOOKUP($AM132,Datos!$I$24:$J$28,2,0))</f>
        <v>Moderado</v>
      </c>
    </row>
    <row r="133" spans="1:40" s="199" customFormat="1">
      <c r="A133" s="196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8" t="s">
        <v>191</v>
      </c>
      <c r="N133" s="178" t="s">
        <v>194</v>
      </c>
      <c r="O133" s="198">
        <f>IF( AND($M133&lt;&gt;"", $N133&lt;&gt;""), VLOOKUP( IF(ISERROR(VLOOKUP($M133,Datos!$B$8:$C$13,2,0)),0,VLOOKUP($M133,Datos!$B$8:$C$13,2,0)), Datos!$I$9:$N$13, IF(ISERROR(VLOOKUP($N133,Datos!$B$17:$C$21,2,0)),0,VLOOKUP($N133, Datos!$B$17:$C$21,2,0)+1),  0),  "-")</f>
        <v>22</v>
      </c>
      <c r="P133" s="177"/>
      <c r="Q133" s="177"/>
      <c r="R133" s="177"/>
      <c r="S133" s="178" t="s">
        <v>40</v>
      </c>
      <c r="T133" s="198" t="str">
        <f>IF(ISERROR(VLOOKUP($S133,Datos!$B$25:$C$29,2,0)),"", VLOOKUP($S133,Datos!$B$25:$C$29,2,0))</f>
        <v>Alta</v>
      </c>
      <c r="U133" s="198" t="str">
        <f>VLOOKUP($S133,'Efectividad de Controles'!$B$5:$D$9,3,0)</f>
        <v>Impacto / Probabilidad</v>
      </c>
      <c r="V133" s="177"/>
      <c r="W133" s="177"/>
      <c r="X133" s="178" t="s">
        <v>191</v>
      </c>
      <c r="Y133" s="178" t="s">
        <v>196</v>
      </c>
      <c r="Z133" s="198">
        <f>IF( AND($X133&lt;&gt;"", $Y133&lt;&gt;""), VLOOKUP( IF(ISERROR(VLOOKUP($X133,Datos!$B$8:$C$13,2,0)),0,VLOOKUP($X133,Datos!$B$8:$C$13,2,0)), Datos!$I$9:$N$13, IF(ISERROR(VLOOKUP($Y133,Datos!$B$17:$C$21,2,0)),0,VLOOKUP($Y133, Datos!$B$17:$C$21,2,0)+1),  0),  "-")</f>
        <v>25</v>
      </c>
      <c r="AA133" s="177"/>
      <c r="AB133" s="177"/>
      <c r="AC133" s="179"/>
      <c r="AD133" s="180"/>
      <c r="AE133" s="198">
        <f t="shared" si="6"/>
        <v>22</v>
      </c>
      <c r="AF133" s="198">
        <f t="shared" si="7"/>
        <v>25</v>
      </c>
      <c r="AG133" s="178">
        <v>3</v>
      </c>
      <c r="AH133" s="198" t="str">
        <f>IF(ISERROR(VLOOKUP($AG133,Datos!$A$9:$E$13,2,0)),"",VLOOKUP($AG133,Datos!$A$9:$E$13,2,0))</f>
        <v>3 Moderado</v>
      </c>
      <c r="AI133" s="197" t="str">
        <f>IF(ISERROR(VLOOKUP($AJ133,Datos!$D$8:$E$13,2,0)),0,VLOOKUP($AJ133,Datos!$D$8:$E$13,2,0))</f>
        <v>Extremadamente Dañino</v>
      </c>
      <c r="AJ133" s="198">
        <f>IF(ISERROR(VLOOKUP($X133,Datos!$B$8:$E$13,3,0)), 0, VLOOKUP($X133,Datos!$B$8:$E$13,3,0))</f>
        <v>4</v>
      </c>
      <c r="AK133" s="198">
        <f>IF(ISERROR(VLOOKUP(AL133,Datos!D126:E131,2,0)),0,VLOOKUP(AL133,Datos!D126:E131,2,0))</f>
        <v>0</v>
      </c>
      <c r="AL133" s="198">
        <f>IF(ISERROR(VLOOKUP(Y133,Datos!B126:E131,3,0)),0,VLOOKUP(Y133,Datos!B126:E131,3,0))</f>
        <v>0</v>
      </c>
      <c r="AM133" s="198">
        <f t="shared" si="8"/>
        <v>4</v>
      </c>
      <c r="AN133" s="198" t="str">
        <f>IF(ISERROR(VLOOKUP($AM133,Datos!$I$24:$J$28,2,0)),"-",VLOOKUP($AM133,Datos!$I$24:$J$28,2,0))</f>
        <v>Moderado</v>
      </c>
    </row>
    <row r="134" spans="1:40" s="199" customFormat="1">
      <c r="A134" s="196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8" t="s">
        <v>191</v>
      </c>
      <c r="N134" s="178" t="s">
        <v>194</v>
      </c>
      <c r="O134" s="198">
        <f>IF( AND($M134&lt;&gt;"", $N134&lt;&gt;""), VLOOKUP( IF(ISERROR(VLOOKUP($M134,Datos!$B$8:$C$13,2,0)),0,VLOOKUP($M134,Datos!$B$8:$C$13,2,0)), Datos!$I$9:$N$13, IF(ISERROR(VLOOKUP($N134,Datos!$B$17:$C$21,2,0)),0,VLOOKUP($N134, Datos!$B$17:$C$21,2,0)+1),  0),  "-")</f>
        <v>22</v>
      </c>
      <c r="P134" s="177"/>
      <c r="Q134" s="177"/>
      <c r="R134" s="177"/>
      <c r="S134" s="178" t="s">
        <v>40</v>
      </c>
      <c r="T134" s="198" t="str">
        <f>IF(ISERROR(VLOOKUP($S134,Datos!$B$25:$C$29,2,0)),"", VLOOKUP($S134,Datos!$B$25:$C$29,2,0))</f>
        <v>Alta</v>
      </c>
      <c r="U134" s="198" t="str">
        <f>VLOOKUP($S134,'Efectividad de Controles'!$B$5:$D$9,3,0)</f>
        <v>Impacto / Probabilidad</v>
      </c>
      <c r="V134" s="177"/>
      <c r="W134" s="177"/>
      <c r="X134" s="178" t="s">
        <v>191</v>
      </c>
      <c r="Y134" s="178" t="s">
        <v>196</v>
      </c>
      <c r="Z134" s="198">
        <f>IF( AND($X134&lt;&gt;"", $Y134&lt;&gt;""), VLOOKUP( IF(ISERROR(VLOOKUP($X134,Datos!$B$8:$C$13,2,0)),0,VLOOKUP($X134,Datos!$B$8:$C$13,2,0)), Datos!$I$9:$N$13, IF(ISERROR(VLOOKUP($Y134,Datos!$B$17:$C$21,2,0)),0,VLOOKUP($Y134, Datos!$B$17:$C$21,2,0)+1),  0),  "-")</f>
        <v>25</v>
      </c>
      <c r="AA134" s="177"/>
      <c r="AB134" s="177"/>
      <c r="AC134" s="179"/>
      <c r="AD134" s="180"/>
      <c r="AE134" s="198">
        <f t="shared" si="6"/>
        <v>22</v>
      </c>
      <c r="AF134" s="198">
        <f t="shared" si="7"/>
        <v>25</v>
      </c>
      <c r="AG134" s="178">
        <v>3</v>
      </c>
      <c r="AH134" s="198" t="str">
        <f>IF(ISERROR(VLOOKUP($AG134,Datos!$A$9:$E$13,2,0)),"",VLOOKUP($AG134,Datos!$A$9:$E$13,2,0))</f>
        <v>3 Moderado</v>
      </c>
      <c r="AI134" s="197" t="str">
        <f>IF(ISERROR(VLOOKUP($AJ134,Datos!$D$8:$E$13,2,0)),0,VLOOKUP($AJ134,Datos!$D$8:$E$13,2,0))</f>
        <v>Extremadamente Dañino</v>
      </c>
      <c r="AJ134" s="198">
        <f>IF(ISERROR(VLOOKUP($X134,Datos!$B$8:$E$13,3,0)), 0, VLOOKUP($X134,Datos!$B$8:$E$13,3,0))</f>
        <v>4</v>
      </c>
      <c r="AK134" s="198">
        <f>IF(ISERROR(VLOOKUP(AL134,Datos!D127:E132,2,0)),0,VLOOKUP(AL134,Datos!D127:E132,2,0))</f>
        <v>0</v>
      </c>
      <c r="AL134" s="198">
        <f>IF(ISERROR(VLOOKUP(Y134,Datos!B127:E132,3,0)),0,VLOOKUP(Y134,Datos!B127:E132,3,0))</f>
        <v>0</v>
      </c>
      <c r="AM134" s="198">
        <f t="shared" si="8"/>
        <v>4</v>
      </c>
      <c r="AN134" s="198" t="str">
        <f>IF(ISERROR(VLOOKUP($AM134,Datos!$I$24:$J$28,2,0)),"-",VLOOKUP($AM134,Datos!$I$24:$J$28,2,0))</f>
        <v>Moderado</v>
      </c>
    </row>
    <row r="135" spans="1:40" s="199" customFormat="1">
      <c r="A135" s="196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8" t="s">
        <v>191</v>
      </c>
      <c r="N135" s="178" t="s">
        <v>194</v>
      </c>
      <c r="O135" s="198">
        <f>IF( AND($M135&lt;&gt;"", $N135&lt;&gt;""), VLOOKUP( IF(ISERROR(VLOOKUP($M135,Datos!$B$8:$C$13,2,0)),0,VLOOKUP($M135,Datos!$B$8:$C$13,2,0)), Datos!$I$9:$N$13, IF(ISERROR(VLOOKUP($N135,Datos!$B$17:$C$21,2,0)),0,VLOOKUP($N135, Datos!$B$17:$C$21,2,0)+1),  0),  "-")</f>
        <v>22</v>
      </c>
      <c r="P135" s="177"/>
      <c r="Q135" s="177"/>
      <c r="R135" s="177"/>
      <c r="S135" s="178" t="s">
        <v>40</v>
      </c>
      <c r="T135" s="198" t="str">
        <f>IF(ISERROR(VLOOKUP($S135,Datos!$B$25:$C$29,2,0)),"", VLOOKUP($S135,Datos!$B$25:$C$29,2,0))</f>
        <v>Alta</v>
      </c>
      <c r="U135" s="198" t="str">
        <f>VLOOKUP($S135,'Efectividad de Controles'!$B$5:$D$9,3,0)</f>
        <v>Impacto / Probabilidad</v>
      </c>
      <c r="V135" s="177"/>
      <c r="W135" s="177"/>
      <c r="X135" s="178" t="s">
        <v>191</v>
      </c>
      <c r="Y135" s="178" t="s">
        <v>196</v>
      </c>
      <c r="Z135" s="198">
        <f>IF( AND($X135&lt;&gt;"", $Y135&lt;&gt;""), VLOOKUP( IF(ISERROR(VLOOKUP($X135,Datos!$B$8:$C$13,2,0)),0,VLOOKUP($X135,Datos!$B$8:$C$13,2,0)), Datos!$I$9:$N$13, IF(ISERROR(VLOOKUP($Y135,Datos!$B$17:$C$21,2,0)),0,VLOOKUP($Y135, Datos!$B$17:$C$21,2,0)+1),  0),  "-")</f>
        <v>25</v>
      </c>
      <c r="AA135" s="177"/>
      <c r="AB135" s="177"/>
      <c r="AC135" s="179"/>
      <c r="AD135" s="180"/>
      <c r="AE135" s="198">
        <f t="shared" si="6"/>
        <v>22</v>
      </c>
      <c r="AF135" s="198">
        <f t="shared" si="7"/>
        <v>25</v>
      </c>
      <c r="AG135" s="178">
        <v>3</v>
      </c>
      <c r="AH135" s="198" t="str">
        <f>IF(ISERROR(VLOOKUP($AG135,Datos!$A$9:$E$13,2,0)),"",VLOOKUP($AG135,Datos!$A$9:$E$13,2,0))</f>
        <v>3 Moderado</v>
      </c>
      <c r="AI135" s="197" t="str">
        <f>IF(ISERROR(VLOOKUP($AJ135,Datos!$D$8:$E$13,2,0)),0,VLOOKUP($AJ135,Datos!$D$8:$E$13,2,0))</f>
        <v>Extremadamente Dañino</v>
      </c>
      <c r="AJ135" s="198">
        <f>IF(ISERROR(VLOOKUP($X135,Datos!$B$8:$E$13,3,0)), 0, VLOOKUP($X135,Datos!$B$8:$E$13,3,0))</f>
        <v>4</v>
      </c>
      <c r="AK135" s="198">
        <f>IF(ISERROR(VLOOKUP(AL135,Datos!D128:E133,2,0)),0,VLOOKUP(AL135,Datos!D128:E133,2,0))</f>
        <v>0</v>
      </c>
      <c r="AL135" s="198">
        <f>IF(ISERROR(VLOOKUP(Y135,Datos!B128:E133,3,0)),0,VLOOKUP(Y135,Datos!B128:E133,3,0))</f>
        <v>0</v>
      </c>
      <c r="AM135" s="198">
        <f t="shared" si="8"/>
        <v>4</v>
      </c>
      <c r="AN135" s="198" t="str">
        <f>IF(ISERROR(VLOOKUP($AM135,Datos!$I$24:$J$28,2,0)),"-",VLOOKUP($AM135,Datos!$I$24:$J$28,2,0))</f>
        <v>Moderado</v>
      </c>
    </row>
    <row r="136" spans="1:40" s="199" customFormat="1">
      <c r="A136" s="196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8" t="s">
        <v>191</v>
      </c>
      <c r="N136" s="178" t="s">
        <v>194</v>
      </c>
      <c r="O136" s="198">
        <f>IF( AND($M136&lt;&gt;"", $N136&lt;&gt;""), VLOOKUP( IF(ISERROR(VLOOKUP($M136,Datos!$B$8:$C$13,2,0)),0,VLOOKUP($M136,Datos!$B$8:$C$13,2,0)), Datos!$I$9:$N$13, IF(ISERROR(VLOOKUP($N136,Datos!$B$17:$C$21,2,0)),0,VLOOKUP($N136, Datos!$B$17:$C$21,2,0)+1),  0),  "-")</f>
        <v>22</v>
      </c>
      <c r="P136" s="177"/>
      <c r="Q136" s="177"/>
      <c r="R136" s="177"/>
      <c r="S136" s="178" t="s">
        <v>40</v>
      </c>
      <c r="T136" s="198" t="str">
        <f>IF(ISERROR(VLOOKUP($S136,Datos!$B$25:$C$29,2,0)),"", VLOOKUP($S136,Datos!$B$25:$C$29,2,0))</f>
        <v>Alta</v>
      </c>
      <c r="U136" s="198" t="str">
        <f>VLOOKUP($S136,'Efectividad de Controles'!$B$5:$D$9,3,0)</f>
        <v>Impacto / Probabilidad</v>
      </c>
      <c r="V136" s="177"/>
      <c r="W136" s="177"/>
      <c r="X136" s="178" t="s">
        <v>191</v>
      </c>
      <c r="Y136" s="178" t="s">
        <v>196</v>
      </c>
      <c r="Z136" s="198">
        <f>IF( AND($X136&lt;&gt;"", $Y136&lt;&gt;""), VLOOKUP( IF(ISERROR(VLOOKUP($X136,Datos!$B$8:$C$13,2,0)),0,VLOOKUP($X136,Datos!$B$8:$C$13,2,0)), Datos!$I$9:$N$13, IF(ISERROR(VLOOKUP($Y136,Datos!$B$17:$C$21,2,0)),0,VLOOKUP($Y136, Datos!$B$17:$C$21,2,0)+1),  0),  "-")</f>
        <v>25</v>
      </c>
      <c r="AA136" s="177"/>
      <c r="AB136" s="177"/>
      <c r="AC136" s="179"/>
      <c r="AD136" s="180"/>
      <c r="AE136" s="198">
        <f t="shared" si="6"/>
        <v>22</v>
      </c>
      <c r="AF136" s="198">
        <f t="shared" si="7"/>
        <v>25</v>
      </c>
      <c r="AG136" s="178">
        <v>3</v>
      </c>
      <c r="AH136" s="198" t="str">
        <f>IF(ISERROR(VLOOKUP($AG136,Datos!$A$9:$E$13,2,0)),"",VLOOKUP($AG136,Datos!$A$9:$E$13,2,0))</f>
        <v>3 Moderado</v>
      </c>
      <c r="AI136" s="197" t="str">
        <f>IF(ISERROR(VLOOKUP($AJ136,Datos!$D$8:$E$13,2,0)),0,VLOOKUP($AJ136,Datos!$D$8:$E$13,2,0))</f>
        <v>Extremadamente Dañino</v>
      </c>
      <c r="AJ136" s="198">
        <f>IF(ISERROR(VLOOKUP($X136,Datos!$B$8:$E$13,3,0)), 0, VLOOKUP($X136,Datos!$B$8:$E$13,3,0))</f>
        <v>4</v>
      </c>
      <c r="AK136" s="198">
        <f>IF(ISERROR(VLOOKUP(AL136,Datos!D129:E134,2,0)),0,VLOOKUP(AL136,Datos!D129:E134,2,0))</f>
        <v>0</v>
      </c>
      <c r="AL136" s="198">
        <f>IF(ISERROR(VLOOKUP(Y136,Datos!B129:E134,3,0)),0,VLOOKUP(Y136,Datos!B129:E134,3,0))</f>
        <v>0</v>
      </c>
      <c r="AM136" s="198">
        <f t="shared" si="8"/>
        <v>4</v>
      </c>
      <c r="AN136" s="198" t="str">
        <f>IF(ISERROR(VLOOKUP($AM136,Datos!$I$24:$J$28,2,0)),"-",VLOOKUP($AM136,Datos!$I$24:$J$28,2,0))</f>
        <v>Moderado</v>
      </c>
    </row>
    <row r="137" spans="1:40" s="199" customFormat="1">
      <c r="A137" s="196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8" t="s">
        <v>191</v>
      </c>
      <c r="N137" s="178" t="s">
        <v>194</v>
      </c>
      <c r="O137" s="198">
        <f>IF( AND($M137&lt;&gt;"", $N137&lt;&gt;""), VLOOKUP( IF(ISERROR(VLOOKUP($M137,Datos!$B$8:$C$13,2,0)),0,VLOOKUP($M137,Datos!$B$8:$C$13,2,0)), Datos!$I$9:$N$13, IF(ISERROR(VLOOKUP($N137,Datos!$B$17:$C$21,2,0)),0,VLOOKUP($N137, Datos!$B$17:$C$21,2,0)+1),  0),  "-")</f>
        <v>22</v>
      </c>
      <c r="P137" s="177"/>
      <c r="Q137" s="177"/>
      <c r="R137" s="177"/>
      <c r="S137" s="178" t="s">
        <v>40</v>
      </c>
      <c r="T137" s="198" t="str">
        <f>IF(ISERROR(VLOOKUP($S137,Datos!$B$25:$C$29,2,0)),"", VLOOKUP($S137,Datos!$B$25:$C$29,2,0))</f>
        <v>Alta</v>
      </c>
      <c r="U137" s="198" t="str">
        <f>VLOOKUP($S137,'Efectividad de Controles'!$B$5:$D$9,3,0)</f>
        <v>Impacto / Probabilidad</v>
      </c>
      <c r="V137" s="177"/>
      <c r="W137" s="177"/>
      <c r="X137" s="178" t="s">
        <v>191</v>
      </c>
      <c r="Y137" s="178" t="s">
        <v>196</v>
      </c>
      <c r="Z137" s="198">
        <f>IF( AND($X137&lt;&gt;"", $Y137&lt;&gt;""), VLOOKUP( IF(ISERROR(VLOOKUP($X137,Datos!$B$8:$C$13,2,0)),0,VLOOKUP($X137,Datos!$B$8:$C$13,2,0)), Datos!$I$9:$N$13, IF(ISERROR(VLOOKUP($Y137,Datos!$B$17:$C$21,2,0)),0,VLOOKUP($Y137, Datos!$B$17:$C$21,2,0)+1),  0),  "-")</f>
        <v>25</v>
      </c>
      <c r="AA137" s="177"/>
      <c r="AB137" s="177"/>
      <c r="AC137" s="179"/>
      <c r="AD137" s="180"/>
      <c r="AE137" s="198">
        <f t="shared" si="6"/>
        <v>22</v>
      </c>
      <c r="AF137" s="198">
        <f t="shared" si="7"/>
        <v>25</v>
      </c>
      <c r="AG137" s="178">
        <v>3</v>
      </c>
      <c r="AH137" s="198" t="str">
        <f>IF(ISERROR(VLOOKUP($AG137,Datos!$A$9:$E$13,2,0)),"",VLOOKUP($AG137,Datos!$A$9:$E$13,2,0))</f>
        <v>3 Moderado</v>
      </c>
      <c r="AI137" s="197" t="str">
        <f>IF(ISERROR(VLOOKUP($AJ137,Datos!$D$8:$E$13,2,0)),0,VLOOKUP($AJ137,Datos!$D$8:$E$13,2,0))</f>
        <v>Extremadamente Dañino</v>
      </c>
      <c r="AJ137" s="198">
        <f>IF(ISERROR(VLOOKUP($X137,Datos!$B$8:$E$13,3,0)), 0, VLOOKUP($X137,Datos!$B$8:$E$13,3,0))</f>
        <v>4</v>
      </c>
      <c r="AK137" s="198">
        <f>IF(ISERROR(VLOOKUP(AL137,Datos!D130:E135,2,0)),0,VLOOKUP(AL137,Datos!D130:E135,2,0))</f>
        <v>0</v>
      </c>
      <c r="AL137" s="198">
        <f>IF(ISERROR(VLOOKUP(Y137,Datos!B130:E135,3,0)),0,VLOOKUP(Y137,Datos!B130:E135,3,0))</f>
        <v>0</v>
      </c>
      <c r="AM137" s="198">
        <f t="shared" si="8"/>
        <v>4</v>
      </c>
      <c r="AN137" s="198" t="str">
        <f>IF(ISERROR(VLOOKUP($AM137,Datos!$I$24:$J$28,2,0)),"-",VLOOKUP($AM137,Datos!$I$24:$J$28,2,0))</f>
        <v>Moderado</v>
      </c>
    </row>
    <row r="138" spans="1:40" s="199" customFormat="1">
      <c r="A138" s="196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8" t="s">
        <v>191</v>
      </c>
      <c r="N138" s="178" t="s">
        <v>194</v>
      </c>
      <c r="O138" s="198">
        <f>IF( AND($M138&lt;&gt;"", $N138&lt;&gt;""), VLOOKUP( IF(ISERROR(VLOOKUP($M138,Datos!$B$8:$C$13,2,0)),0,VLOOKUP($M138,Datos!$B$8:$C$13,2,0)), Datos!$I$9:$N$13, IF(ISERROR(VLOOKUP($N138,Datos!$B$17:$C$21,2,0)),0,VLOOKUP($N138, Datos!$B$17:$C$21,2,0)+1),  0),  "-")</f>
        <v>22</v>
      </c>
      <c r="P138" s="177"/>
      <c r="Q138" s="177"/>
      <c r="R138" s="177"/>
      <c r="S138" s="178" t="s">
        <v>40</v>
      </c>
      <c r="T138" s="198" t="str">
        <f>IF(ISERROR(VLOOKUP($S138,Datos!$B$25:$C$29,2,0)),"", VLOOKUP($S138,Datos!$B$25:$C$29,2,0))</f>
        <v>Alta</v>
      </c>
      <c r="U138" s="198" t="str">
        <f>VLOOKUP($S138,'Efectividad de Controles'!$B$5:$D$9,3,0)</f>
        <v>Impacto / Probabilidad</v>
      </c>
      <c r="V138" s="177"/>
      <c r="W138" s="177"/>
      <c r="X138" s="178" t="s">
        <v>191</v>
      </c>
      <c r="Y138" s="178" t="s">
        <v>196</v>
      </c>
      <c r="Z138" s="198">
        <f>IF( AND($X138&lt;&gt;"", $Y138&lt;&gt;""), VLOOKUP( IF(ISERROR(VLOOKUP($X138,Datos!$B$8:$C$13,2,0)),0,VLOOKUP($X138,Datos!$B$8:$C$13,2,0)), Datos!$I$9:$N$13, IF(ISERROR(VLOOKUP($Y138,Datos!$B$17:$C$21,2,0)),0,VLOOKUP($Y138, Datos!$B$17:$C$21,2,0)+1),  0),  "-")</f>
        <v>25</v>
      </c>
      <c r="AA138" s="177"/>
      <c r="AB138" s="177"/>
      <c r="AC138" s="179"/>
      <c r="AD138" s="180"/>
      <c r="AE138" s="198">
        <f t="shared" si="6"/>
        <v>22</v>
      </c>
      <c r="AF138" s="198">
        <f t="shared" si="7"/>
        <v>25</v>
      </c>
      <c r="AG138" s="178">
        <v>3</v>
      </c>
      <c r="AH138" s="198" t="str">
        <f>IF(ISERROR(VLOOKUP($AG138,Datos!$A$9:$E$13,2,0)),"",VLOOKUP($AG138,Datos!$A$9:$E$13,2,0))</f>
        <v>3 Moderado</v>
      </c>
      <c r="AI138" s="197" t="str">
        <f>IF(ISERROR(VLOOKUP($AJ138,Datos!$D$8:$E$13,2,0)),0,VLOOKUP($AJ138,Datos!$D$8:$E$13,2,0))</f>
        <v>Extremadamente Dañino</v>
      </c>
      <c r="AJ138" s="198">
        <f>IF(ISERROR(VLOOKUP($X138,Datos!$B$8:$E$13,3,0)), 0, VLOOKUP($X138,Datos!$B$8:$E$13,3,0))</f>
        <v>4</v>
      </c>
      <c r="AK138" s="198">
        <f>IF(ISERROR(VLOOKUP(AL138,Datos!D131:E136,2,0)),0,VLOOKUP(AL138,Datos!D131:E136,2,0))</f>
        <v>0</v>
      </c>
      <c r="AL138" s="198">
        <f>IF(ISERROR(VLOOKUP(Y138,Datos!B131:E136,3,0)),0,VLOOKUP(Y138,Datos!B131:E136,3,0))</f>
        <v>0</v>
      </c>
      <c r="AM138" s="198">
        <f t="shared" si="8"/>
        <v>4</v>
      </c>
      <c r="AN138" s="198" t="str">
        <f>IF(ISERROR(VLOOKUP($AM138,Datos!$I$24:$J$28,2,0)),"-",VLOOKUP($AM138,Datos!$I$24:$J$28,2,0))</f>
        <v>Moderado</v>
      </c>
    </row>
    <row r="139" spans="1:40" s="199" customFormat="1">
      <c r="A139" s="196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8" t="s">
        <v>191</v>
      </c>
      <c r="N139" s="178" t="s">
        <v>194</v>
      </c>
      <c r="O139" s="198">
        <f>IF( AND($M139&lt;&gt;"", $N139&lt;&gt;""), VLOOKUP( IF(ISERROR(VLOOKUP($M139,Datos!$B$8:$C$13,2,0)),0,VLOOKUP($M139,Datos!$B$8:$C$13,2,0)), Datos!$I$9:$N$13, IF(ISERROR(VLOOKUP($N139,Datos!$B$17:$C$21,2,0)),0,VLOOKUP($N139, Datos!$B$17:$C$21,2,0)+1),  0),  "-")</f>
        <v>22</v>
      </c>
      <c r="P139" s="177"/>
      <c r="Q139" s="177"/>
      <c r="R139" s="177"/>
      <c r="S139" s="178" t="s">
        <v>40</v>
      </c>
      <c r="T139" s="198" t="str">
        <f>IF(ISERROR(VLOOKUP($S139,Datos!$B$25:$C$29,2,0)),"", VLOOKUP($S139,Datos!$B$25:$C$29,2,0))</f>
        <v>Alta</v>
      </c>
      <c r="U139" s="198" t="str">
        <f>VLOOKUP($S139,'Efectividad de Controles'!$B$5:$D$9,3,0)</f>
        <v>Impacto / Probabilidad</v>
      </c>
      <c r="V139" s="177"/>
      <c r="W139" s="177"/>
      <c r="X139" s="178" t="s">
        <v>191</v>
      </c>
      <c r="Y139" s="178" t="s">
        <v>196</v>
      </c>
      <c r="Z139" s="198">
        <f>IF( AND($X139&lt;&gt;"", $Y139&lt;&gt;""), VLOOKUP( IF(ISERROR(VLOOKUP($X139,Datos!$B$8:$C$13,2,0)),0,VLOOKUP($X139,Datos!$B$8:$C$13,2,0)), Datos!$I$9:$N$13, IF(ISERROR(VLOOKUP($Y139,Datos!$B$17:$C$21,2,0)),0,VLOOKUP($Y139, Datos!$B$17:$C$21,2,0)+1),  0),  "-")</f>
        <v>25</v>
      </c>
      <c r="AA139" s="177"/>
      <c r="AB139" s="177"/>
      <c r="AC139" s="179"/>
      <c r="AD139" s="180"/>
      <c r="AE139" s="198">
        <f t="shared" si="6"/>
        <v>22</v>
      </c>
      <c r="AF139" s="198">
        <f t="shared" si="7"/>
        <v>25</v>
      </c>
      <c r="AG139" s="178">
        <v>3</v>
      </c>
      <c r="AH139" s="198" t="str">
        <f>IF(ISERROR(VLOOKUP($AG139,Datos!$A$9:$E$13,2,0)),"",VLOOKUP($AG139,Datos!$A$9:$E$13,2,0))</f>
        <v>3 Moderado</v>
      </c>
      <c r="AI139" s="197" t="str">
        <f>IF(ISERROR(VLOOKUP($AJ139,Datos!$D$8:$E$13,2,0)),0,VLOOKUP($AJ139,Datos!$D$8:$E$13,2,0))</f>
        <v>Extremadamente Dañino</v>
      </c>
      <c r="AJ139" s="198">
        <f>IF(ISERROR(VLOOKUP($X139,Datos!$B$8:$E$13,3,0)), 0, VLOOKUP($X139,Datos!$B$8:$E$13,3,0))</f>
        <v>4</v>
      </c>
      <c r="AK139" s="198">
        <f>IF(ISERROR(VLOOKUP(AL139,Datos!D132:E137,2,0)),0,VLOOKUP(AL139,Datos!D132:E137,2,0))</f>
        <v>0</v>
      </c>
      <c r="AL139" s="198">
        <f>IF(ISERROR(VLOOKUP(Y139,Datos!B132:E137,3,0)),0,VLOOKUP(Y139,Datos!B132:E137,3,0))</f>
        <v>0</v>
      </c>
      <c r="AM139" s="198">
        <f t="shared" si="8"/>
        <v>4</v>
      </c>
      <c r="AN139" s="198" t="str">
        <f>IF(ISERROR(VLOOKUP($AM139,Datos!$I$24:$J$28,2,0)),"-",VLOOKUP($AM139,Datos!$I$24:$J$28,2,0))</f>
        <v>Moderado</v>
      </c>
    </row>
    <row r="140" spans="1:40" s="199" customFormat="1">
      <c r="A140" s="196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8" t="s">
        <v>191</v>
      </c>
      <c r="N140" s="178" t="s">
        <v>194</v>
      </c>
      <c r="O140" s="198">
        <f>IF( AND($M140&lt;&gt;"", $N140&lt;&gt;""), VLOOKUP( IF(ISERROR(VLOOKUP($M140,Datos!$B$8:$C$13,2,0)),0,VLOOKUP($M140,Datos!$B$8:$C$13,2,0)), Datos!$I$9:$N$13, IF(ISERROR(VLOOKUP($N140,Datos!$B$17:$C$21,2,0)),0,VLOOKUP($N140, Datos!$B$17:$C$21,2,0)+1),  0),  "-")</f>
        <v>22</v>
      </c>
      <c r="P140" s="177"/>
      <c r="Q140" s="177"/>
      <c r="R140" s="177"/>
      <c r="S140" s="178" t="s">
        <v>40</v>
      </c>
      <c r="T140" s="198" t="str">
        <f>IF(ISERROR(VLOOKUP($S140,Datos!$B$25:$C$29,2,0)),"", VLOOKUP($S140,Datos!$B$25:$C$29,2,0))</f>
        <v>Alta</v>
      </c>
      <c r="U140" s="198" t="str">
        <f>VLOOKUP($S140,'Efectividad de Controles'!$B$5:$D$9,3,0)</f>
        <v>Impacto / Probabilidad</v>
      </c>
      <c r="V140" s="177"/>
      <c r="W140" s="177"/>
      <c r="X140" s="178" t="s">
        <v>191</v>
      </c>
      <c r="Y140" s="178" t="s">
        <v>196</v>
      </c>
      <c r="Z140" s="198">
        <f>IF( AND($X140&lt;&gt;"", $Y140&lt;&gt;""), VLOOKUP( IF(ISERROR(VLOOKUP($X140,Datos!$B$8:$C$13,2,0)),0,VLOOKUP($X140,Datos!$B$8:$C$13,2,0)), Datos!$I$9:$N$13, IF(ISERROR(VLOOKUP($Y140,Datos!$B$17:$C$21,2,0)),0,VLOOKUP($Y140, Datos!$B$17:$C$21,2,0)+1),  0),  "-")</f>
        <v>25</v>
      </c>
      <c r="AA140" s="177"/>
      <c r="AB140" s="177"/>
      <c r="AC140" s="179"/>
      <c r="AD140" s="180"/>
      <c r="AE140" s="198">
        <f t="shared" si="6"/>
        <v>22</v>
      </c>
      <c r="AF140" s="198">
        <f t="shared" si="7"/>
        <v>25</v>
      </c>
      <c r="AG140" s="178">
        <v>3</v>
      </c>
      <c r="AH140" s="198" t="str">
        <f>IF(ISERROR(VLOOKUP($AG140,Datos!$A$9:$E$13,2,0)),"",VLOOKUP($AG140,Datos!$A$9:$E$13,2,0))</f>
        <v>3 Moderado</v>
      </c>
      <c r="AI140" s="197" t="str">
        <f>IF(ISERROR(VLOOKUP($AJ140,Datos!$D$8:$E$13,2,0)),0,VLOOKUP($AJ140,Datos!$D$8:$E$13,2,0))</f>
        <v>Extremadamente Dañino</v>
      </c>
      <c r="AJ140" s="198">
        <f>IF(ISERROR(VLOOKUP($X140,Datos!$B$8:$E$13,3,0)), 0, VLOOKUP($X140,Datos!$B$8:$E$13,3,0))</f>
        <v>4</v>
      </c>
      <c r="AK140" s="198">
        <f>IF(ISERROR(VLOOKUP(AL140,Datos!D133:E138,2,0)),0,VLOOKUP(AL140,Datos!D133:E138,2,0))</f>
        <v>0</v>
      </c>
      <c r="AL140" s="198">
        <f>IF(ISERROR(VLOOKUP(Y140,Datos!B133:E138,3,0)),0,VLOOKUP(Y140,Datos!B133:E138,3,0))</f>
        <v>0</v>
      </c>
      <c r="AM140" s="198">
        <f t="shared" si="8"/>
        <v>4</v>
      </c>
      <c r="AN140" s="198" t="str">
        <f>IF(ISERROR(VLOOKUP($AM140,Datos!$I$24:$J$28,2,0)),"-",VLOOKUP($AM140,Datos!$I$24:$J$28,2,0))</f>
        <v>Moderado</v>
      </c>
    </row>
    <row r="141" spans="1:40" s="199" customFormat="1">
      <c r="A141" s="196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8" t="s">
        <v>191</v>
      </c>
      <c r="N141" s="178" t="s">
        <v>194</v>
      </c>
      <c r="O141" s="198">
        <f>IF( AND($M141&lt;&gt;"", $N141&lt;&gt;""), VLOOKUP( IF(ISERROR(VLOOKUP($M141,Datos!$B$8:$C$13,2,0)),0,VLOOKUP($M141,Datos!$B$8:$C$13,2,0)), Datos!$I$9:$N$13, IF(ISERROR(VLOOKUP($N141,Datos!$B$17:$C$21,2,0)),0,VLOOKUP($N141, Datos!$B$17:$C$21,2,0)+1),  0),  "-")</f>
        <v>22</v>
      </c>
      <c r="P141" s="177"/>
      <c r="Q141" s="177"/>
      <c r="R141" s="177"/>
      <c r="S141" s="178" t="s">
        <v>40</v>
      </c>
      <c r="T141" s="198" t="str">
        <f>IF(ISERROR(VLOOKUP($S141,Datos!$B$25:$C$29,2,0)),"", VLOOKUP($S141,Datos!$B$25:$C$29,2,0))</f>
        <v>Alta</v>
      </c>
      <c r="U141" s="198" t="str">
        <f>VLOOKUP($S141,'Efectividad de Controles'!$B$5:$D$9,3,0)</f>
        <v>Impacto / Probabilidad</v>
      </c>
      <c r="V141" s="177"/>
      <c r="W141" s="177"/>
      <c r="X141" s="178" t="s">
        <v>191</v>
      </c>
      <c r="Y141" s="178" t="s">
        <v>196</v>
      </c>
      <c r="Z141" s="198">
        <f>IF( AND($X141&lt;&gt;"", $Y141&lt;&gt;""), VLOOKUP( IF(ISERROR(VLOOKUP($X141,Datos!$B$8:$C$13,2,0)),0,VLOOKUP($X141,Datos!$B$8:$C$13,2,0)), Datos!$I$9:$N$13, IF(ISERROR(VLOOKUP($Y141,Datos!$B$17:$C$21,2,0)),0,VLOOKUP($Y141, Datos!$B$17:$C$21,2,0)+1),  0),  "-")</f>
        <v>25</v>
      </c>
      <c r="AA141" s="177"/>
      <c r="AB141" s="177"/>
      <c r="AC141" s="179"/>
      <c r="AD141" s="180"/>
      <c r="AE141" s="198">
        <f t="shared" si="6"/>
        <v>22</v>
      </c>
      <c r="AF141" s="198">
        <f t="shared" si="7"/>
        <v>25</v>
      </c>
      <c r="AG141" s="178">
        <v>3</v>
      </c>
      <c r="AH141" s="198" t="str">
        <f>IF(ISERROR(VLOOKUP($AG141,Datos!$A$9:$E$13,2,0)),"",VLOOKUP($AG141,Datos!$A$9:$E$13,2,0))</f>
        <v>3 Moderado</v>
      </c>
      <c r="AI141" s="197" t="str">
        <f>IF(ISERROR(VLOOKUP($AJ141,Datos!$D$8:$E$13,2,0)),0,VLOOKUP($AJ141,Datos!$D$8:$E$13,2,0))</f>
        <v>Extremadamente Dañino</v>
      </c>
      <c r="AJ141" s="198">
        <f>IF(ISERROR(VLOOKUP($X141,Datos!$B$8:$E$13,3,0)), 0, VLOOKUP($X141,Datos!$B$8:$E$13,3,0))</f>
        <v>4</v>
      </c>
      <c r="AK141" s="198">
        <f>IF(ISERROR(VLOOKUP(AL141,Datos!D134:E139,2,0)),0,VLOOKUP(AL141,Datos!D134:E139,2,0))</f>
        <v>0</v>
      </c>
      <c r="AL141" s="198">
        <f>IF(ISERROR(VLOOKUP(Y141,Datos!B134:E139,3,0)),0,VLOOKUP(Y141,Datos!B134:E139,3,0))</f>
        <v>0</v>
      </c>
      <c r="AM141" s="198">
        <f t="shared" si="8"/>
        <v>4</v>
      </c>
      <c r="AN141" s="198" t="str">
        <f>IF(ISERROR(VLOOKUP($AM141,Datos!$I$24:$J$28,2,0)),"-",VLOOKUP($AM141,Datos!$I$24:$J$28,2,0))</f>
        <v>Moderado</v>
      </c>
    </row>
    <row r="142" spans="1:40" s="199" customFormat="1">
      <c r="A142" s="196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8" t="s">
        <v>191</v>
      </c>
      <c r="N142" s="178" t="s">
        <v>194</v>
      </c>
      <c r="O142" s="198">
        <f>IF( AND($M142&lt;&gt;"", $N142&lt;&gt;""), VLOOKUP( IF(ISERROR(VLOOKUP($M142,Datos!$B$8:$C$13,2,0)),0,VLOOKUP($M142,Datos!$B$8:$C$13,2,0)), Datos!$I$9:$N$13, IF(ISERROR(VLOOKUP($N142,Datos!$B$17:$C$21,2,0)),0,VLOOKUP($N142, Datos!$B$17:$C$21,2,0)+1),  0),  "-")</f>
        <v>22</v>
      </c>
      <c r="P142" s="177"/>
      <c r="Q142" s="177"/>
      <c r="R142" s="177"/>
      <c r="S142" s="178" t="s">
        <v>40</v>
      </c>
      <c r="T142" s="198" t="str">
        <f>IF(ISERROR(VLOOKUP($S142,Datos!$B$25:$C$29,2,0)),"", VLOOKUP($S142,Datos!$B$25:$C$29,2,0))</f>
        <v>Alta</v>
      </c>
      <c r="U142" s="198" t="str">
        <f>VLOOKUP($S142,'Efectividad de Controles'!$B$5:$D$9,3,0)</f>
        <v>Impacto / Probabilidad</v>
      </c>
      <c r="V142" s="177"/>
      <c r="W142" s="177"/>
      <c r="X142" s="178" t="s">
        <v>191</v>
      </c>
      <c r="Y142" s="178" t="s">
        <v>196</v>
      </c>
      <c r="Z142" s="198">
        <f>IF( AND($X142&lt;&gt;"", $Y142&lt;&gt;""), VLOOKUP( IF(ISERROR(VLOOKUP($X142,Datos!$B$8:$C$13,2,0)),0,VLOOKUP($X142,Datos!$B$8:$C$13,2,0)), Datos!$I$9:$N$13, IF(ISERROR(VLOOKUP($Y142,Datos!$B$17:$C$21,2,0)),0,VLOOKUP($Y142, Datos!$B$17:$C$21,2,0)+1),  0),  "-")</f>
        <v>25</v>
      </c>
      <c r="AA142" s="177"/>
      <c r="AB142" s="177"/>
      <c r="AC142" s="179"/>
      <c r="AD142" s="180"/>
      <c r="AE142" s="198">
        <f t="shared" si="6"/>
        <v>22</v>
      </c>
      <c r="AF142" s="198">
        <f t="shared" si="7"/>
        <v>25</v>
      </c>
      <c r="AG142" s="178">
        <v>3</v>
      </c>
      <c r="AH142" s="198" t="str">
        <f>IF(ISERROR(VLOOKUP($AG142,Datos!$A$9:$E$13,2,0)),"",VLOOKUP($AG142,Datos!$A$9:$E$13,2,0))</f>
        <v>3 Moderado</v>
      </c>
      <c r="AI142" s="197" t="str">
        <f>IF(ISERROR(VLOOKUP($AJ142,Datos!$D$8:$E$13,2,0)),0,VLOOKUP($AJ142,Datos!$D$8:$E$13,2,0))</f>
        <v>Extremadamente Dañino</v>
      </c>
      <c r="AJ142" s="198">
        <f>IF(ISERROR(VLOOKUP($X142,Datos!$B$8:$E$13,3,0)), 0, VLOOKUP($X142,Datos!$B$8:$E$13,3,0))</f>
        <v>4</v>
      </c>
      <c r="AK142" s="198">
        <f>IF(ISERROR(VLOOKUP(AL142,Datos!D135:E140,2,0)),0,VLOOKUP(AL142,Datos!D135:E140,2,0))</f>
        <v>0</v>
      </c>
      <c r="AL142" s="198">
        <f>IF(ISERROR(VLOOKUP(Y142,Datos!B135:E140,3,0)),0,VLOOKUP(Y142,Datos!B135:E140,3,0))</f>
        <v>0</v>
      </c>
      <c r="AM142" s="198">
        <f t="shared" si="8"/>
        <v>4</v>
      </c>
      <c r="AN142" s="198" t="str">
        <f>IF(ISERROR(VLOOKUP($AM142,Datos!$I$24:$J$28,2,0)),"-",VLOOKUP($AM142,Datos!$I$24:$J$28,2,0))</f>
        <v>Moderado</v>
      </c>
    </row>
    <row r="143" spans="1:40" s="199" customFormat="1">
      <c r="A143" s="196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8" t="s">
        <v>191</v>
      </c>
      <c r="N143" s="178" t="s">
        <v>194</v>
      </c>
      <c r="O143" s="198">
        <f>IF( AND($M143&lt;&gt;"", $N143&lt;&gt;""), VLOOKUP( IF(ISERROR(VLOOKUP($M143,Datos!$B$8:$C$13,2,0)),0,VLOOKUP($M143,Datos!$B$8:$C$13,2,0)), Datos!$I$9:$N$13, IF(ISERROR(VLOOKUP($N143,Datos!$B$17:$C$21,2,0)),0,VLOOKUP($N143, Datos!$B$17:$C$21,2,0)+1),  0),  "-")</f>
        <v>22</v>
      </c>
      <c r="P143" s="177"/>
      <c r="Q143" s="177"/>
      <c r="R143" s="177"/>
      <c r="S143" s="178" t="s">
        <v>40</v>
      </c>
      <c r="T143" s="198" t="str">
        <f>IF(ISERROR(VLOOKUP($S143,Datos!$B$25:$C$29,2,0)),"", VLOOKUP($S143,Datos!$B$25:$C$29,2,0))</f>
        <v>Alta</v>
      </c>
      <c r="U143" s="198" t="str">
        <f>VLOOKUP($S143,'Efectividad de Controles'!$B$5:$D$9,3,0)</f>
        <v>Impacto / Probabilidad</v>
      </c>
      <c r="V143" s="177"/>
      <c r="W143" s="177"/>
      <c r="X143" s="178" t="s">
        <v>191</v>
      </c>
      <c r="Y143" s="178" t="s">
        <v>196</v>
      </c>
      <c r="Z143" s="198">
        <f>IF( AND($X143&lt;&gt;"", $Y143&lt;&gt;""), VLOOKUP( IF(ISERROR(VLOOKUP($X143,Datos!$B$8:$C$13,2,0)),0,VLOOKUP($X143,Datos!$B$8:$C$13,2,0)), Datos!$I$9:$N$13, IF(ISERROR(VLOOKUP($Y143,Datos!$B$17:$C$21,2,0)),0,VLOOKUP($Y143, Datos!$B$17:$C$21,2,0)+1),  0),  "-")</f>
        <v>25</v>
      </c>
      <c r="AA143" s="177"/>
      <c r="AB143" s="177"/>
      <c r="AC143" s="179"/>
      <c r="AD143" s="180"/>
      <c r="AE143" s="198">
        <f t="shared" si="6"/>
        <v>22</v>
      </c>
      <c r="AF143" s="198">
        <f t="shared" si="7"/>
        <v>25</v>
      </c>
      <c r="AG143" s="178">
        <v>3</v>
      </c>
      <c r="AH143" s="198" t="str">
        <f>IF(ISERROR(VLOOKUP($AG143,Datos!$A$9:$E$13,2,0)),"",VLOOKUP($AG143,Datos!$A$9:$E$13,2,0))</f>
        <v>3 Moderado</v>
      </c>
      <c r="AI143" s="197" t="str">
        <f>IF(ISERROR(VLOOKUP($AJ143,Datos!$D$8:$E$13,2,0)),0,VLOOKUP($AJ143,Datos!$D$8:$E$13,2,0))</f>
        <v>Extremadamente Dañino</v>
      </c>
      <c r="AJ143" s="198">
        <f>IF(ISERROR(VLOOKUP($X143,Datos!$B$8:$E$13,3,0)), 0, VLOOKUP($X143,Datos!$B$8:$E$13,3,0))</f>
        <v>4</v>
      </c>
      <c r="AK143" s="198">
        <f>IF(ISERROR(VLOOKUP(AL143,Datos!D136:E141,2,0)),0,VLOOKUP(AL143,Datos!D136:E141,2,0))</f>
        <v>0</v>
      </c>
      <c r="AL143" s="198">
        <f>IF(ISERROR(VLOOKUP(Y143,Datos!B136:E141,3,0)),0,VLOOKUP(Y143,Datos!B136:E141,3,0))</f>
        <v>0</v>
      </c>
      <c r="AM143" s="198">
        <f t="shared" si="8"/>
        <v>4</v>
      </c>
      <c r="AN143" s="198" t="str">
        <f>IF(ISERROR(VLOOKUP($AM143,Datos!$I$24:$J$28,2,0)),"-",VLOOKUP($AM143,Datos!$I$24:$J$28,2,0))</f>
        <v>Moderado</v>
      </c>
    </row>
    <row r="144" spans="1:40" s="199" customFormat="1">
      <c r="A144" s="196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8" t="s">
        <v>191</v>
      </c>
      <c r="N144" s="178" t="s">
        <v>194</v>
      </c>
      <c r="O144" s="198">
        <f>IF( AND($M144&lt;&gt;"", $N144&lt;&gt;""), VLOOKUP( IF(ISERROR(VLOOKUP($M144,Datos!$B$8:$C$13,2,0)),0,VLOOKUP($M144,Datos!$B$8:$C$13,2,0)), Datos!$I$9:$N$13, IF(ISERROR(VLOOKUP($N144,Datos!$B$17:$C$21,2,0)),0,VLOOKUP($N144, Datos!$B$17:$C$21,2,0)+1),  0),  "-")</f>
        <v>22</v>
      </c>
      <c r="P144" s="177"/>
      <c r="Q144" s="177"/>
      <c r="R144" s="177"/>
      <c r="S144" s="178" t="s">
        <v>40</v>
      </c>
      <c r="T144" s="198" t="str">
        <f>IF(ISERROR(VLOOKUP($S144,Datos!$B$25:$C$29,2,0)),"", VLOOKUP($S144,Datos!$B$25:$C$29,2,0))</f>
        <v>Alta</v>
      </c>
      <c r="U144" s="198" t="str">
        <f>VLOOKUP($S144,'Efectividad de Controles'!$B$5:$D$9,3,0)</f>
        <v>Impacto / Probabilidad</v>
      </c>
      <c r="V144" s="177"/>
      <c r="W144" s="177"/>
      <c r="X144" s="178" t="s">
        <v>191</v>
      </c>
      <c r="Y144" s="178" t="s">
        <v>196</v>
      </c>
      <c r="Z144" s="198">
        <f>IF( AND($X144&lt;&gt;"", $Y144&lt;&gt;""), VLOOKUP( IF(ISERROR(VLOOKUP($X144,Datos!$B$8:$C$13,2,0)),0,VLOOKUP($X144,Datos!$B$8:$C$13,2,0)), Datos!$I$9:$N$13, IF(ISERROR(VLOOKUP($Y144,Datos!$B$17:$C$21,2,0)),0,VLOOKUP($Y144, Datos!$B$17:$C$21,2,0)+1),  0),  "-")</f>
        <v>25</v>
      </c>
      <c r="AA144" s="177"/>
      <c r="AB144" s="177"/>
      <c r="AC144" s="179"/>
      <c r="AD144" s="180"/>
      <c r="AE144" s="198">
        <f t="shared" si="6"/>
        <v>22</v>
      </c>
      <c r="AF144" s="198">
        <f t="shared" si="7"/>
        <v>25</v>
      </c>
      <c r="AG144" s="178">
        <v>3</v>
      </c>
      <c r="AH144" s="198" t="str">
        <f>IF(ISERROR(VLOOKUP($AG144,Datos!$A$9:$E$13,2,0)),"",VLOOKUP($AG144,Datos!$A$9:$E$13,2,0))</f>
        <v>3 Moderado</v>
      </c>
      <c r="AI144" s="197" t="str">
        <f>IF(ISERROR(VLOOKUP($AJ144,Datos!$D$8:$E$13,2,0)),0,VLOOKUP($AJ144,Datos!$D$8:$E$13,2,0))</f>
        <v>Extremadamente Dañino</v>
      </c>
      <c r="AJ144" s="198">
        <f>IF(ISERROR(VLOOKUP($X144,Datos!$B$8:$E$13,3,0)), 0, VLOOKUP($X144,Datos!$B$8:$E$13,3,0))</f>
        <v>4</v>
      </c>
      <c r="AK144" s="198">
        <f>IF(ISERROR(VLOOKUP(AL144,Datos!D137:E142,2,0)),0,VLOOKUP(AL144,Datos!D137:E142,2,0))</f>
        <v>0</v>
      </c>
      <c r="AL144" s="198">
        <f>IF(ISERROR(VLOOKUP(Y144,Datos!B137:E142,3,0)),0,VLOOKUP(Y144,Datos!B137:E142,3,0))</f>
        <v>0</v>
      </c>
      <c r="AM144" s="198">
        <f t="shared" si="8"/>
        <v>4</v>
      </c>
      <c r="AN144" s="198" t="str">
        <f>IF(ISERROR(VLOOKUP($AM144,Datos!$I$24:$J$28,2,0)),"-",VLOOKUP($AM144,Datos!$I$24:$J$28,2,0))</f>
        <v>Moderado</v>
      </c>
    </row>
    <row r="145" spans="1:40" s="199" customFormat="1">
      <c r="A145" s="196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8" t="s">
        <v>191</v>
      </c>
      <c r="N145" s="178" t="s">
        <v>194</v>
      </c>
      <c r="O145" s="198">
        <f>IF( AND($M145&lt;&gt;"", $N145&lt;&gt;""), VLOOKUP( IF(ISERROR(VLOOKUP($M145,Datos!$B$8:$C$13,2,0)),0,VLOOKUP($M145,Datos!$B$8:$C$13,2,0)), Datos!$I$9:$N$13, IF(ISERROR(VLOOKUP($N145,Datos!$B$17:$C$21,2,0)),0,VLOOKUP($N145, Datos!$B$17:$C$21,2,0)+1),  0),  "-")</f>
        <v>22</v>
      </c>
      <c r="P145" s="177"/>
      <c r="Q145" s="177"/>
      <c r="R145" s="177"/>
      <c r="S145" s="178" t="s">
        <v>40</v>
      </c>
      <c r="T145" s="198" t="str">
        <f>IF(ISERROR(VLOOKUP($S145,Datos!$B$25:$C$29,2,0)),"", VLOOKUP($S145,Datos!$B$25:$C$29,2,0))</f>
        <v>Alta</v>
      </c>
      <c r="U145" s="198" t="str">
        <f>VLOOKUP($S145,'Efectividad de Controles'!$B$5:$D$9,3,0)</f>
        <v>Impacto / Probabilidad</v>
      </c>
      <c r="V145" s="177"/>
      <c r="W145" s="177"/>
      <c r="X145" s="178" t="s">
        <v>191</v>
      </c>
      <c r="Y145" s="178" t="s">
        <v>196</v>
      </c>
      <c r="Z145" s="198">
        <f>IF( AND($X145&lt;&gt;"", $Y145&lt;&gt;""), VLOOKUP( IF(ISERROR(VLOOKUP($X145,Datos!$B$8:$C$13,2,0)),0,VLOOKUP($X145,Datos!$B$8:$C$13,2,0)), Datos!$I$9:$N$13, IF(ISERROR(VLOOKUP($Y145,Datos!$B$17:$C$21,2,0)),0,VLOOKUP($Y145, Datos!$B$17:$C$21,2,0)+1),  0),  "-")</f>
        <v>25</v>
      </c>
      <c r="AA145" s="177"/>
      <c r="AB145" s="177"/>
      <c r="AC145" s="179"/>
      <c r="AD145" s="180"/>
      <c r="AE145" s="198">
        <f t="shared" si="6"/>
        <v>22</v>
      </c>
      <c r="AF145" s="198">
        <f t="shared" si="7"/>
        <v>25</v>
      </c>
      <c r="AG145" s="178">
        <v>3</v>
      </c>
      <c r="AH145" s="198" t="str">
        <f>IF(ISERROR(VLOOKUP($AG145,Datos!$A$9:$E$13,2,0)),"",VLOOKUP($AG145,Datos!$A$9:$E$13,2,0))</f>
        <v>3 Moderado</v>
      </c>
      <c r="AI145" s="197" t="str">
        <f>IF(ISERROR(VLOOKUP($AJ145,Datos!$D$8:$E$13,2,0)),0,VLOOKUP($AJ145,Datos!$D$8:$E$13,2,0))</f>
        <v>Extremadamente Dañino</v>
      </c>
      <c r="AJ145" s="198">
        <f>IF(ISERROR(VLOOKUP($X145,Datos!$B$8:$E$13,3,0)), 0, VLOOKUP($X145,Datos!$B$8:$E$13,3,0))</f>
        <v>4</v>
      </c>
      <c r="AK145" s="198">
        <f>IF(ISERROR(VLOOKUP(AL145,Datos!D138:E143,2,0)),0,VLOOKUP(AL145,Datos!D138:E143,2,0))</f>
        <v>0</v>
      </c>
      <c r="AL145" s="198">
        <f>IF(ISERROR(VLOOKUP(Y145,Datos!B138:E143,3,0)),0,VLOOKUP(Y145,Datos!B138:E143,3,0))</f>
        <v>0</v>
      </c>
      <c r="AM145" s="198">
        <f t="shared" si="8"/>
        <v>4</v>
      </c>
      <c r="AN145" s="198" t="str">
        <f>IF(ISERROR(VLOOKUP($AM145,Datos!$I$24:$J$28,2,0)),"-",VLOOKUP($AM145,Datos!$I$24:$J$28,2,0))</f>
        <v>Moderado</v>
      </c>
    </row>
    <row r="146" spans="1:40" s="199" customFormat="1">
      <c r="A146" s="196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8" t="s">
        <v>191</v>
      </c>
      <c r="N146" s="178" t="s">
        <v>194</v>
      </c>
      <c r="O146" s="198">
        <f>IF( AND($M146&lt;&gt;"", $N146&lt;&gt;""), VLOOKUP( IF(ISERROR(VLOOKUP($M146,Datos!$B$8:$C$13,2,0)),0,VLOOKUP($M146,Datos!$B$8:$C$13,2,0)), Datos!$I$9:$N$13, IF(ISERROR(VLOOKUP($N146,Datos!$B$17:$C$21,2,0)),0,VLOOKUP($N146, Datos!$B$17:$C$21,2,0)+1),  0),  "-")</f>
        <v>22</v>
      </c>
      <c r="P146" s="177"/>
      <c r="Q146" s="177"/>
      <c r="R146" s="177"/>
      <c r="S146" s="178" t="s">
        <v>40</v>
      </c>
      <c r="T146" s="198" t="str">
        <f>IF(ISERROR(VLOOKUP($S146,Datos!$B$25:$C$29,2,0)),"", VLOOKUP($S146,Datos!$B$25:$C$29,2,0))</f>
        <v>Alta</v>
      </c>
      <c r="U146" s="198" t="str">
        <f>VLOOKUP($S146,'Efectividad de Controles'!$B$5:$D$9,3,0)</f>
        <v>Impacto / Probabilidad</v>
      </c>
      <c r="V146" s="177"/>
      <c r="W146" s="177"/>
      <c r="X146" s="178" t="s">
        <v>191</v>
      </c>
      <c r="Y146" s="178" t="s">
        <v>196</v>
      </c>
      <c r="Z146" s="198">
        <f>IF( AND($X146&lt;&gt;"", $Y146&lt;&gt;""), VLOOKUP( IF(ISERROR(VLOOKUP($X146,Datos!$B$8:$C$13,2,0)),0,VLOOKUP($X146,Datos!$B$8:$C$13,2,0)), Datos!$I$9:$N$13, IF(ISERROR(VLOOKUP($Y146,Datos!$B$17:$C$21,2,0)),0,VLOOKUP($Y146, Datos!$B$17:$C$21,2,0)+1),  0),  "-")</f>
        <v>25</v>
      </c>
      <c r="AA146" s="177"/>
      <c r="AB146" s="177"/>
      <c r="AC146" s="179"/>
      <c r="AD146" s="180"/>
      <c r="AE146" s="198">
        <f t="shared" si="6"/>
        <v>22</v>
      </c>
      <c r="AF146" s="198">
        <f t="shared" si="7"/>
        <v>25</v>
      </c>
      <c r="AG146" s="178">
        <v>3</v>
      </c>
      <c r="AH146" s="198" t="str">
        <f>IF(ISERROR(VLOOKUP($AG146,Datos!$A$9:$E$13,2,0)),"",VLOOKUP($AG146,Datos!$A$9:$E$13,2,0))</f>
        <v>3 Moderado</v>
      </c>
      <c r="AI146" s="197" t="str">
        <f>IF(ISERROR(VLOOKUP($AJ146,Datos!$D$8:$E$13,2,0)),0,VLOOKUP($AJ146,Datos!$D$8:$E$13,2,0))</f>
        <v>Extremadamente Dañino</v>
      </c>
      <c r="AJ146" s="198">
        <f>IF(ISERROR(VLOOKUP($X146,Datos!$B$8:$E$13,3,0)), 0, VLOOKUP($X146,Datos!$B$8:$E$13,3,0))</f>
        <v>4</v>
      </c>
      <c r="AK146" s="198">
        <f>IF(ISERROR(VLOOKUP(AL146,Datos!D139:E144,2,0)),0,VLOOKUP(AL146,Datos!D139:E144,2,0))</f>
        <v>0</v>
      </c>
      <c r="AL146" s="198">
        <f>IF(ISERROR(VLOOKUP(Y146,Datos!B139:E144,3,0)),0,VLOOKUP(Y146,Datos!B139:E144,3,0))</f>
        <v>0</v>
      </c>
      <c r="AM146" s="198">
        <f t="shared" si="8"/>
        <v>4</v>
      </c>
      <c r="AN146" s="198" t="str">
        <f>IF(ISERROR(VLOOKUP($AM146,Datos!$I$24:$J$28,2,0)),"-",VLOOKUP($AM146,Datos!$I$24:$J$28,2,0))</f>
        <v>Moderado</v>
      </c>
    </row>
    <row r="147" spans="1:40" s="199" customFormat="1">
      <c r="A147" s="196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8" t="s">
        <v>191</v>
      </c>
      <c r="N147" s="178" t="s">
        <v>194</v>
      </c>
      <c r="O147" s="198">
        <f>IF( AND($M147&lt;&gt;"", $N147&lt;&gt;""), VLOOKUP( IF(ISERROR(VLOOKUP($M147,Datos!$B$8:$C$13,2,0)),0,VLOOKUP($M147,Datos!$B$8:$C$13,2,0)), Datos!$I$9:$N$13, IF(ISERROR(VLOOKUP($N147,Datos!$B$17:$C$21,2,0)),0,VLOOKUP($N147, Datos!$B$17:$C$21,2,0)+1),  0),  "-")</f>
        <v>22</v>
      </c>
      <c r="P147" s="177"/>
      <c r="Q147" s="177"/>
      <c r="R147" s="177"/>
      <c r="S147" s="178" t="s">
        <v>40</v>
      </c>
      <c r="T147" s="198" t="str">
        <f>IF(ISERROR(VLOOKUP($S147,Datos!$B$25:$C$29,2,0)),"", VLOOKUP($S147,Datos!$B$25:$C$29,2,0))</f>
        <v>Alta</v>
      </c>
      <c r="U147" s="198" t="str">
        <f>VLOOKUP($S147,'Efectividad de Controles'!$B$5:$D$9,3,0)</f>
        <v>Impacto / Probabilidad</v>
      </c>
      <c r="V147" s="177"/>
      <c r="W147" s="177"/>
      <c r="X147" s="178" t="s">
        <v>191</v>
      </c>
      <c r="Y147" s="178" t="s">
        <v>196</v>
      </c>
      <c r="Z147" s="198">
        <f>IF( AND($X147&lt;&gt;"", $Y147&lt;&gt;""), VLOOKUP( IF(ISERROR(VLOOKUP($X147,Datos!$B$8:$C$13,2,0)),0,VLOOKUP($X147,Datos!$B$8:$C$13,2,0)), Datos!$I$9:$N$13, IF(ISERROR(VLOOKUP($Y147,Datos!$B$17:$C$21,2,0)),0,VLOOKUP($Y147, Datos!$B$17:$C$21,2,0)+1),  0),  "-")</f>
        <v>25</v>
      </c>
      <c r="AA147" s="177"/>
      <c r="AB147" s="177"/>
      <c r="AC147" s="179"/>
      <c r="AD147" s="180"/>
      <c r="AE147" s="198">
        <f t="shared" si="6"/>
        <v>22</v>
      </c>
      <c r="AF147" s="198">
        <f t="shared" si="7"/>
        <v>25</v>
      </c>
      <c r="AG147" s="178">
        <v>3</v>
      </c>
      <c r="AH147" s="198" t="str">
        <f>IF(ISERROR(VLOOKUP($AG147,Datos!$A$9:$E$13,2,0)),"",VLOOKUP($AG147,Datos!$A$9:$E$13,2,0))</f>
        <v>3 Moderado</v>
      </c>
      <c r="AI147" s="197" t="str">
        <f>IF(ISERROR(VLOOKUP($AJ147,Datos!$D$8:$E$13,2,0)),0,VLOOKUP($AJ147,Datos!$D$8:$E$13,2,0))</f>
        <v>Extremadamente Dañino</v>
      </c>
      <c r="AJ147" s="198">
        <f>IF(ISERROR(VLOOKUP($X147,Datos!$B$8:$E$13,3,0)), 0, VLOOKUP($X147,Datos!$B$8:$E$13,3,0))</f>
        <v>4</v>
      </c>
      <c r="AK147" s="198">
        <f>IF(ISERROR(VLOOKUP(AL147,Datos!D140:E145,2,0)),0,VLOOKUP(AL147,Datos!D140:E145,2,0))</f>
        <v>0</v>
      </c>
      <c r="AL147" s="198">
        <f>IF(ISERROR(VLOOKUP(Y147,Datos!B140:E145,3,0)),0,VLOOKUP(Y147,Datos!B140:E145,3,0))</f>
        <v>0</v>
      </c>
      <c r="AM147" s="198">
        <f t="shared" si="8"/>
        <v>4</v>
      </c>
      <c r="AN147" s="198" t="str">
        <f>IF(ISERROR(VLOOKUP($AM147,Datos!$I$24:$J$28,2,0)),"-",VLOOKUP($AM147,Datos!$I$24:$J$28,2,0))</f>
        <v>Moderado</v>
      </c>
    </row>
    <row r="148" spans="1:40" s="199" customFormat="1">
      <c r="A148" s="196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8" t="s">
        <v>191</v>
      </c>
      <c r="N148" s="178" t="s">
        <v>194</v>
      </c>
      <c r="O148" s="198">
        <f>IF( AND($M148&lt;&gt;"", $N148&lt;&gt;""), VLOOKUP( IF(ISERROR(VLOOKUP($M148,Datos!$B$8:$C$13,2,0)),0,VLOOKUP($M148,Datos!$B$8:$C$13,2,0)), Datos!$I$9:$N$13, IF(ISERROR(VLOOKUP($N148,Datos!$B$17:$C$21,2,0)),0,VLOOKUP($N148, Datos!$B$17:$C$21,2,0)+1),  0),  "-")</f>
        <v>22</v>
      </c>
      <c r="P148" s="177"/>
      <c r="Q148" s="177"/>
      <c r="R148" s="177"/>
      <c r="S148" s="178" t="s">
        <v>40</v>
      </c>
      <c r="T148" s="198" t="str">
        <f>IF(ISERROR(VLOOKUP($S148,Datos!$B$25:$C$29,2,0)),"", VLOOKUP($S148,Datos!$B$25:$C$29,2,0))</f>
        <v>Alta</v>
      </c>
      <c r="U148" s="198" t="str">
        <f>VLOOKUP($S148,'Efectividad de Controles'!$B$5:$D$9,3,0)</f>
        <v>Impacto / Probabilidad</v>
      </c>
      <c r="V148" s="177"/>
      <c r="W148" s="177"/>
      <c r="X148" s="178" t="s">
        <v>191</v>
      </c>
      <c r="Y148" s="178" t="s">
        <v>196</v>
      </c>
      <c r="Z148" s="198">
        <f>IF( AND($X148&lt;&gt;"", $Y148&lt;&gt;""), VLOOKUP( IF(ISERROR(VLOOKUP($X148,Datos!$B$8:$C$13,2,0)),0,VLOOKUP($X148,Datos!$B$8:$C$13,2,0)), Datos!$I$9:$N$13, IF(ISERROR(VLOOKUP($Y148,Datos!$B$17:$C$21,2,0)),0,VLOOKUP($Y148, Datos!$B$17:$C$21,2,0)+1),  0),  "-")</f>
        <v>25</v>
      </c>
      <c r="AA148" s="177"/>
      <c r="AB148" s="177"/>
      <c r="AC148" s="179"/>
      <c r="AD148" s="180"/>
      <c r="AE148" s="198">
        <f t="shared" si="6"/>
        <v>22</v>
      </c>
      <c r="AF148" s="198">
        <f t="shared" si="7"/>
        <v>25</v>
      </c>
      <c r="AG148" s="178">
        <v>3</v>
      </c>
      <c r="AH148" s="198" t="str">
        <f>IF(ISERROR(VLOOKUP($AG148,Datos!$A$9:$E$13,2,0)),"",VLOOKUP($AG148,Datos!$A$9:$E$13,2,0))</f>
        <v>3 Moderado</v>
      </c>
      <c r="AI148" s="197" t="str">
        <f>IF(ISERROR(VLOOKUP($AJ148,Datos!$D$8:$E$13,2,0)),0,VLOOKUP($AJ148,Datos!$D$8:$E$13,2,0))</f>
        <v>Extremadamente Dañino</v>
      </c>
      <c r="AJ148" s="198">
        <f>IF(ISERROR(VLOOKUP($X148,Datos!$B$8:$E$13,3,0)), 0, VLOOKUP($X148,Datos!$B$8:$E$13,3,0))</f>
        <v>4</v>
      </c>
      <c r="AK148" s="198">
        <f>IF(ISERROR(VLOOKUP(AL148,Datos!D141:E146,2,0)),0,VLOOKUP(AL148,Datos!D141:E146,2,0))</f>
        <v>0</v>
      </c>
      <c r="AL148" s="198">
        <f>IF(ISERROR(VLOOKUP(Y148,Datos!B141:E146,3,0)),0,VLOOKUP(Y148,Datos!B141:E146,3,0))</f>
        <v>0</v>
      </c>
      <c r="AM148" s="198">
        <f t="shared" si="8"/>
        <v>4</v>
      </c>
      <c r="AN148" s="198" t="str">
        <f>IF(ISERROR(VLOOKUP($AM148,Datos!$I$24:$J$28,2,0)),"-",VLOOKUP($AM148,Datos!$I$24:$J$28,2,0))</f>
        <v>Moderado</v>
      </c>
    </row>
    <row r="149" spans="1:40" s="199" customFormat="1">
      <c r="A149" s="196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8" t="s">
        <v>191</v>
      </c>
      <c r="N149" s="178" t="s">
        <v>194</v>
      </c>
      <c r="O149" s="198">
        <f>IF( AND($M149&lt;&gt;"", $N149&lt;&gt;""), VLOOKUP( IF(ISERROR(VLOOKUP($M149,Datos!$B$8:$C$13,2,0)),0,VLOOKUP($M149,Datos!$B$8:$C$13,2,0)), Datos!$I$9:$N$13, IF(ISERROR(VLOOKUP($N149,Datos!$B$17:$C$21,2,0)),0,VLOOKUP($N149, Datos!$B$17:$C$21,2,0)+1),  0),  "-")</f>
        <v>22</v>
      </c>
      <c r="P149" s="177"/>
      <c r="Q149" s="177"/>
      <c r="R149" s="177"/>
      <c r="S149" s="178" t="s">
        <v>40</v>
      </c>
      <c r="T149" s="198" t="str">
        <f>IF(ISERROR(VLOOKUP($S149,Datos!$B$25:$C$29,2,0)),"", VLOOKUP($S149,Datos!$B$25:$C$29,2,0))</f>
        <v>Alta</v>
      </c>
      <c r="U149" s="198" t="str">
        <f>VLOOKUP($S149,'Efectividad de Controles'!$B$5:$D$9,3,0)</f>
        <v>Impacto / Probabilidad</v>
      </c>
      <c r="V149" s="177"/>
      <c r="W149" s="177"/>
      <c r="X149" s="178" t="s">
        <v>191</v>
      </c>
      <c r="Y149" s="178" t="s">
        <v>196</v>
      </c>
      <c r="Z149" s="198">
        <f>IF( AND($X149&lt;&gt;"", $Y149&lt;&gt;""), VLOOKUP( IF(ISERROR(VLOOKUP($X149,Datos!$B$8:$C$13,2,0)),0,VLOOKUP($X149,Datos!$B$8:$C$13,2,0)), Datos!$I$9:$N$13, IF(ISERROR(VLOOKUP($Y149,Datos!$B$17:$C$21,2,0)),0,VLOOKUP($Y149, Datos!$B$17:$C$21,2,0)+1),  0),  "-")</f>
        <v>25</v>
      </c>
      <c r="AA149" s="177"/>
      <c r="AB149" s="177"/>
      <c r="AC149" s="179"/>
      <c r="AD149" s="180"/>
      <c r="AE149" s="198">
        <f t="shared" si="6"/>
        <v>22</v>
      </c>
      <c r="AF149" s="198">
        <f t="shared" si="7"/>
        <v>25</v>
      </c>
      <c r="AG149" s="178">
        <v>3</v>
      </c>
      <c r="AH149" s="198" t="str">
        <f>IF(ISERROR(VLOOKUP($AG149,Datos!$A$9:$E$13,2,0)),"",VLOOKUP($AG149,Datos!$A$9:$E$13,2,0))</f>
        <v>3 Moderado</v>
      </c>
      <c r="AI149" s="197" t="str">
        <f>IF(ISERROR(VLOOKUP($AJ149,Datos!$D$8:$E$13,2,0)),0,VLOOKUP($AJ149,Datos!$D$8:$E$13,2,0))</f>
        <v>Extremadamente Dañino</v>
      </c>
      <c r="AJ149" s="198">
        <f>IF(ISERROR(VLOOKUP($X149,Datos!$B$8:$E$13,3,0)), 0, VLOOKUP($X149,Datos!$B$8:$E$13,3,0))</f>
        <v>4</v>
      </c>
      <c r="AK149" s="198">
        <f>IF(ISERROR(VLOOKUP(AL149,Datos!D142:E147,2,0)),0,VLOOKUP(AL149,Datos!D142:E147,2,0))</f>
        <v>0</v>
      </c>
      <c r="AL149" s="198">
        <f>IF(ISERROR(VLOOKUP(Y149,Datos!B142:E147,3,0)),0,VLOOKUP(Y149,Datos!B142:E147,3,0))</f>
        <v>0</v>
      </c>
      <c r="AM149" s="198">
        <f t="shared" si="8"/>
        <v>4</v>
      </c>
      <c r="AN149" s="198" t="str">
        <f>IF(ISERROR(VLOOKUP($AM149,Datos!$I$24:$J$28,2,0)),"-",VLOOKUP($AM149,Datos!$I$24:$J$28,2,0))</f>
        <v>Moderado</v>
      </c>
    </row>
    <row r="150" spans="1:40" s="199" customFormat="1">
      <c r="A150" s="196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8" t="s">
        <v>191</v>
      </c>
      <c r="N150" s="178" t="s">
        <v>194</v>
      </c>
      <c r="O150" s="198">
        <f>IF( AND($M150&lt;&gt;"", $N150&lt;&gt;""), VLOOKUP( IF(ISERROR(VLOOKUP($M150,Datos!$B$8:$C$13,2,0)),0,VLOOKUP($M150,Datos!$B$8:$C$13,2,0)), Datos!$I$9:$N$13, IF(ISERROR(VLOOKUP($N150,Datos!$B$17:$C$21,2,0)),0,VLOOKUP($N150, Datos!$B$17:$C$21,2,0)+1),  0),  "-")</f>
        <v>22</v>
      </c>
      <c r="P150" s="177"/>
      <c r="Q150" s="177"/>
      <c r="R150" s="177"/>
      <c r="S150" s="178" t="s">
        <v>40</v>
      </c>
      <c r="T150" s="198" t="str">
        <f>IF(ISERROR(VLOOKUP($S150,Datos!$B$25:$C$29,2,0)),"", VLOOKUP($S150,Datos!$B$25:$C$29,2,0))</f>
        <v>Alta</v>
      </c>
      <c r="U150" s="198" t="str">
        <f>VLOOKUP($S150,'Efectividad de Controles'!$B$5:$D$9,3,0)</f>
        <v>Impacto / Probabilidad</v>
      </c>
      <c r="V150" s="177"/>
      <c r="W150" s="177"/>
      <c r="X150" s="178" t="s">
        <v>191</v>
      </c>
      <c r="Y150" s="178" t="s">
        <v>196</v>
      </c>
      <c r="Z150" s="198">
        <f>IF( AND($X150&lt;&gt;"", $Y150&lt;&gt;""), VLOOKUP( IF(ISERROR(VLOOKUP($X150,Datos!$B$8:$C$13,2,0)),0,VLOOKUP($X150,Datos!$B$8:$C$13,2,0)), Datos!$I$9:$N$13, IF(ISERROR(VLOOKUP($Y150,Datos!$B$17:$C$21,2,0)),0,VLOOKUP($Y150, Datos!$B$17:$C$21,2,0)+1),  0),  "-")</f>
        <v>25</v>
      </c>
      <c r="AA150" s="177"/>
      <c r="AB150" s="177"/>
      <c r="AC150" s="179"/>
      <c r="AD150" s="180"/>
      <c r="AE150" s="198">
        <f t="shared" si="6"/>
        <v>22</v>
      </c>
      <c r="AF150" s="198">
        <f t="shared" si="7"/>
        <v>25</v>
      </c>
      <c r="AG150" s="178">
        <v>3</v>
      </c>
      <c r="AH150" s="198" t="str">
        <f>IF(ISERROR(VLOOKUP($AG150,Datos!$A$9:$E$13,2,0)),"",VLOOKUP($AG150,Datos!$A$9:$E$13,2,0))</f>
        <v>3 Moderado</v>
      </c>
      <c r="AI150" s="197" t="str">
        <f>IF(ISERROR(VLOOKUP($AJ150,Datos!$D$8:$E$13,2,0)),0,VLOOKUP($AJ150,Datos!$D$8:$E$13,2,0))</f>
        <v>Extremadamente Dañino</v>
      </c>
      <c r="AJ150" s="198">
        <f>IF(ISERROR(VLOOKUP($X150,Datos!$B$8:$E$13,3,0)), 0, VLOOKUP($X150,Datos!$B$8:$E$13,3,0))</f>
        <v>4</v>
      </c>
      <c r="AK150" s="198">
        <f>IF(ISERROR(VLOOKUP(AL150,Datos!D143:E148,2,0)),0,VLOOKUP(AL150,Datos!D143:E148,2,0))</f>
        <v>0</v>
      </c>
      <c r="AL150" s="198">
        <f>IF(ISERROR(VLOOKUP(Y150,Datos!B143:E148,3,0)),0,VLOOKUP(Y150,Datos!B143:E148,3,0))</f>
        <v>0</v>
      </c>
      <c r="AM150" s="198">
        <f t="shared" si="8"/>
        <v>4</v>
      </c>
      <c r="AN150" s="198" t="str">
        <f>IF(ISERROR(VLOOKUP($AM150,Datos!$I$24:$J$28,2,0)),"-",VLOOKUP($AM150,Datos!$I$24:$J$28,2,0))</f>
        <v>Moderado</v>
      </c>
    </row>
    <row r="151" spans="1:40" s="199" customFormat="1">
      <c r="A151" s="196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8" t="s">
        <v>191</v>
      </c>
      <c r="N151" s="178" t="s">
        <v>194</v>
      </c>
      <c r="O151" s="198">
        <f>IF( AND($M151&lt;&gt;"", $N151&lt;&gt;""), VLOOKUP( IF(ISERROR(VLOOKUP($M151,Datos!$B$8:$C$13,2,0)),0,VLOOKUP($M151,Datos!$B$8:$C$13,2,0)), Datos!$I$9:$N$13, IF(ISERROR(VLOOKUP($N151,Datos!$B$17:$C$21,2,0)),0,VLOOKUP($N151, Datos!$B$17:$C$21,2,0)+1),  0),  "-")</f>
        <v>22</v>
      </c>
      <c r="P151" s="177"/>
      <c r="Q151" s="177"/>
      <c r="R151" s="177"/>
      <c r="S151" s="178" t="s">
        <v>40</v>
      </c>
      <c r="T151" s="198" t="str">
        <f>IF(ISERROR(VLOOKUP($S151,Datos!$B$25:$C$29,2,0)),"", VLOOKUP($S151,Datos!$B$25:$C$29,2,0))</f>
        <v>Alta</v>
      </c>
      <c r="U151" s="198" t="str">
        <f>VLOOKUP($S151,'Efectividad de Controles'!$B$5:$D$9,3,0)</f>
        <v>Impacto / Probabilidad</v>
      </c>
      <c r="V151" s="177"/>
      <c r="W151" s="177"/>
      <c r="X151" s="178" t="s">
        <v>191</v>
      </c>
      <c r="Y151" s="178" t="s">
        <v>196</v>
      </c>
      <c r="Z151" s="198">
        <f>IF( AND($X151&lt;&gt;"", $Y151&lt;&gt;""), VLOOKUP( IF(ISERROR(VLOOKUP($X151,Datos!$B$8:$C$13,2,0)),0,VLOOKUP($X151,Datos!$B$8:$C$13,2,0)), Datos!$I$9:$N$13, IF(ISERROR(VLOOKUP($Y151,Datos!$B$17:$C$21,2,0)),0,VLOOKUP($Y151, Datos!$B$17:$C$21,2,0)+1),  0),  "-")</f>
        <v>25</v>
      </c>
      <c r="AA151" s="177"/>
      <c r="AB151" s="177"/>
      <c r="AC151" s="179"/>
      <c r="AD151" s="180"/>
      <c r="AE151" s="198">
        <f t="shared" si="6"/>
        <v>22</v>
      </c>
      <c r="AF151" s="198">
        <f t="shared" si="7"/>
        <v>25</v>
      </c>
      <c r="AG151" s="178">
        <v>3</v>
      </c>
      <c r="AH151" s="198" t="str">
        <f>IF(ISERROR(VLOOKUP($AG151,Datos!$A$9:$E$13,2,0)),"",VLOOKUP($AG151,Datos!$A$9:$E$13,2,0))</f>
        <v>3 Moderado</v>
      </c>
      <c r="AI151" s="197" t="str">
        <f>IF(ISERROR(VLOOKUP($AJ151,Datos!$D$8:$E$13,2,0)),0,VLOOKUP($AJ151,Datos!$D$8:$E$13,2,0))</f>
        <v>Extremadamente Dañino</v>
      </c>
      <c r="AJ151" s="198">
        <f>IF(ISERROR(VLOOKUP($X151,Datos!$B$8:$E$13,3,0)), 0, VLOOKUP($X151,Datos!$B$8:$E$13,3,0))</f>
        <v>4</v>
      </c>
      <c r="AK151" s="198">
        <f>IF(ISERROR(VLOOKUP(AL151,Datos!D144:E149,2,0)),0,VLOOKUP(AL151,Datos!D144:E149,2,0))</f>
        <v>0</v>
      </c>
      <c r="AL151" s="198">
        <f>IF(ISERROR(VLOOKUP(Y151,Datos!B144:E149,3,0)),0,VLOOKUP(Y151,Datos!B144:E149,3,0))</f>
        <v>0</v>
      </c>
      <c r="AM151" s="198">
        <f t="shared" si="8"/>
        <v>4</v>
      </c>
      <c r="AN151" s="198" t="str">
        <f>IF(ISERROR(VLOOKUP($AM151,Datos!$I$24:$J$28,2,0)),"-",VLOOKUP($AM151,Datos!$I$24:$J$28,2,0))</f>
        <v>Moderado</v>
      </c>
    </row>
    <row r="152" spans="1:40" s="199" customFormat="1">
      <c r="A152" s="196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8" t="s">
        <v>191</v>
      </c>
      <c r="N152" s="178" t="s">
        <v>194</v>
      </c>
      <c r="O152" s="198">
        <f>IF( AND($M152&lt;&gt;"", $N152&lt;&gt;""), VLOOKUP( IF(ISERROR(VLOOKUP($M152,Datos!$B$8:$C$13,2,0)),0,VLOOKUP($M152,Datos!$B$8:$C$13,2,0)), Datos!$I$9:$N$13, IF(ISERROR(VLOOKUP($N152,Datos!$B$17:$C$21,2,0)),0,VLOOKUP($N152, Datos!$B$17:$C$21,2,0)+1),  0),  "-")</f>
        <v>22</v>
      </c>
      <c r="P152" s="177"/>
      <c r="Q152" s="177"/>
      <c r="R152" s="177"/>
      <c r="S152" s="178" t="s">
        <v>40</v>
      </c>
      <c r="T152" s="198" t="str">
        <f>IF(ISERROR(VLOOKUP($S152,Datos!$B$25:$C$29,2,0)),"", VLOOKUP($S152,Datos!$B$25:$C$29,2,0))</f>
        <v>Alta</v>
      </c>
      <c r="U152" s="198" t="str">
        <f>VLOOKUP($S152,'Efectividad de Controles'!$B$5:$D$9,3,0)</f>
        <v>Impacto / Probabilidad</v>
      </c>
      <c r="V152" s="177"/>
      <c r="W152" s="177"/>
      <c r="X152" s="178" t="s">
        <v>191</v>
      </c>
      <c r="Y152" s="178" t="s">
        <v>196</v>
      </c>
      <c r="Z152" s="198">
        <f>IF( AND($X152&lt;&gt;"", $Y152&lt;&gt;""), VLOOKUP( IF(ISERROR(VLOOKUP($X152,Datos!$B$8:$C$13,2,0)),0,VLOOKUP($X152,Datos!$B$8:$C$13,2,0)), Datos!$I$9:$N$13, IF(ISERROR(VLOOKUP($Y152,Datos!$B$17:$C$21,2,0)),0,VLOOKUP($Y152, Datos!$B$17:$C$21,2,0)+1),  0),  "-")</f>
        <v>25</v>
      </c>
      <c r="AA152" s="177"/>
      <c r="AB152" s="177"/>
      <c r="AC152" s="179"/>
      <c r="AD152" s="180"/>
      <c r="AE152" s="198">
        <f t="shared" si="6"/>
        <v>22</v>
      </c>
      <c r="AF152" s="198">
        <f t="shared" si="7"/>
        <v>25</v>
      </c>
      <c r="AG152" s="178">
        <v>3</v>
      </c>
      <c r="AH152" s="198" t="str">
        <f>IF(ISERROR(VLOOKUP($AG152,Datos!$A$9:$E$13,2,0)),"",VLOOKUP($AG152,Datos!$A$9:$E$13,2,0))</f>
        <v>3 Moderado</v>
      </c>
      <c r="AI152" s="197" t="str">
        <f>IF(ISERROR(VLOOKUP($AJ152,Datos!$D$8:$E$13,2,0)),0,VLOOKUP($AJ152,Datos!$D$8:$E$13,2,0))</f>
        <v>Extremadamente Dañino</v>
      </c>
      <c r="AJ152" s="198">
        <f>IF(ISERROR(VLOOKUP($X152,Datos!$B$8:$E$13,3,0)), 0, VLOOKUP($X152,Datos!$B$8:$E$13,3,0))</f>
        <v>4</v>
      </c>
      <c r="AK152" s="198">
        <f>IF(ISERROR(VLOOKUP(AL152,Datos!D145:E150,2,0)),0,VLOOKUP(AL152,Datos!D145:E150,2,0))</f>
        <v>0</v>
      </c>
      <c r="AL152" s="198">
        <f>IF(ISERROR(VLOOKUP(Y152,Datos!B145:E150,3,0)),0,VLOOKUP(Y152,Datos!B145:E150,3,0))</f>
        <v>0</v>
      </c>
      <c r="AM152" s="198">
        <f t="shared" si="8"/>
        <v>4</v>
      </c>
      <c r="AN152" s="198" t="str">
        <f>IF(ISERROR(VLOOKUP($AM152,Datos!$I$24:$J$28,2,0)),"-",VLOOKUP($AM152,Datos!$I$24:$J$28,2,0))</f>
        <v>Moderado</v>
      </c>
    </row>
    <row r="153" spans="1:40" s="199" customFormat="1">
      <c r="A153" s="196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8" t="s">
        <v>191</v>
      </c>
      <c r="N153" s="178" t="s">
        <v>194</v>
      </c>
      <c r="O153" s="198">
        <f>IF( AND($M153&lt;&gt;"", $N153&lt;&gt;""), VLOOKUP( IF(ISERROR(VLOOKUP($M153,Datos!$B$8:$C$13,2,0)),0,VLOOKUP($M153,Datos!$B$8:$C$13,2,0)), Datos!$I$9:$N$13, IF(ISERROR(VLOOKUP($N153,Datos!$B$17:$C$21,2,0)),0,VLOOKUP($N153, Datos!$B$17:$C$21,2,0)+1),  0),  "-")</f>
        <v>22</v>
      </c>
      <c r="P153" s="177"/>
      <c r="Q153" s="177"/>
      <c r="R153" s="177"/>
      <c r="S153" s="178" t="s">
        <v>40</v>
      </c>
      <c r="T153" s="198" t="str">
        <f>IF(ISERROR(VLOOKUP($S153,Datos!$B$25:$C$29,2,0)),"", VLOOKUP($S153,Datos!$B$25:$C$29,2,0))</f>
        <v>Alta</v>
      </c>
      <c r="U153" s="198" t="str">
        <f>VLOOKUP($S153,'Efectividad de Controles'!$B$5:$D$9,3,0)</f>
        <v>Impacto / Probabilidad</v>
      </c>
      <c r="V153" s="177"/>
      <c r="W153" s="177"/>
      <c r="X153" s="178" t="s">
        <v>191</v>
      </c>
      <c r="Y153" s="178" t="s">
        <v>196</v>
      </c>
      <c r="Z153" s="198">
        <f>IF( AND($X153&lt;&gt;"", $Y153&lt;&gt;""), VLOOKUP( IF(ISERROR(VLOOKUP($X153,Datos!$B$8:$C$13,2,0)),0,VLOOKUP($X153,Datos!$B$8:$C$13,2,0)), Datos!$I$9:$N$13, IF(ISERROR(VLOOKUP($Y153,Datos!$B$17:$C$21,2,0)),0,VLOOKUP($Y153, Datos!$B$17:$C$21,2,0)+1),  0),  "-")</f>
        <v>25</v>
      </c>
      <c r="AA153" s="177"/>
      <c r="AB153" s="177"/>
      <c r="AC153" s="179"/>
      <c r="AD153" s="180"/>
      <c r="AE153" s="198">
        <f t="shared" si="6"/>
        <v>22</v>
      </c>
      <c r="AF153" s="198">
        <f t="shared" si="7"/>
        <v>25</v>
      </c>
      <c r="AG153" s="178">
        <v>3</v>
      </c>
      <c r="AH153" s="198" t="str">
        <f>IF(ISERROR(VLOOKUP($AG153,Datos!$A$9:$E$13,2,0)),"",VLOOKUP($AG153,Datos!$A$9:$E$13,2,0))</f>
        <v>3 Moderado</v>
      </c>
      <c r="AI153" s="197" t="str">
        <f>IF(ISERROR(VLOOKUP($AJ153,Datos!$D$8:$E$13,2,0)),0,VLOOKUP($AJ153,Datos!$D$8:$E$13,2,0))</f>
        <v>Extremadamente Dañino</v>
      </c>
      <c r="AJ153" s="198">
        <f>IF(ISERROR(VLOOKUP($X153,Datos!$B$8:$E$13,3,0)), 0, VLOOKUP($X153,Datos!$B$8:$E$13,3,0))</f>
        <v>4</v>
      </c>
      <c r="AK153" s="198">
        <f>IF(ISERROR(VLOOKUP(AL153,Datos!D146:E151,2,0)),0,VLOOKUP(AL153,Datos!D146:E151,2,0))</f>
        <v>0</v>
      </c>
      <c r="AL153" s="198">
        <f>IF(ISERROR(VLOOKUP(Y153,Datos!B146:E151,3,0)),0,VLOOKUP(Y153,Datos!B146:E151,3,0))</f>
        <v>0</v>
      </c>
      <c r="AM153" s="198">
        <f t="shared" si="8"/>
        <v>4</v>
      </c>
      <c r="AN153" s="198" t="str">
        <f>IF(ISERROR(VLOOKUP($AM153,Datos!$I$24:$J$28,2,0)),"-",VLOOKUP($AM153,Datos!$I$24:$J$28,2,0))</f>
        <v>Moderado</v>
      </c>
    </row>
    <row r="154" spans="1:40" s="199" customFormat="1">
      <c r="A154" s="196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8" t="s">
        <v>191</v>
      </c>
      <c r="N154" s="178" t="s">
        <v>194</v>
      </c>
      <c r="O154" s="198">
        <f>IF( AND($M154&lt;&gt;"", $N154&lt;&gt;""), VLOOKUP( IF(ISERROR(VLOOKUP($M154,Datos!$B$8:$C$13,2,0)),0,VLOOKUP($M154,Datos!$B$8:$C$13,2,0)), Datos!$I$9:$N$13, IF(ISERROR(VLOOKUP($N154,Datos!$B$17:$C$21,2,0)),0,VLOOKUP($N154, Datos!$B$17:$C$21,2,0)+1),  0),  "-")</f>
        <v>22</v>
      </c>
      <c r="P154" s="177"/>
      <c r="Q154" s="177"/>
      <c r="R154" s="177"/>
      <c r="S154" s="178" t="s">
        <v>40</v>
      </c>
      <c r="T154" s="198" t="str">
        <f>IF(ISERROR(VLOOKUP($S154,Datos!$B$25:$C$29,2,0)),"", VLOOKUP($S154,Datos!$B$25:$C$29,2,0))</f>
        <v>Alta</v>
      </c>
      <c r="U154" s="198" t="str">
        <f>VLOOKUP($S154,'Efectividad de Controles'!$B$5:$D$9,3,0)</f>
        <v>Impacto / Probabilidad</v>
      </c>
      <c r="V154" s="177"/>
      <c r="W154" s="177"/>
      <c r="X154" s="178" t="s">
        <v>191</v>
      </c>
      <c r="Y154" s="178" t="s">
        <v>196</v>
      </c>
      <c r="Z154" s="198">
        <f>IF( AND($X154&lt;&gt;"", $Y154&lt;&gt;""), VLOOKUP( IF(ISERROR(VLOOKUP($X154,Datos!$B$8:$C$13,2,0)),0,VLOOKUP($X154,Datos!$B$8:$C$13,2,0)), Datos!$I$9:$N$13, IF(ISERROR(VLOOKUP($Y154,Datos!$B$17:$C$21,2,0)),0,VLOOKUP($Y154, Datos!$B$17:$C$21,2,0)+1),  0),  "-")</f>
        <v>25</v>
      </c>
      <c r="AA154" s="177"/>
      <c r="AB154" s="177"/>
      <c r="AC154" s="179"/>
      <c r="AD154" s="180"/>
      <c r="AE154" s="198">
        <f t="shared" si="6"/>
        <v>22</v>
      </c>
      <c r="AF154" s="198">
        <f t="shared" si="7"/>
        <v>25</v>
      </c>
      <c r="AG154" s="178">
        <v>3</v>
      </c>
      <c r="AH154" s="198" t="str">
        <f>IF(ISERROR(VLOOKUP($AG154,Datos!$A$9:$E$13,2,0)),"",VLOOKUP($AG154,Datos!$A$9:$E$13,2,0))</f>
        <v>3 Moderado</v>
      </c>
      <c r="AI154" s="197" t="str">
        <f>IF(ISERROR(VLOOKUP($AJ154,Datos!$D$8:$E$13,2,0)),0,VLOOKUP($AJ154,Datos!$D$8:$E$13,2,0))</f>
        <v>Extremadamente Dañino</v>
      </c>
      <c r="AJ154" s="198">
        <f>IF(ISERROR(VLOOKUP($X154,Datos!$B$8:$E$13,3,0)), 0, VLOOKUP($X154,Datos!$B$8:$E$13,3,0))</f>
        <v>4</v>
      </c>
      <c r="AK154" s="198">
        <f>IF(ISERROR(VLOOKUP(AL154,Datos!D147:E152,2,0)),0,VLOOKUP(AL154,Datos!D147:E152,2,0))</f>
        <v>0</v>
      </c>
      <c r="AL154" s="198">
        <f>IF(ISERROR(VLOOKUP(Y154,Datos!B147:E152,3,0)),0,VLOOKUP(Y154,Datos!B147:E152,3,0))</f>
        <v>0</v>
      </c>
      <c r="AM154" s="198">
        <f t="shared" si="8"/>
        <v>4</v>
      </c>
      <c r="AN154" s="198" t="str">
        <f>IF(ISERROR(VLOOKUP($AM154,Datos!$I$24:$J$28,2,0)),"-",VLOOKUP($AM154,Datos!$I$24:$J$28,2,0))</f>
        <v>Moderado</v>
      </c>
    </row>
    <row r="155" spans="1:40" s="199" customFormat="1">
      <c r="A155" s="196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8" t="s">
        <v>191</v>
      </c>
      <c r="N155" s="178" t="s">
        <v>194</v>
      </c>
      <c r="O155" s="198">
        <f>IF( AND($M155&lt;&gt;"", $N155&lt;&gt;""), VLOOKUP( IF(ISERROR(VLOOKUP($M155,Datos!$B$8:$C$13,2,0)),0,VLOOKUP($M155,Datos!$B$8:$C$13,2,0)), Datos!$I$9:$N$13, IF(ISERROR(VLOOKUP($N155,Datos!$B$17:$C$21,2,0)),0,VLOOKUP($N155, Datos!$B$17:$C$21,2,0)+1),  0),  "-")</f>
        <v>22</v>
      </c>
      <c r="P155" s="177"/>
      <c r="Q155" s="177"/>
      <c r="R155" s="177"/>
      <c r="S155" s="178" t="s">
        <v>40</v>
      </c>
      <c r="T155" s="198" t="str">
        <f>IF(ISERROR(VLOOKUP($S155,Datos!$B$25:$C$29,2,0)),"", VLOOKUP($S155,Datos!$B$25:$C$29,2,0))</f>
        <v>Alta</v>
      </c>
      <c r="U155" s="198" t="str">
        <f>VLOOKUP($S155,'Efectividad de Controles'!$B$5:$D$9,3,0)</f>
        <v>Impacto / Probabilidad</v>
      </c>
      <c r="V155" s="177"/>
      <c r="W155" s="177"/>
      <c r="X155" s="178" t="s">
        <v>191</v>
      </c>
      <c r="Y155" s="178" t="s">
        <v>196</v>
      </c>
      <c r="Z155" s="198">
        <f>IF( AND($X155&lt;&gt;"", $Y155&lt;&gt;""), VLOOKUP( IF(ISERROR(VLOOKUP($X155,Datos!$B$8:$C$13,2,0)),0,VLOOKUP($X155,Datos!$B$8:$C$13,2,0)), Datos!$I$9:$N$13, IF(ISERROR(VLOOKUP($Y155,Datos!$B$17:$C$21,2,0)),0,VLOOKUP($Y155, Datos!$B$17:$C$21,2,0)+1),  0),  "-")</f>
        <v>25</v>
      </c>
      <c r="AA155" s="177"/>
      <c r="AB155" s="177"/>
      <c r="AC155" s="179"/>
      <c r="AD155" s="180"/>
      <c r="AE155" s="198">
        <f t="shared" si="6"/>
        <v>22</v>
      </c>
      <c r="AF155" s="198">
        <f t="shared" si="7"/>
        <v>25</v>
      </c>
      <c r="AG155" s="178">
        <v>3</v>
      </c>
      <c r="AH155" s="198" t="str">
        <f>IF(ISERROR(VLOOKUP($AG155,Datos!$A$9:$E$13,2,0)),"",VLOOKUP($AG155,Datos!$A$9:$E$13,2,0))</f>
        <v>3 Moderado</v>
      </c>
      <c r="AI155" s="197" t="str">
        <f>IF(ISERROR(VLOOKUP($AJ155,Datos!$D$8:$E$13,2,0)),0,VLOOKUP($AJ155,Datos!$D$8:$E$13,2,0))</f>
        <v>Extremadamente Dañino</v>
      </c>
      <c r="AJ155" s="198">
        <f>IF(ISERROR(VLOOKUP($X155,Datos!$B$8:$E$13,3,0)), 0, VLOOKUP($X155,Datos!$B$8:$E$13,3,0))</f>
        <v>4</v>
      </c>
      <c r="AK155" s="198">
        <f>IF(ISERROR(VLOOKUP(AL155,Datos!D148:E153,2,0)),0,VLOOKUP(AL155,Datos!D148:E153,2,0))</f>
        <v>0</v>
      </c>
      <c r="AL155" s="198">
        <f>IF(ISERROR(VLOOKUP(Y155,Datos!B148:E153,3,0)),0,VLOOKUP(Y155,Datos!B148:E153,3,0))</f>
        <v>0</v>
      </c>
      <c r="AM155" s="198">
        <f t="shared" si="8"/>
        <v>4</v>
      </c>
      <c r="AN155" s="198" t="str">
        <f>IF(ISERROR(VLOOKUP($AM155,Datos!$I$24:$J$28,2,0)),"-",VLOOKUP($AM155,Datos!$I$24:$J$28,2,0))</f>
        <v>Moderado</v>
      </c>
    </row>
    <row r="156" spans="1:40" s="199" customFormat="1">
      <c r="A156" s="196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8" t="s">
        <v>191</v>
      </c>
      <c r="N156" s="178" t="s">
        <v>194</v>
      </c>
      <c r="O156" s="198">
        <f>IF( AND($M156&lt;&gt;"", $N156&lt;&gt;""), VLOOKUP( IF(ISERROR(VLOOKUP($M156,Datos!$B$8:$C$13,2,0)),0,VLOOKUP($M156,Datos!$B$8:$C$13,2,0)), Datos!$I$9:$N$13, IF(ISERROR(VLOOKUP($N156,Datos!$B$17:$C$21,2,0)),0,VLOOKUP($N156, Datos!$B$17:$C$21,2,0)+1),  0),  "-")</f>
        <v>22</v>
      </c>
      <c r="P156" s="177"/>
      <c r="Q156" s="177"/>
      <c r="R156" s="177"/>
      <c r="S156" s="178" t="s">
        <v>40</v>
      </c>
      <c r="T156" s="198" t="str">
        <f>IF(ISERROR(VLOOKUP($S156,Datos!$B$25:$C$29,2,0)),"", VLOOKUP($S156,Datos!$B$25:$C$29,2,0))</f>
        <v>Alta</v>
      </c>
      <c r="U156" s="198" t="str">
        <f>VLOOKUP($S156,'Efectividad de Controles'!$B$5:$D$9,3,0)</f>
        <v>Impacto / Probabilidad</v>
      </c>
      <c r="V156" s="177"/>
      <c r="W156" s="177"/>
      <c r="X156" s="178" t="s">
        <v>191</v>
      </c>
      <c r="Y156" s="178" t="s">
        <v>196</v>
      </c>
      <c r="Z156" s="198">
        <f>IF( AND($X156&lt;&gt;"", $Y156&lt;&gt;""), VLOOKUP( IF(ISERROR(VLOOKUP($X156,Datos!$B$8:$C$13,2,0)),0,VLOOKUP($X156,Datos!$B$8:$C$13,2,0)), Datos!$I$9:$N$13, IF(ISERROR(VLOOKUP($Y156,Datos!$B$17:$C$21,2,0)),0,VLOOKUP($Y156, Datos!$B$17:$C$21,2,0)+1),  0),  "-")</f>
        <v>25</v>
      </c>
      <c r="AA156" s="177"/>
      <c r="AB156" s="177"/>
      <c r="AC156" s="179"/>
      <c r="AD156" s="180"/>
      <c r="AE156" s="198">
        <f t="shared" si="6"/>
        <v>22</v>
      </c>
      <c r="AF156" s="198">
        <f t="shared" si="7"/>
        <v>25</v>
      </c>
      <c r="AG156" s="178">
        <v>3</v>
      </c>
      <c r="AH156" s="198" t="str">
        <f>IF(ISERROR(VLOOKUP($AG156,Datos!$A$9:$E$13,2,0)),"",VLOOKUP($AG156,Datos!$A$9:$E$13,2,0))</f>
        <v>3 Moderado</v>
      </c>
      <c r="AI156" s="197" t="str">
        <f>IF(ISERROR(VLOOKUP($AJ156,Datos!$D$8:$E$13,2,0)),0,VLOOKUP($AJ156,Datos!$D$8:$E$13,2,0))</f>
        <v>Extremadamente Dañino</v>
      </c>
      <c r="AJ156" s="198">
        <f>IF(ISERROR(VLOOKUP($X156,Datos!$B$8:$E$13,3,0)), 0, VLOOKUP($X156,Datos!$B$8:$E$13,3,0))</f>
        <v>4</v>
      </c>
      <c r="AK156" s="198">
        <f>IF(ISERROR(VLOOKUP(AL156,Datos!D149:E154,2,0)),0,VLOOKUP(AL156,Datos!D149:E154,2,0))</f>
        <v>0</v>
      </c>
      <c r="AL156" s="198">
        <f>IF(ISERROR(VLOOKUP(Y156,Datos!B149:E154,3,0)),0,VLOOKUP(Y156,Datos!B149:E154,3,0))</f>
        <v>0</v>
      </c>
      <c r="AM156" s="198">
        <f t="shared" si="8"/>
        <v>4</v>
      </c>
      <c r="AN156" s="198" t="str">
        <f>IF(ISERROR(VLOOKUP($AM156,Datos!$I$24:$J$28,2,0)),"-",VLOOKUP($AM156,Datos!$I$24:$J$28,2,0))</f>
        <v>Moderado</v>
      </c>
    </row>
    <row r="157" spans="1:40" s="199" customFormat="1">
      <c r="A157" s="196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8" t="s">
        <v>191</v>
      </c>
      <c r="N157" s="178" t="s">
        <v>194</v>
      </c>
      <c r="O157" s="198">
        <f>IF( AND($M157&lt;&gt;"", $N157&lt;&gt;""), VLOOKUP( IF(ISERROR(VLOOKUP($M157,Datos!$B$8:$C$13,2,0)),0,VLOOKUP($M157,Datos!$B$8:$C$13,2,0)), Datos!$I$9:$N$13, IF(ISERROR(VLOOKUP($N157,Datos!$B$17:$C$21,2,0)),0,VLOOKUP($N157, Datos!$B$17:$C$21,2,0)+1),  0),  "-")</f>
        <v>22</v>
      </c>
      <c r="P157" s="177"/>
      <c r="Q157" s="177"/>
      <c r="R157" s="177"/>
      <c r="S157" s="178" t="s">
        <v>40</v>
      </c>
      <c r="T157" s="198" t="str">
        <f>IF(ISERROR(VLOOKUP($S157,Datos!$B$25:$C$29,2,0)),"", VLOOKUP($S157,Datos!$B$25:$C$29,2,0))</f>
        <v>Alta</v>
      </c>
      <c r="U157" s="198" t="str">
        <f>VLOOKUP($S157,'Efectividad de Controles'!$B$5:$D$9,3,0)</f>
        <v>Impacto / Probabilidad</v>
      </c>
      <c r="V157" s="177"/>
      <c r="W157" s="177"/>
      <c r="X157" s="178" t="s">
        <v>191</v>
      </c>
      <c r="Y157" s="178" t="s">
        <v>196</v>
      </c>
      <c r="Z157" s="198">
        <f>IF( AND($X157&lt;&gt;"", $Y157&lt;&gt;""), VLOOKUP( IF(ISERROR(VLOOKUP($X157,Datos!$B$8:$C$13,2,0)),0,VLOOKUP($X157,Datos!$B$8:$C$13,2,0)), Datos!$I$9:$N$13, IF(ISERROR(VLOOKUP($Y157,Datos!$B$17:$C$21,2,0)),0,VLOOKUP($Y157, Datos!$B$17:$C$21,2,0)+1),  0),  "-")</f>
        <v>25</v>
      </c>
      <c r="AA157" s="177"/>
      <c r="AB157" s="177"/>
      <c r="AC157" s="179"/>
      <c r="AD157" s="180"/>
      <c r="AE157" s="198">
        <f t="shared" si="6"/>
        <v>22</v>
      </c>
      <c r="AF157" s="198">
        <f t="shared" si="7"/>
        <v>25</v>
      </c>
      <c r="AG157" s="178">
        <v>3</v>
      </c>
      <c r="AH157" s="198" t="str">
        <f>IF(ISERROR(VLOOKUP($AG157,Datos!$A$9:$E$13,2,0)),"",VLOOKUP($AG157,Datos!$A$9:$E$13,2,0))</f>
        <v>3 Moderado</v>
      </c>
      <c r="AI157" s="197" t="str">
        <f>IF(ISERROR(VLOOKUP($AJ157,Datos!$D$8:$E$13,2,0)),0,VLOOKUP($AJ157,Datos!$D$8:$E$13,2,0))</f>
        <v>Extremadamente Dañino</v>
      </c>
      <c r="AJ157" s="198">
        <f>IF(ISERROR(VLOOKUP($X157,Datos!$B$8:$E$13,3,0)), 0, VLOOKUP($X157,Datos!$B$8:$E$13,3,0))</f>
        <v>4</v>
      </c>
      <c r="AK157" s="198">
        <f>IF(ISERROR(VLOOKUP(AL157,Datos!D150:E155,2,0)),0,VLOOKUP(AL157,Datos!D150:E155,2,0))</f>
        <v>0</v>
      </c>
      <c r="AL157" s="198">
        <f>IF(ISERROR(VLOOKUP(Y157,Datos!B150:E155,3,0)),0,VLOOKUP(Y157,Datos!B150:E155,3,0))</f>
        <v>0</v>
      </c>
      <c r="AM157" s="198">
        <f t="shared" si="8"/>
        <v>4</v>
      </c>
      <c r="AN157" s="198" t="str">
        <f>IF(ISERROR(VLOOKUP($AM157,Datos!$I$24:$J$28,2,0)),"-",VLOOKUP($AM157,Datos!$I$24:$J$28,2,0))</f>
        <v>Moderado</v>
      </c>
    </row>
    <row r="158" spans="1:40" s="199" customFormat="1">
      <c r="A158" s="196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8" t="s">
        <v>191</v>
      </c>
      <c r="N158" s="178" t="s">
        <v>194</v>
      </c>
      <c r="O158" s="198">
        <f>IF( AND($M158&lt;&gt;"", $N158&lt;&gt;""), VLOOKUP( IF(ISERROR(VLOOKUP($M158,Datos!$B$8:$C$13,2,0)),0,VLOOKUP($M158,Datos!$B$8:$C$13,2,0)), Datos!$I$9:$N$13, IF(ISERROR(VLOOKUP($N158,Datos!$B$17:$C$21,2,0)),0,VLOOKUP($N158, Datos!$B$17:$C$21,2,0)+1),  0),  "-")</f>
        <v>22</v>
      </c>
      <c r="P158" s="177"/>
      <c r="Q158" s="177"/>
      <c r="R158" s="177"/>
      <c r="S158" s="178" t="s">
        <v>40</v>
      </c>
      <c r="T158" s="198" t="str">
        <f>IF(ISERROR(VLOOKUP($S158,Datos!$B$25:$C$29,2,0)),"", VLOOKUP($S158,Datos!$B$25:$C$29,2,0))</f>
        <v>Alta</v>
      </c>
      <c r="U158" s="198" t="str">
        <f>VLOOKUP($S158,'Efectividad de Controles'!$B$5:$D$9,3,0)</f>
        <v>Impacto / Probabilidad</v>
      </c>
      <c r="V158" s="177"/>
      <c r="W158" s="177"/>
      <c r="X158" s="178" t="s">
        <v>191</v>
      </c>
      <c r="Y158" s="178" t="s">
        <v>196</v>
      </c>
      <c r="Z158" s="198">
        <f>IF( AND($X158&lt;&gt;"", $Y158&lt;&gt;""), VLOOKUP( IF(ISERROR(VLOOKUP($X158,Datos!$B$8:$C$13,2,0)),0,VLOOKUP($X158,Datos!$B$8:$C$13,2,0)), Datos!$I$9:$N$13, IF(ISERROR(VLOOKUP($Y158,Datos!$B$17:$C$21,2,0)),0,VLOOKUP($Y158, Datos!$B$17:$C$21,2,0)+1),  0),  "-")</f>
        <v>25</v>
      </c>
      <c r="AA158" s="177"/>
      <c r="AB158" s="177"/>
      <c r="AC158" s="179"/>
      <c r="AD158" s="180"/>
      <c r="AE158" s="198">
        <f t="shared" si="6"/>
        <v>22</v>
      </c>
      <c r="AF158" s="198">
        <f t="shared" si="7"/>
        <v>25</v>
      </c>
      <c r="AG158" s="178">
        <v>3</v>
      </c>
      <c r="AH158" s="198" t="str">
        <f>IF(ISERROR(VLOOKUP($AG158,Datos!$A$9:$E$13,2,0)),"",VLOOKUP($AG158,Datos!$A$9:$E$13,2,0))</f>
        <v>3 Moderado</v>
      </c>
      <c r="AI158" s="197" t="str">
        <f>IF(ISERROR(VLOOKUP($AJ158,Datos!$D$8:$E$13,2,0)),0,VLOOKUP($AJ158,Datos!$D$8:$E$13,2,0))</f>
        <v>Extremadamente Dañino</v>
      </c>
      <c r="AJ158" s="198">
        <f>IF(ISERROR(VLOOKUP($X158,Datos!$B$8:$E$13,3,0)), 0, VLOOKUP($X158,Datos!$B$8:$E$13,3,0))</f>
        <v>4</v>
      </c>
      <c r="AK158" s="198">
        <f>IF(ISERROR(VLOOKUP(AL158,Datos!D151:E156,2,0)),0,VLOOKUP(AL158,Datos!D151:E156,2,0))</f>
        <v>0</v>
      </c>
      <c r="AL158" s="198">
        <f>IF(ISERROR(VLOOKUP(Y158,Datos!B151:E156,3,0)),0,VLOOKUP(Y158,Datos!B151:E156,3,0))</f>
        <v>0</v>
      </c>
      <c r="AM158" s="198">
        <f t="shared" si="8"/>
        <v>4</v>
      </c>
      <c r="AN158" s="198" t="str">
        <f>IF(ISERROR(VLOOKUP($AM158,Datos!$I$24:$J$28,2,0)),"-",VLOOKUP($AM158,Datos!$I$24:$J$28,2,0))</f>
        <v>Moderado</v>
      </c>
    </row>
    <row r="159" spans="1:40" s="199" customFormat="1">
      <c r="A159" s="196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8" t="s">
        <v>191</v>
      </c>
      <c r="N159" s="178" t="s">
        <v>194</v>
      </c>
      <c r="O159" s="198">
        <f>IF( AND($M159&lt;&gt;"", $N159&lt;&gt;""), VLOOKUP( IF(ISERROR(VLOOKUP($M159,Datos!$B$8:$C$13,2,0)),0,VLOOKUP($M159,Datos!$B$8:$C$13,2,0)), Datos!$I$9:$N$13, IF(ISERROR(VLOOKUP($N159,Datos!$B$17:$C$21,2,0)),0,VLOOKUP($N159, Datos!$B$17:$C$21,2,0)+1),  0),  "-")</f>
        <v>22</v>
      </c>
      <c r="P159" s="177"/>
      <c r="Q159" s="177"/>
      <c r="R159" s="177"/>
      <c r="S159" s="178" t="s">
        <v>40</v>
      </c>
      <c r="T159" s="198" t="str">
        <f>IF(ISERROR(VLOOKUP($S159,Datos!$B$25:$C$29,2,0)),"", VLOOKUP($S159,Datos!$B$25:$C$29,2,0))</f>
        <v>Alta</v>
      </c>
      <c r="U159" s="198" t="str">
        <f>VLOOKUP($S159,'Efectividad de Controles'!$B$5:$D$9,3,0)</f>
        <v>Impacto / Probabilidad</v>
      </c>
      <c r="V159" s="177"/>
      <c r="W159" s="177"/>
      <c r="X159" s="178" t="s">
        <v>191</v>
      </c>
      <c r="Y159" s="178" t="s">
        <v>196</v>
      </c>
      <c r="Z159" s="198">
        <f>IF( AND($X159&lt;&gt;"", $Y159&lt;&gt;""), VLOOKUP( IF(ISERROR(VLOOKUP($X159,Datos!$B$8:$C$13,2,0)),0,VLOOKUP($X159,Datos!$B$8:$C$13,2,0)), Datos!$I$9:$N$13, IF(ISERROR(VLOOKUP($Y159,Datos!$B$17:$C$21,2,0)),0,VLOOKUP($Y159, Datos!$B$17:$C$21,2,0)+1),  0),  "-")</f>
        <v>25</v>
      </c>
      <c r="AA159" s="177"/>
      <c r="AB159" s="177"/>
      <c r="AC159" s="179"/>
      <c r="AD159" s="180"/>
      <c r="AE159" s="198">
        <f t="shared" si="6"/>
        <v>22</v>
      </c>
      <c r="AF159" s="198">
        <f t="shared" si="7"/>
        <v>25</v>
      </c>
      <c r="AG159" s="178">
        <v>3</v>
      </c>
      <c r="AH159" s="198" t="str">
        <f>IF(ISERROR(VLOOKUP($AG159,Datos!$A$9:$E$13,2,0)),"",VLOOKUP($AG159,Datos!$A$9:$E$13,2,0))</f>
        <v>3 Moderado</v>
      </c>
      <c r="AI159" s="197" t="str">
        <f>IF(ISERROR(VLOOKUP($AJ159,Datos!$D$8:$E$13,2,0)),0,VLOOKUP($AJ159,Datos!$D$8:$E$13,2,0))</f>
        <v>Extremadamente Dañino</v>
      </c>
      <c r="AJ159" s="198">
        <f>IF(ISERROR(VLOOKUP($X159,Datos!$B$8:$E$13,3,0)), 0, VLOOKUP($X159,Datos!$B$8:$E$13,3,0))</f>
        <v>4</v>
      </c>
      <c r="AK159" s="198">
        <f>IF(ISERROR(VLOOKUP(AL159,Datos!D152:E157,2,0)),0,VLOOKUP(AL159,Datos!D152:E157,2,0))</f>
        <v>0</v>
      </c>
      <c r="AL159" s="198">
        <f>IF(ISERROR(VLOOKUP(Y159,Datos!B152:E157,3,0)),0,VLOOKUP(Y159,Datos!B152:E157,3,0))</f>
        <v>0</v>
      </c>
      <c r="AM159" s="198">
        <f t="shared" si="8"/>
        <v>4</v>
      </c>
      <c r="AN159" s="198" t="str">
        <f>IF(ISERROR(VLOOKUP($AM159,Datos!$I$24:$J$28,2,0)),"-",VLOOKUP($AM159,Datos!$I$24:$J$28,2,0))</f>
        <v>Moderado</v>
      </c>
    </row>
    <row r="160" spans="1:40" s="199" customFormat="1">
      <c r="A160" s="196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8" t="s">
        <v>191</v>
      </c>
      <c r="N160" s="178" t="s">
        <v>194</v>
      </c>
      <c r="O160" s="198">
        <f>IF( AND($M160&lt;&gt;"", $N160&lt;&gt;""), VLOOKUP( IF(ISERROR(VLOOKUP($M160,Datos!$B$8:$C$13,2,0)),0,VLOOKUP($M160,Datos!$B$8:$C$13,2,0)), Datos!$I$9:$N$13, IF(ISERROR(VLOOKUP($N160,Datos!$B$17:$C$21,2,0)),0,VLOOKUP($N160, Datos!$B$17:$C$21,2,0)+1),  0),  "-")</f>
        <v>22</v>
      </c>
      <c r="P160" s="177"/>
      <c r="Q160" s="177"/>
      <c r="R160" s="177"/>
      <c r="S160" s="178" t="s">
        <v>40</v>
      </c>
      <c r="T160" s="198" t="str">
        <f>IF(ISERROR(VLOOKUP($S160,Datos!$B$25:$C$29,2,0)),"", VLOOKUP($S160,Datos!$B$25:$C$29,2,0))</f>
        <v>Alta</v>
      </c>
      <c r="U160" s="198" t="str">
        <f>VLOOKUP($S160,'Efectividad de Controles'!$B$5:$D$9,3,0)</f>
        <v>Impacto / Probabilidad</v>
      </c>
      <c r="V160" s="177"/>
      <c r="W160" s="177"/>
      <c r="X160" s="178" t="s">
        <v>191</v>
      </c>
      <c r="Y160" s="178" t="s">
        <v>196</v>
      </c>
      <c r="Z160" s="198">
        <f>IF( AND($X160&lt;&gt;"", $Y160&lt;&gt;""), VLOOKUP( IF(ISERROR(VLOOKUP($X160,Datos!$B$8:$C$13,2,0)),0,VLOOKUP($X160,Datos!$B$8:$C$13,2,0)), Datos!$I$9:$N$13, IF(ISERROR(VLOOKUP($Y160,Datos!$B$17:$C$21,2,0)),0,VLOOKUP($Y160, Datos!$B$17:$C$21,2,0)+1),  0),  "-")</f>
        <v>25</v>
      </c>
      <c r="AA160" s="177"/>
      <c r="AB160" s="177"/>
      <c r="AC160" s="179"/>
      <c r="AD160" s="180"/>
      <c r="AE160" s="198">
        <f t="shared" si="6"/>
        <v>22</v>
      </c>
      <c r="AF160" s="198">
        <f t="shared" si="7"/>
        <v>25</v>
      </c>
      <c r="AG160" s="178">
        <v>3</v>
      </c>
      <c r="AH160" s="198" t="str">
        <f>IF(ISERROR(VLOOKUP($AG160,Datos!$A$9:$E$13,2,0)),"",VLOOKUP($AG160,Datos!$A$9:$E$13,2,0))</f>
        <v>3 Moderado</v>
      </c>
      <c r="AI160" s="197" t="str">
        <f>IF(ISERROR(VLOOKUP($AJ160,Datos!$D$8:$E$13,2,0)),0,VLOOKUP($AJ160,Datos!$D$8:$E$13,2,0))</f>
        <v>Extremadamente Dañino</v>
      </c>
      <c r="AJ160" s="198">
        <f>IF(ISERROR(VLOOKUP($X160,Datos!$B$8:$E$13,3,0)), 0, VLOOKUP($X160,Datos!$B$8:$E$13,3,0))</f>
        <v>4</v>
      </c>
      <c r="AK160" s="198">
        <f>IF(ISERROR(VLOOKUP(AL160,Datos!D153:E158,2,0)),0,VLOOKUP(AL160,Datos!D153:E158,2,0))</f>
        <v>0</v>
      </c>
      <c r="AL160" s="198">
        <f>IF(ISERROR(VLOOKUP(Y160,Datos!B153:E158,3,0)),0,VLOOKUP(Y160,Datos!B153:E158,3,0))</f>
        <v>0</v>
      </c>
      <c r="AM160" s="198">
        <f t="shared" si="8"/>
        <v>4</v>
      </c>
      <c r="AN160" s="198" t="str">
        <f>IF(ISERROR(VLOOKUP($AM160,Datos!$I$24:$J$28,2,0)),"-",VLOOKUP($AM160,Datos!$I$24:$J$28,2,0))</f>
        <v>Moderado</v>
      </c>
    </row>
    <row r="161" spans="1:40" s="199" customFormat="1">
      <c r="A161" s="196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8" t="s">
        <v>191</v>
      </c>
      <c r="N161" s="178" t="s">
        <v>194</v>
      </c>
      <c r="O161" s="198">
        <f>IF( AND($M161&lt;&gt;"", $N161&lt;&gt;""), VLOOKUP( IF(ISERROR(VLOOKUP($M161,Datos!$B$8:$C$13,2,0)),0,VLOOKUP($M161,Datos!$B$8:$C$13,2,0)), Datos!$I$9:$N$13, IF(ISERROR(VLOOKUP($N161,Datos!$B$17:$C$21,2,0)),0,VLOOKUP($N161, Datos!$B$17:$C$21,2,0)+1),  0),  "-")</f>
        <v>22</v>
      </c>
      <c r="P161" s="177"/>
      <c r="Q161" s="177"/>
      <c r="R161" s="177"/>
      <c r="S161" s="178" t="s">
        <v>40</v>
      </c>
      <c r="T161" s="198" t="str">
        <f>IF(ISERROR(VLOOKUP($S161,Datos!$B$25:$C$29,2,0)),"", VLOOKUP($S161,Datos!$B$25:$C$29,2,0))</f>
        <v>Alta</v>
      </c>
      <c r="U161" s="198" t="str">
        <f>VLOOKUP($S161,'Efectividad de Controles'!$B$5:$D$9,3,0)</f>
        <v>Impacto / Probabilidad</v>
      </c>
      <c r="V161" s="177"/>
      <c r="W161" s="177"/>
      <c r="X161" s="178" t="s">
        <v>191</v>
      </c>
      <c r="Y161" s="178" t="s">
        <v>196</v>
      </c>
      <c r="Z161" s="198">
        <f>IF( AND($X161&lt;&gt;"", $Y161&lt;&gt;""), VLOOKUP( IF(ISERROR(VLOOKUP($X161,Datos!$B$8:$C$13,2,0)),0,VLOOKUP($X161,Datos!$B$8:$C$13,2,0)), Datos!$I$9:$N$13, IF(ISERROR(VLOOKUP($Y161,Datos!$B$17:$C$21,2,0)),0,VLOOKUP($Y161, Datos!$B$17:$C$21,2,0)+1),  0),  "-")</f>
        <v>25</v>
      </c>
      <c r="AA161" s="177"/>
      <c r="AB161" s="177"/>
      <c r="AC161" s="179"/>
      <c r="AD161" s="180"/>
      <c r="AE161" s="198">
        <f t="shared" ref="AE161:AE224" si="9">+O161</f>
        <v>22</v>
      </c>
      <c r="AF161" s="198">
        <f t="shared" ref="AF161:AF224" si="10">+Z161</f>
        <v>25</v>
      </c>
      <c r="AG161" s="178">
        <v>3</v>
      </c>
      <c r="AH161" s="198" t="str">
        <f>IF(ISERROR(VLOOKUP($AG161,Datos!$A$9:$E$13,2,0)),"",VLOOKUP($AG161,Datos!$A$9:$E$13,2,0))</f>
        <v>3 Moderado</v>
      </c>
      <c r="AI161" s="197" t="str">
        <f>IF(ISERROR(VLOOKUP($AJ161,Datos!$D$8:$E$13,2,0)),0,VLOOKUP($AJ161,Datos!$D$8:$E$13,2,0))</f>
        <v>Extremadamente Dañino</v>
      </c>
      <c r="AJ161" s="198">
        <f>IF(ISERROR(VLOOKUP($X161,Datos!$B$8:$E$13,3,0)), 0, VLOOKUP($X161,Datos!$B$8:$E$13,3,0))</f>
        <v>4</v>
      </c>
      <c r="AK161" s="198">
        <f>IF(ISERROR(VLOOKUP(AL161,Datos!D154:E159,2,0)),0,VLOOKUP(AL161,Datos!D154:E159,2,0))</f>
        <v>0</v>
      </c>
      <c r="AL161" s="198">
        <f>IF(ISERROR(VLOOKUP(Y161,Datos!B154:E159,3,0)),0,VLOOKUP(Y161,Datos!B154:E159,3,0))</f>
        <v>0</v>
      </c>
      <c r="AM161" s="198">
        <f t="shared" ref="AM161:AM224" si="11">+AL161+AJ161</f>
        <v>4</v>
      </c>
      <c r="AN161" s="198" t="str">
        <f>IF(ISERROR(VLOOKUP($AM161,Datos!$I$24:$J$28,2,0)),"-",VLOOKUP($AM161,Datos!$I$24:$J$28,2,0))</f>
        <v>Moderado</v>
      </c>
    </row>
    <row r="162" spans="1:40" s="199" customFormat="1">
      <c r="A162" s="196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8" t="s">
        <v>191</v>
      </c>
      <c r="N162" s="178" t="s">
        <v>194</v>
      </c>
      <c r="O162" s="198">
        <f>IF( AND($M162&lt;&gt;"", $N162&lt;&gt;""), VLOOKUP( IF(ISERROR(VLOOKUP($M162,Datos!$B$8:$C$13,2,0)),0,VLOOKUP($M162,Datos!$B$8:$C$13,2,0)), Datos!$I$9:$N$13, IF(ISERROR(VLOOKUP($N162,Datos!$B$17:$C$21,2,0)),0,VLOOKUP($N162, Datos!$B$17:$C$21,2,0)+1),  0),  "-")</f>
        <v>22</v>
      </c>
      <c r="P162" s="177"/>
      <c r="Q162" s="177"/>
      <c r="R162" s="177"/>
      <c r="S162" s="178" t="s">
        <v>40</v>
      </c>
      <c r="T162" s="198" t="str">
        <f>IF(ISERROR(VLOOKUP($S162,Datos!$B$25:$C$29,2,0)),"", VLOOKUP($S162,Datos!$B$25:$C$29,2,0))</f>
        <v>Alta</v>
      </c>
      <c r="U162" s="198" t="str">
        <f>VLOOKUP($S162,'Efectividad de Controles'!$B$5:$D$9,3,0)</f>
        <v>Impacto / Probabilidad</v>
      </c>
      <c r="V162" s="177"/>
      <c r="W162" s="177"/>
      <c r="X162" s="178" t="s">
        <v>191</v>
      </c>
      <c r="Y162" s="178" t="s">
        <v>196</v>
      </c>
      <c r="Z162" s="198">
        <f>IF( AND($X162&lt;&gt;"", $Y162&lt;&gt;""), VLOOKUP( IF(ISERROR(VLOOKUP($X162,Datos!$B$8:$C$13,2,0)),0,VLOOKUP($X162,Datos!$B$8:$C$13,2,0)), Datos!$I$9:$N$13, IF(ISERROR(VLOOKUP($Y162,Datos!$B$17:$C$21,2,0)),0,VLOOKUP($Y162, Datos!$B$17:$C$21,2,0)+1),  0),  "-")</f>
        <v>25</v>
      </c>
      <c r="AA162" s="177"/>
      <c r="AB162" s="177"/>
      <c r="AC162" s="179"/>
      <c r="AD162" s="180"/>
      <c r="AE162" s="198">
        <f t="shared" si="9"/>
        <v>22</v>
      </c>
      <c r="AF162" s="198">
        <f t="shared" si="10"/>
        <v>25</v>
      </c>
      <c r="AG162" s="178">
        <v>3</v>
      </c>
      <c r="AH162" s="198" t="str">
        <f>IF(ISERROR(VLOOKUP($AG162,Datos!$A$9:$E$13,2,0)),"",VLOOKUP($AG162,Datos!$A$9:$E$13,2,0))</f>
        <v>3 Moderado</v>
      </c>
      <c r="AI162" s="197" t="str">
        <f>IF(ISERROR(VLOOKUP($AJ162,Datos!$D$8:$E$13,2,0)),0,VLOOKUP($AJ162,Datos!$D$8:$E$13,2,0))</f>
        <v>Extremadamente Dañino</v>
      </c>
      <c r="AJ162" s="198">
        <f>IF(ISERROR(VLOOKUP($X162,Datos!$B$8:$E$13,3,0)), 0, VLOOKUP($X162,Datos!$B$8:$E$13,3,0))</f>
        <v>4</v>
      </c>
      <c r="AK162" s="198">
        <f>IF(ISERROR(VLOOKUP(AL162,Datos!D155:E160,2,0)),0,VLOOKUP(AL162,Datos!D155:E160,2,0))</f>
        <v>0</v>
      </c>
      <c r="AL162" s="198">
        <f>IF(ISERROR(VLOOKUP(Y162,Datos!B155:E160,3,0)),0,VLOOKUP(Y162,Datos!B155:E160,3,0))</f>
        <v>0</v>
      </c>
      <c r="AM162" s="198">
        <f t="shared" si="11"/>
        <v>4</v>
      </c>
      <c r="AN162" s="198" t="str">
        <f>IF(ISERROR(VLOOKUP($AM162,Datos!$I$24:$J$28,2,0)),"-",VLOOKUP($AM162,Datos!$I$24:$J$28,2,0))</f>
        <v>Moderado</v>
      </c>
    </row>
    <row r="163" spans="1:40" s="199" customFormat="1">
      <c r="A163" s="196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8" t="s">
        <v>191</v>
      </c>
      <c r="N163" s="178" t="s">
        <v>194</v>
      </c>
      <c r="O163" s="198">
        <f>IF( AND($M163&lt;&gt;"", $N163&lt;&gt;""), VLOOKUP( IF(ISERROR(VLOOKUP($M163,Datos!$B$8:$C$13,2,0)),0,VLOOKUP($M163,Datos!$B$8:$C$13,2,0)), Datos!$I$9:$N$13, IF(ISERROR(VLOOKUP($N163,Datos!$B$17:$C$21,2,0)),0,VLOOKUP($N163, Datos!$B$17:$C$21,2,0)+1),  0),  "-")</f>
        <v>22</v>
      </c>
      <c r="P163" s="177"/>
      <c r="Q163" s="177"/>
      <c r="R163" s="177"/>
      <c r="S163" s="178" t="s">
        <v>40</v>
      </c>
      <c r="T163" s="198" t="str">
        <f>IF(ISERROR(VLOOKUP($S163,Datos!$B$25:$C$29,2,0)),"", VLOOKUP($S163,Datos!$B$25:$C$29,2,0))</f>
        <v>Alta</v>
      </c>
      <c r="U163" s="198" t="str">
        <f>VLOOKUP($S163,'Efectividad de Controles'!$B$5:$D$9,3,0)</f>
        <v>Impacto / Probabilidad</v>
      </c>
      <c r="V163" s="177"/>
      <c r="W163" s="177"/>
      <c r="X163" s="178" t="s">
        <v>191</v>
      </c>
      <c r="Y163" s="178" t="s">
        <v>196</v>
      </c>
      <c r="Z163" s="198">
        <f>IF( AND($X163&lt;&gt;"", $Y163&lt;&gt;""), VLOOKUP( IF(ISERROR(VLOOKUP($X163,Datos!$B$8:$C$13,2,0)),0,VLOOKUP($X163,Datos!$B$8:$C$13,2,0)), Datos!$I$9:$N$13, IF(ISERROR(VLOOKUP($Y163,Datos!$B$17:$C$21,2,0)),0,VLOOKUP($Y163, Datos!$B$17:$C$21,2,0)+1),  0),  "-")</f>
        <v>25</v>
      </c>
      <c r="AA163" s="177"/>
      <c r="AB163" s="177"/>
      <c r="AC163" s="179"/>
      <c r="AD163" s="180"/>
      <c r="AE163" s="198">
        <f t="shared" si="9"/>
        <v>22</v>
      </c>
      <c r="AF163" s="198">
        <f t="shared" si="10"/>
        <v>25</v>
      </c>
      <c r="AG163" s="178">
        <v>3</v>
      </c>
      <c r="AH163" s="198" t="str">
        <f>IF(ISERROR(VLOOKUP($AG163,Datos!$A$9:$E$13,2,0)),"",VLOOKUP($AG163,Datos!$A$9:$E$13,2,0))</f>
        <v>3 Moderado</v>
      </c>
      <c r="AI163" s="197" t="str">
        <f>IF(ISERROR(VLOOKUP($AJ163,Datos!$D$8:$E$13,2,0)),0,VLOOKUP($AJ163,Datos!$D$8:$E$13,2,0))</f>
        <v>Extremadamente Dañino</v>
      </c>
      <c r="AJ163" s="198">
        <f>IF(ISERROR(VLOOKUP($X163,Datos!$B$8:$E$13,3,0)), 0, VLOOKUP($X163,Datos!$B$8:$E$13,3,0))</f>
        <v>4</v>
      </c>
      <c r="AK163" s="198">
        <f>IF(ISERROR(VLOOKUP(AL163,Datos!D156:E161,2,0)),0,VLOOKUP(AL163,Datos!D156:E161,2,0))</f>
        <v>0</v>
      </c>
      <c r="AL163" s="198">
        <f>IF(ISERROR(VLOOKUP(Y163,Datos!B156:E161,3,0)),0,VLOOKUP(Y163,Datos!B156:E161,3,0))</f>
        <v>0</v>
      </c>
      <c r="AM163" s="198">
        <f t="shared" si="11"/>
        <v>4</v>
      </c>
      <c r="AN163" s="198" t="str">
        <f>IF(ISERROR(VLOOKUP($AM163,Datos!$I$24:$J$28,2,0)),"-",VLOOKUP($AM163,Datos!$I$24:$J$28,2,0))</f>
        <v>Moderado</v>
      </c>
    </row>
    <row r="164" spans="1:40" s="199" customFormat="1">
      <c r="A164" s="196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8" t="s">
        <v>191</v>
      </c>
      <c r="N164" s="178" t="s">
        <v>194</v>
      </c>
      <c r="O164" s="198">
        <f>IF( AND($M164&lt;&gt;"", $N164&lt;&gt;""), VLOOKUP( IF(ISERROR(VLOOKUP($M164,Datos!$B$8:$C$13,2,0)),0,VLOOKUP($M164,Datos!$B$8:$C$13,2,0)), Datos!$I$9:$N$13, IF(ISERROR(VLOOKUP($N164,Datos!$B$17:$C$21,2,0)),0,VLOOKUP($N164, Datos!$B$17:$C$21,2,0)+1),  0),  "-")</f>
        <v>22</v>
      </c>
      <c r="P164" s="177"/>
      <c r="Q164" s="177"/>
      <c r="R164" s="177"/>
      <c r="S164" s="178" t="s">
        <v>40</v>
      </c>
      <c r="T164" s="198" t="str">
        <f>IF(ISERROR(VLOOKUP($S164,Datos!$B$25:$C$29,2,0)),"", VLOOKUP($S164,Datos!$B$25:$C$29,2,0))</f>
        <v>Alta</v>
      </c>
      <c r="U164" s="198" t="str">
        <f>VLOOKUP($S164,'Efectividad de Controles'!$B$5:$D$9,3,0)</f>
        <v>Impacto / Probabilidad</v>
      </c>
      <c r="V164" s="177"/>
      <c r="W164" s="177"/>
      <c r="X164" s="178" t="s">
        <v>191</v>
      </c>
      <c r="Y164" s="178" t="s">
        <v>196</v>
      </c>
      <c r="Z164" s="198">
        <f>IF( AND($X164&lt;&gt;"", $Y164&lt;&gt;""), VLOOKUP( IF(ISERROR(VLOOKUP($X164,Datos!$B$8:$C$13,2,0)),0,VLOOKUP($X164,Datos!$B$8:$C$13,2,0)), Datos!$I$9:$N$13, IF(ISERROR(VLOOKUP($Y164,Datos!$B$17:$C$21,2,0)),0,VLOOKUP($Y164, Datos!$B$17:$C$21,2,0)+1),  0),  "-")</f>
        <v>25</v>
      </c>
      <c r="AA164" s="177"/>
      <c r="AB164" s="177"/>
      <c r="AC164" s="179"/>
      <c r="AD164" s="180"/>
      <c r="AE164" s="198">
        <f t="shared" si="9"/>
        <v>22</v>
      </c>
      <c r="AF164" s="198">
        <f t="shared" si="10"/>
        <v>25</v>
      </c>
      <c r="AG164" s="178">
        <v>3</v>
      </c>
      <c r="AH164" s="198" t="str">
        <f>IF(ISERROR(VLOOKUP($AG164,Datos!$A$9:$E$13,2,0)),"",VLOOKUP($AG164,Datos!$A$9:$E$13,2,0))</f>
        <v>3 Moderado</v>
      </c>
      <c r="AI164" s="197" t="str">
        <f>IF(ISERROR(VLOOKUP($AJ164,Datos!$D$8:$E$13,2,0)),0,VLOOKUP($AJ164,Datos!$D$8:$E$13,2,0))</f>
        <v>Extremadamente Dañino</v>
      </c>
      <c r="AJ164" s="198">
        <f>IF(ISERROR(VLOOKUP($X164,Datos!$B$8:$E$13,3,0)), 0, VLOOKUP($X164,Datos!$B$8:$E$13,3,0))</f>
        <v>4</v>
      </c>
      <c r="AK164" s="198">
        <f>IF(ISERROR(VLOOKUP(AL164,Datos!D157:E162,2,0)),0,VLOOKUP(AL164,Datos!D157:E162,2,0))</f>
        <v>0</v>
      </c>
      <c r="AL164" s="198">
        <f>IF(ISERROR(VLOOKUP(Y164,Datos!B157:E162,3,0)),0,VLOOKUP(Y164,Datos!B157:E162,3,0))</f>
        <v>0</v>
      </c>
      <c r="AM164" s="198">
        <f t="shared" si="11"/>
        <v>4</v>
      </c>
      <c r="AN164" s="198" t="str">
        <f>IF(ISERROR(VLOOKUP($AM164,Datos!$I$24:$J$28,2,0)),"-",VLOOKUP($AM164,Datos!$I$24:$J$28,2,0))</f>
        <v>Moderado</v>
      </c>
    </row>
    <row r="165" spans="1:40" s="199" customFormat="1">
      <c r="A165" s="196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8" t="s">
        <v>191</v>
      </c>
      <c r="N165" s="178" t="s">
        <v>194</v>
      </c>
      <c r="O165" s="198">
        <f>IF( AND($M165&lt;&gt;"", $N165&lt;&gt;""), VLOOKUP( IF(ISERROR(VLOOKUP($M165,Datos!$B$8:$C$13,2,0)),0,VLOOKUP($M165,Datos!$B$8:$C$13,2,0)), Datos!$I$9:$N$13, IF(ISERROR(VLOOKUP($N165,Datos!$B$17:$C$21,2,0)),0,VLOOKUP($N165, Datos!$B$17:$C$21,2,0)+1),  0),  "-")</f>
        <v>22</v>
      </c>
      <c r="P165" s="177"/>
      <c r="Q165" s="177"/>
      <c r="R165" s="177"/>
      <c r="S165" s="178" t="s">
        <v>40</v>
      </c>
      <c r="T165" s="198" t="str">
        <f>IF(ISERROR(VLOOKUP($S165,Datos!$B$25:$C$29,2,0)),"", VLOOKUP($S165,Datos!$B$25:$C$29,2,0))</f>
        <v>Alta</v>
      </c>
      <c r="U165" s="198" t="str">
        <f>VLOOKUP($S165,'Efectividad de Controles'!$B$5:$D$9,3,0)</f>
        <v>Impacto / Probabilidad</v>
      </c>
      <c r="V165" s="177"/>
      <c r="W165" s="177"/>
      <c r="X165" s="178" t="s">
        <v>191</v>
      </c>
      <c r="Y165" s="178" t="s">
        <v>196</v>
      </c>
      <c r="Z165" s="198">
        <f>IF( AND($X165&lt;&gt;"", $Y165&lt;&gt;""), VLOOKUP( IF(ISERROR(VLOOKUP($X165,Datos!$B$8:$C$13,2,0)),0,VLOOKUP($X165,Datos!$B$8:$C$13,2,0)), Datos!$I$9:$N$13, IF(ISERROR(VLOOKUP($Y165,Datos!$B$17:$C$21,2,0)),0,VLOOKUP($Y165, Datos!$B$17:$C$21,2,0)+1),  0),  "-")</f>
        <v>25</v>
      </c>
      <c r="AA165" s="177"/>
      <c r="AB165" s="177"/>
      <c r="AC165" s="179"/>
      <c r="AD165" s="180"/>
      <c r="AE165" s="198">
        <f t="shared" si="9"/>
        <v>22</v>
      </c>
      <c r="AF165" s="198">
        <f t="shared" si="10"/>
        <v>25</v>
      </c>
      <c r="AG165" s="178">
        <v>3</v>
      </c>
      <c r="AH165" s="198" t="str">
        <f>IF(ISERROR(VLOOKUP($AG165,Datos!$A$9:$E$13,2,0)),"",VLOOKUP($AG165,Datos!$A$9:$E$13,2,0))</f>
        <v>3 Moderado</v>
      </c>
      <c r="AI165" s="197" t="str">
        <f>IF(ISERROR(VLOOKUP($AJ165,Datos!$D$8:$E$13,2,0)),0,VLOOKUP($AJ165,Datos!$D$8:$E$13,2,0))</f>
        <v>Extremadamente Dañino</v>
      </c>
      <c r="AJ165" s="198">
        <f>IF(ISERROR(VLOOKUP($X165,Datos!$B$8:$E$13,3,0)), 0, VLOOKUP($X165,Datos!$B$8:$E$13,3,0))</f>
        <v>4</v>
      </c>
      <c r="AK165" s="198">
        <f>IF(ISERROR(VLOOKUP(AL165,Datos!D158:E163,2,0)),0,VLOOKUP(AL165,Datos!D158:E163,2,0))</f>
        <v>0</v>
      </c>
      <c r="AL165" s="198">
        <f>IF(ISERROR(VLOOKUP(Y165,Datos!B158:E163,3,0)),0,VLOOKUP(Y165,Datos!B158:E163,3,0))</f>
        <v>0</v>
      </c>
      <c r="AM165" s="198">
        <f t="shared" si="11"/>
        <v>4</v>
      </c>
      <c r="AN165" s="198" t="str">
        <f>IF(ISERROR(VLOOKUP($AM165,Datos!$I$24:$J$28,2,0)),"-",VLOOKUP($AM165,Datos!$I$24:$J$28,2,0))</f>
        <v>Moderado</v>
      </c>
    </row>
    <row r="166" spans="1:40" s="199" customFormat="1">
      <c r="A166" s="196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8" t="s">
        <v>191</v>
      </c>
      <c r="N166" s="178" t="s">
        <v>194</v>
      </c>
      <c r="O166" s="198">
        <f>IF( AND($M166&lt;&gt;"", $N166&lt;&gt;""), VLOOKUP( IF(ISERROR(VLOOKUP($M166,Datos!$B$8:$C$13,2,0)),0,VLOOKUP($M166,Datos!$B$8:$C$13,2,0)), Datos!$I$9:$N$13, IF(ISERROR(VLOOKUP($N166,Datos!$B$17:$C$21,2,0)),0,VLOOKUP($N166, Datos!$B$17:$C$21,2,0)+1),  0),  "-")</f>
        <v>22</v>
      </c>
      <c r="P166" s="177"/>
      <c r="Q166" s="177"/>
      <c r="R166" s="177"/>
      <c r="S166" s="178" t="s">
        <v>40</v>
      </c>
      <c r="T166" s="198" t="str">
        <f>IF(ISERROR(VLOOKUP($S166,Datos!$B$25:$C$29,2,0)),"", VLOOKUP($S166,Datos!$B$25:$C$29,2,0))</f>
        <v>Alta</v>
      </c>
      <c r="U166" s="198" t="str">
        <f>VLOOKUP($S166,'Efectividad de Controles'!$B$5:$D$9,3,0)</f>
        <v>Impacto / Probabilidad</v>
      </c>
      <c r="V166" s="177"/>
      <c r="W166" s="177"/>
      <c r="X166" s="178" t="s">
        <v>191</v>
      </c>
      <c r="Y166" s="178" t="s">
        <v>196</v>
      </c>
      <c r="Z166" s="198">
        <f>IF( AND($X166&lt;&gt;"", $Y166&lt;&gt;""), VLOOKUP( IF(ISERROR(VLOOKUP($X166,Datos!$B$8:$C$13,2,0)),0,VLOOKUP($X166,Datos!$B$8:$C$13,2,0)), Datos!$I$9:$N$13, IF(ISERROR(VLOOKUP($Y166,Datos!$B$17:$C$21,2,0)),0,VLOOKUP($Y166, Datos!$B$17:$C$21,2,0)+1),  0),  "-")</f>
        <v>25</v>
      </c>
      <c r="AA166" s="177"/>
      <c r="AB166" s="177"/>
      <c r="AC166" s="179"/>
      <c r="AD166" s="180"/>
      <c r="AE166" s="198">
        <f t="shared" si="9"/>
        <v>22</v>
      </c>
      <c r="AF166" s="198">
        <f t="shared" si="10"/>
        <v>25</v>
      </c>
      <c r="AG166" s="178">
        <v>3</v>
      </c>
      <c r="AH166" s="198" t="str">
        <f>IF(ISERROR(VLOOKUP($AG166,Datos!$A$9:$E$13,2,0)),"",VLOOKUP($AG166,Datos!$A$9:$E$13,2,0))</f>
        <v>3 Moderado</v>
      </c>
      <c r="AI166" s="197" t="str">
        <f>IF(ISERROR(VLOOKUP($AJ166,Datos!$D$8:$E$13,2,0)),0,VLOOKUP($AJ166,Datos!$D$8:$E$13,2,0))</f>
        <v>Extremadamente Dañino</v>
      </c>
      <c r="AJ166" s="198">
        <f>IF(ISERROR(VLOOKUP($X166,Datos!$B$8:$E$13,3,0)), 0, VLOOKUP($X166,Datos!$B$8:$E$13,3,0))</f>
        <v>4</v>
      </c>
      <c r="AK166" s="198">
        <f>IF(ISERROR(VLOOKUP(AL166,Datos!D159:E164,2,0)),0,VLOOKUP(AL166,Datos!D159:E164,2,0))</f>
        <v>0</v>
      </c>
      <c r="AL166" s="198">
        <f>IF(ISERROR(VLOOKUP(Y166,Datos!B159:E164,3,0)),0,VLOOKUP(Y166,Datos!B159:E164,3,0))</f>
        <v>0</v>
      </c>
      <c r="AM166" s="198">
        <f t="shared" si="11"/>
        <v>4</v>
      </c>
      <c r="AN166" s="198" t="str">
        <f>IF(ISERROR(VLOOKUP($AM166,Datos!$I$24:$J$28,2,0)),"-",VLOOKUP($AM166,Datos!$I$24:$J$28,2,0))</f>
        <v>Moderado</v>
      </c>
    </row>
    <row r="167" spans="1:40" s="199" customFormat="1">
      <c r="A167" s="196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8" t="s">
        <v>191</v>
      </c>
      <c r="N167" s="178" t="s">
        <v>194</v>
      </c>
      <c r="O167" s="198">
        <f>IF( AND($M167&lt;&gt;"", $N167&lt;&gt;""), VLOOKUP( IF(ISERROR(VLOOKUP($M167,Datos!$B$8:$C$13,2,0)),0,VLOOKUP($M167,Datos!$B$8:$C$13,2,0)), Datos!$I$9:$N$13, IF(ISERROR(VLOOKUP($N167,Datos!$B$17:$C$21,2,0)),0,VLOOKUP($N167, Datos!$B$17:$C$21,2,0)+1),  0),  "-")</f>
        <v>22</v>
      </c>
      <c r="P167" s="177"/>
      <c r="Q167" s="177"/>
      <c r="R167" s="177"/>
      <c r="S167" s="178" t="s">
        <v>40</v>
      </c>
      <c r="T167" s="198" t="str">
        <f>IF(ISERROR(VLOOKUP($S167,Datos!$B$25:$C$29,2,0)),"", VLOOKUP($S167,Datos!$B$25:$C$29,2,0))</f>
        <v>Alta</v>
      </c>
      <c r="U167" s="198" t="str">
        <f>VLOOKUP($S167,'Efectividad de Controles'!$B$5:$D$9,3,0)</f>
        <v>Impacto / Probabilidad</v>
      </c>
      <c r="V167" s="177"/>
      <c r="W167" s="177"/>
      <c r="X167" s="178" t="s">
        <v>191</v>
      </c>
      <c r="Y167" s="178" t="s">
        <v>196</v>
      </c>
      <c r="Z167" s="198">
        <f>IF( AND($X167&lt;&gt;"", $Y167&lt;&gt;""), VLOOKUP( IF(ISERROR(VLOOKUP($X167,Datos!$B$8:$C$13,2,0)),0,VLOOKUP($X167,Datos!$B$8:$C$13,2,0)), Datos!$I$9:$N$13, IF(ISERROR(VLOOKUP($Y167,Datos!$B$17:$C$21,2,0)),0,VLOOKUP($Y167, Datos!$B$17:$C$21,2,0)+1),  0),  "-")</f>
        <v>25</v>
      </c>
      <c r="AA167" s="177"/>
      <c r="AB167" s="177"/>
      <c r="AC167" s="179"/>
      <c r="AD167" s="180"/>
      <c r="AE167" s="198">
        <f t="shared" si="9"/>
        <v>22</v>
      </c>
      <c r="AF167" s="198">
        <f t="shared" si="10"/>
        <v>25</v>
      </c>
      <c r="AG167" s="178">
        <v>3</v>
      </c>
      <c r="AH167" s="198" t="str">
        <f>IF(ISERROR(VLOOKUP($AG167,Datos!$A$9:$E$13,2,0)),"",VLOOKUP($AG167,Datos!$A$9:$E$13,2,0))</f>
        <v>3 Moderado</v>
      </c>
      <c r="AI167" s="197" t="str">
        <f>IF(ISERROR(VLOOKUP($AJ167,Datos!$D$8:$E$13,2,0)),0,VLOOKUP($AJ167,Datos!$D$8:$E$13,2,0))</f>
        <v>Extremadamente Dañino</v>
      </c>
      <c r="AJ167" s="198">
        <f>IF(ISERROR(VLOOKUP($X167,Datos!$B$8:$E$13,3,0)), 0, VLOOKUP($X167,Datos!$B$8:$E$13,3,0))</f>
        <v>4</v>
      </c>
      <c r="AK167" s="198">
        <f>IF(ISERROR(VLOOKUP(AL167,Datos!D160:E165,2,0)),0,VLOOKUP(AL167,Datos!D160:E165,2,0))</f>
        <v>0</v>
      </c>
      <c r="AL167" s="198">
        <f>IF(ISERROR(VLOOKUP(Y167,Datos!B160:E165,3,0)),0,VLOOKUP(Y167,Datos!B160:E165,3,0))</f>
        <v>0</v>
      </c>
      <c r="AM167" s="198">
        <f t="shared" si="11"/>
        <v>4</v>
      </c>
      <c r="AN167" s="198" t="str">
        <f>IF(ISERROR(VLOOKUP($AM167,Datos!$I$24:$J$28,2,0)),"-",VLOOKUP($AM167,Datos!$I$24:$J$28,2,0))</f>
        <v>Moderado</v>
      </c>
    </row>
    <row r="168" spans="1:40" s="199" customFormat="1">
      <c r="A168" s="196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8" t="s">
        <v>191</v>
      </c>
      <c r="N168" s="178" t="s">
        <v>194</v>
      </c>
      <c r="O168" s="198">
        <f>IF( AND($M168&lt;&gt;"", $N168&lt;&gt;""), VLOOKUP( IF(ISERROR(VLOOKUP($M168,Datos!$B$8:$C$13,2,0)),0,VLOOKUP($M168,Datos!$B$8:$C$13,2,0)), Datos!$I$9:$N$13, IF(ISERROR(VLOOKUP($N168,Datos!$B$17:$C$21,2,0)),0,VLOOKUP($N168, Datos!$B$17:$C$21,2,0)+1),  0),  "-")</f>
        <v>22</v>
      </c>
      <c r="P168" s="177"/>
      <c r="Q168" s="177"/>
      <c r="R168" s="177"/>
      <c r="S168" s="178" t="s">
        <v>40</v>
      </c>
      <c r="T168" s="198" t="str">
        <f>IF(ISERROR(VLOOKUP($S168,Datos!$B$25:$C$29,2,0)),"", VLOOKUP($S168,Datos!$B$25:$C$29,2,0))</f>
        <v>Alta</v>
      </c>
      <c r="U168" s="198" t="str">
        <f>VLOOKUP($S168,'Efectividad de Controles'!$B$5:$D$9,3,0)</f>
        <v>Impacto / Probabilidad</v>
      </c>
      <c r="V168" s="177"/>
      <c r="W168" s="177"/>
      <c r="X168" s="178" t="s">
        <v>191</v>
      </c>
      <c r="Y168" s="178" t="s">
        <v>196</v>
      </c>
      <c r="Z168" s="198">
        <f>IF( AND($X168&lt;&gt;"", $Y168&lt;&gt;""), VLOOKUP( IF(ISERROR(VLOOKUP($X168,Datos!$B$8:$C$13,2,0)),0,VLOOKUP($X168,Datos!$B$8:$C$13,2,0)), Datos!$I$9:$N$13, IF(ISERROR(VLOOKUP($Y168,Datos!$B$17:$C$21,2,0)),0,VLOOKUP($Y168, Datos!$B$17:$C$21,2,0)+1),  0),  "-")</f>
        <v>25</v>
      </c>
      <c r="AA168" s="177"/>
      <c r="AB168" s="177"/>
      <c r="AC168" s="179"/>
      <c r="AD168" s="180"/>
      <c r="AE168" s="198">
        <f t="shared" si="9"/>
        <v>22</v>
      </c>
      <c r="AF168" s="198">
        <f t="shared" si="10"/>
        <v>25</v>
      </c>
      <c r="AG168" s="178">
        <v>3</v>
      </c>
      <c r="AH168" s="198" t="str">
        <f>IF(ISERROR(VLOOKUP($AG168,Datos!$A$9:$E$13,2,0)),"",VLOOKUP($AG168,Datos!$A$9:$E$13,2,0))</f>
        <v>3 Moderado</v>
      </c>
      <c r="AI168" s="197" t="str">
        <f>IF(ISERROR(VLOOKUP($AJ168,Datos!$D$8:$E$13,2,0)),0,VLOOKUP($AJ168,Datos!$D$8:$E$13,2,0))</f>
        <v>Extremadamente Dañino</v>
      </c>
      <c r="AJ168" s="198">
        <f>IF(ISERROR(VLOOKUP($X168,Datos!$B$8:$E$13,3,0)), 0, VLOOKUP($X168,Datos!$B$8:$E$13,3,0))</f>
        <v>4</v>
      </c>
      <c r="AK168" s="198">
        <f>IF(ISERROR(VLOOKUP(AL168,Datos!D161:E166,2,0)),0,VLOOKUP(AL168,Datos!D161:E166,2,0))</f>
        <v>0</v>
      </c>
      <c r="AL168" s="198">
        <f>IF(ISERROR(VLOOKUP(Y168,Datos!B161:E166,3,0)),0,VLOOKUP(Y168,Datos!B161:E166,3,0))</f>
        <v>0</v>
      </c>
      <c r="AM168" s="198">
        <f t="shared" si="11"/>
        <v>4</v>
      </c>
      <c r="AN168" s="198" t="str">
        <f>IF(ISERROR(VLOOKUP($AM168,Datos!$I$24:$J$28,2,0)),"-",VLOOKUP($AM168,Datos!$I$24:$J$28,2,0))</f>
        <v>Moderado</v>
      </c>
    </row>
    <row r="169" spans="1:40" s="199" customFormat="1">
      <c r="A169" s="196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8" t="s">
        <v>191</v>
      </c>
      <c r="N169" s="178" t="s">
        <v>194</v>
      </c>
      <c r="O169" s="198">
        <f>IF( AND($M169&lt;&gt;"", $N169&lt;&gt;""), VLOOKUP( IF(ISERROR(VLOOKUP($M169,Datos!$B$8:$C$13,2,0)),0,VLOOKUP($M169,Datos!$B$8:$C$13,2,0)), Datos!$I$9:$N$13, IF(ISERROR(VLOOKUP($N169,Datos!$B$17:$C$21,2,0)),0,VLOOKUP($N169, Datos!$B$17:$C$21,2,0)+1),  0),  "-")</f>
        <v>22</v>
      </c>
      <c r="P169" s="177"/>
      <c r="Q169" s="177"/>
      <c r="R169" s="177"/>
      <c r="S169" s="178" t="s">
        <v>40</v>
      </c>
      <c r="T169" s="198" t="str">
        <f>IF(ISERROR(VLOOKUP($S169,Datos!$B$25:$C$29,2,0)),"", VLOOKUP($S169,Datos!$B$25:$C$29,2,0))</f>
        <v>Alta</v>
      </c>
      <c r="U169" s="198" t="str">
        <f>VLOOKUP($S169,'Efectividad de Controles'!$B$5:$D$9,3,0)</f>
        <v>Impacto / Probabilidad</v>
      </c>
      <c r="V169" s="177"/>
      <c r="W169" s="177"/>
      <c r="X169" s="178" t="s">
        <v>191</v>
      </c>
      <c r="Y169" s="178" t="s">
        <v>196</v>
      </c>
      <c r="Z169" s="198">
        <f>IF( AND($X169&lt;&gt;"", $Y169&lt;&gt;""), VLOOKUP( IF(ISERROR(VLOOKUP($X169,Datos!$B$8:$C$13,2,0)),0,VLOOKUP($X169,Datos!$B$8:$C$13,2,0)), Datos!$I$9:$N$13, IF(ISERROR(VLOOKUP($Y169,Datos!$B$17:$C$21,2,0)),0,VLOOKUP($Y169, Datos!$B$17:$C$21,2,0)+1),  0),  "-")</f>
        <v>25</v>
      </c>
      <c r="AA169" s="177"/>
      <c r="AB169" s="177"/>
      <c r="AC169" s="179"/>
      <c r="AD169" s="180"/>
      <c r="AE169" s="198">
        <f t="shared" si="9"/>
        <v>22</v>
      </c>
      <c r="AF169" s="198">
        <f t="shared" si="10"/>
        <v>25</v>
      </c>
      <c r="AG169" s="178">
        <v>3</v>
      </c>
      <c r="AH169" s="198" t="str">
        <f>IF(ISERROR(VLOOKUP($AG169,Datos!$A$9:$E$13,2,0)),"",VLOOKUP($AG169,Datos!$A$9:$E$13,2,0))</f>
        <v>3 Moderado</v>
      </c>
      <c r="AI169" s="197" t="str">
        <f>IF(ISERROR(VLOOKUP($AJ169,Datos!$D$8:$E$13,2,0)),0,VLOOKUP($AJ169,Datos!$D$8:$E$13,2,0))</f>
        <v>Extremadamente Dañino</v>
      </c>
      <c r="AJ169" s="198">
        <f>IF(ISERROR(VLOOKUP($X169,Datos!$B$8:$E$13,3,0)), 0, VLOOKUP($X169,Datos!$B$8:$E$13,3,0))</f>
        <v>4</v>
      </c>
      <c r="AK169" s="198">
        <f>IF(ISERROR(VLOOKUP(AL169,Datos!D162:E167,2,0)),0,VLOOKUP(AL169,Datos!D162:E167,2,0))</f>
        <v>0</v>
      </c>
      <c r="AL169" s="198">
        <f>IF(ISERROR(VLOOKUP(Y169,Datos!B162:E167,3,0)),0,VLOOKUP(Y169,Datos!B162:E167,3,0))</f>
        <v>0</v>
      </c>
      <c r="AM169" s="198">
        <f t="shared" si="11"/>
        <v>4</v>
      </c>
      <c r="AN169" s="198" t="str">
        <f>IF(ISERROR(VLOOKUP($AM169,Datos!$I$24:$J$28,2,0)),"-",VLOOKUP($AM169,Datos!$I$24:$J$28,2,0))</f>
        <v>Moderado</v>
      </c>
    </row>
    <row r="170" spans="1:40" s="199" customFormat="1">
      <c r="A170" s="196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8" t="s">
        <v>191</v>
      </c>
      <c r="N170" s="178" t="s">
        <v>194</v>
      </c>
      <c r="O170" s="198">
        <f>IF( AND($M170&lt;&gt;"", $N170&lt;&gt;""), VLOOKUP( IF(ISERROR(VLOOKUP($M170,Datos!$B$8:$C$13,2,0)),0,VLOOKUP($M170,Datos!$B$8:$C$13,2,0)), Datos!$I$9:$N$13, IF(ISERROR(VLOOKUP($N170,Datos!$B$17:$C$21,2,0)),0,VLOOKUP($N170, Datos!$B$17:$C$21,2,0)+1),  0),  "-")</f>
        <v>22</v>
      </c>
      <c r="P170" s="177"/>
      <c r="Q170" s="177"/>
      <c r="R170" s="177"/>
      <c r="S170" s="178" t="s">
        <v>40</v>
      </c>
      <c r="T170" s="198" t="str">
        <f>IF(ISERROR(VLOOKUP($S170,Datos!$B$25:$C$29,2,0)),"", VLOOKUP($S170,Datos!$B$25:$C$29,2,0))</f>
        <v>Alta</v>
      </c>
      <c r="U170" s="198" t="str">
        <f>VLOOKUP($S170,'Efectividad de Controles'!$B$5:$D$9,3,0)</f>
        <v>Impacto / Probabilidad</v>
      </c>
      <c r="V170" s="177"/>
      <c r="W170" s="177"/>
      <c r="X170" s="178" t="s">
        <v>191</v>
      </c>
      <c r="Y170" s="178" t="s">
        <v>196</v>
      </c>
      <c r="Z170" s="198">
        <f>IF( AND($X170&lt;&gt;"", $Y170&lt;&gt;""), VLOOKUP( IF(ISERROR(VLOOKUP($X170,Datos!$B$8:$C$13,2,0)),0,VLOOKUP($X170,Datos!$B$8:$C$13,2,0)), Datos!$I$9:$N$13, IF(ISERROR(VLOOKUP($Y170,Datos!$B$17:$C$21,2,0)),0,VLOOKUP($Y170, Datos!$B$17:$C$21,2,0)+1),  0),  "-")</f>
        <v>25</v>
      </c>
      <c r="AA170" s="177"/>
      <c r="AB170" s="177"/>
      <c r="AC170" s="179"/>
      <c r="AD170" s="180"/>
      <c r="AE170" s="198">
        <f t="shared" si="9"/>
        <v>22</v>
      </c>
      <c r="AF170" s="198">
        <f t="shared" si="10"/>
        <v>25</v>
      </c>
      <c r="AG170" s="178">
        <v>3</v>
      </c>
      <c r="AH170" s="198" t="str">
        <f>IF(ISERROR(VLOOKUP($AG170,Datos!$A$9:$E$13,2,0)),"",VLOOKUP($AG170,Datos!$A$9:$E$13,2,0))</f>
        <v>3 Moderado</v>
      </c>
      <c r="AI170" s="197" t="str">
        <f>IF(ISERROR(VLOOKUP($AJ170,Datos!$D$8:$E$13,2,0)),0,VLOOKUP($AJ170,Datos!$D$8:$E$13,2,0))</f>
        <v>Extremadamente Dañino</v>
      </c>
      <c r="AJ170" s="198">
        <f>IF(ISERROR(VLOOKUP($X170,Datos!$B$8:$E$13,3,0)), 0, VLOOKUP($X170,Datos!$B$8:$E$13,3,0))</f>
        <v>4</v>
      </c>
      <c r="AK170" s="198">
        <f>IF(ISERROR(VLOOKUP(AL170,Datos!D163:E168,2,0)),0,VLOOKUP(AL170,Datos!D163:E168,2,0))</f>
        <v>0</v>
      </c>
      <c r="AL170" s="198">
        <f>IF(ISERROR(VLOOKUP(Y170,Datos!B163:E168,3,0)),0,VLOOKUP(Y170,Datos!B163:E168,3,0))</f>
        <v>0</v>
      </c>
      <c r="AM170" s="198">
        <f t="shared" si="11"/>
        <v>4</v>
      </c>
      <c r="AN170" s="198" t="str">
        <f>IF(ISERROR(VLOOKUP($AM170,Datos!$I$24:$J$28,2,0)),"-",VLOOKUP($AM170,Datos!$I$24:$J$28,2,0))</f>
        <v>Moderado</v>
      </c>
    </row>
    <row r="171" spans="1:40" s="199" customFormat="1">
      <c r="A171" s="196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8" t="s">
        <v>191</v>
      </c>
      <c r="N171" s="178" t="s">
        <v>194</v>
      </c>
      <c r="O171" s="198">
        <f>IF( AND($M171&lt;&gt;"", $N171&lt;&gt;""), VLOOKUP( IF(ISERROR(VLOOKUP($M171,Datos!$B$8:$C$13,2,0)),0,VLOOKUP($M171,Datos!$B$8:$C$13,2,0)), Datos!$I$9:$N$13, IF(ISERROR(VLOOKUP($N171,Datos!$B$17:$C$21,2,0)),0,VLOOKUP($N171, Datos!$B$17:$C$21,2,0)+1),  0),  "-")</f>
        <v>22</v>
      </c>
      <c r="P171" s="177"/>
      <c r="Q171" s="177"/>
      <c r="R171" s="177"/>
      <c r="S171" s="178" t="s">
        <v>40</v>
      </c>
      <c r="T171" s="198" t="str">
        <f>IF(ISERROR(VLOOKUP($S171,Datos!$B$25:$C$29,2,0)),"", VLOOKUP($S171,Datos!$B$25:$C$29,2,0))</f>
        <v>Alta</v>
      </c>
      <c r="U171" s="198" t="str">
        <f>VLOOKUP($S171,'Efectividad de Controles'!$B$5:$D$9,3,0)</f>
        <v>Impacto / Probabilidad</v>
      </c>
      <c r="V171" s="177"/>
      <c r="W171" s="177"/>
      <c r="X171" s="178" t="s">
        <v>191</v>
      </c>
      <c r="Y171" s="178" t="s">
        <v>196</v>
      </c>
      <c r="Z171" s="198">
        <f>IF( AND($X171&lt;&gt;"", $Y171&lt;&gt;""), VLOOKUP( IF(ISERROR(VLOOKUP($X171,Datos!$B$8:$C$13,2,0)),0,VLOOKUP($X171,Datos!$B$8:$C$13,2,0)), Datos!$I$9:$N$13, IF(ISERROR(VLOOKUP($Y171,Datos!$B$17:$C$21,2,0)),0,VLOOKUP($Y171, Datos!$B$17:$C$21,2,0)+1),  0),  "-")</f>
        <v>25</v>
      </c>
      <c r="AA171" s="177"/>
      <c r="AB171" s="177"/>
      <c r="AC171" s="179"/>
      <c r="AD171" s="180"/>
      <c r="AE171" s="198">
        <f t="shared" si="9"/>
        <v>22</v>
      </c>
      <c r="AF171" s="198">
        <f t="shared" si="10"/>
        <v>25</v>
      </c>
      <c r="AG171" s="178">
        <v>3</v>
      </c>
      <c r="AH171" s="198" t="str">
        <f>IF(ISERROR(VLOOKUP($AG171,Datos!$A$9:$E$13,2,0)),"",VLOOKUP($AG171,Datos!$A$9:$E$13,2,0))</f>
        <v>3 Moderado</v>
      </c>
      <c r="AI171" s="197" t="str">
        <f>IF(ISERROR(VLOOKUP($AJ171,Datos!$D$8:$E$13,2,0)),0,VLOOKUP($AJ171,Datos!$D$8:$E$13,2,0))</f>
        <v>Extremadamente Dañino</v>
      </c>
      <c r="AJ171" s="198">
        <f>IF(ISERROR(VLOOKUP($X171,Datos!$B$8:$E$13,3,0)), 0, VLOOKUP($X171,Datos!$B$8:$E$13,3,0))</f>
        <v>4</v>
      </c>
      <c r="AK171" s="198">
        <f>IF(ISERROR(VLOOKUP(AL171,Datos!D164:E169,2,0)),0,VLOOKUP(AL171,Datos!D164:E169,2,0))</f>
        <v>0</v>
      </c>
      <c r="AL171" s="198">
        <f>IF(ISERROR(VLOOKUP(Y171,Datos!B164:E169,3,0)),0,VLOOKUP(Y171,Datos!B164:E169,3,0))</f>
        <v>0</v>
      </c>
      <c r="AM171" s="198">
        <f t="shared" si="11"/>
        <v>4</v>
      </c>
      <c r="AN171" s="198" t="str">
        <f>IF(ISERROR(VLOOKUP($AM171,Datos!$I$24:$J$28,2,0)),"-",VLOOKUP($AM171,Datos!$I$24:$J$28,2,0))</f>
        <v>Moderado</v>
      </c>
    </row>
    <row r="172" spans="1:40" s="199" customFormat="1">
      <c r="A172" s="196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8" t="s">
        <v>191</v>
      </c>
      <c r="N172" s="178" t="s">
        <v>194</v>
      </c>
      <c r="O172" s="198">
        <f>IF( AND($M172&lt;&gt;"", $N172&lt;&gt;""), VLOOKUP( IF(ISERROR(VLOOKUP($M172,Datos!$B$8:$C$13,2,0)),0,VLOOKUP($M172,Datos!$B$8:$C$13,2,0)), Datos!$I$9:$N$13, IF(ISERROR(VLOOKUP($N172,Datos!$B$17:$C$21,2,0)),0,VLOOKUP($N172, Datos!$B$17:$C$21,2,0)+1),  0),  "-")</f>
        <v>22</v>
      </c>
      <c r="P172" s="177"/>
      <c r="Q172" s="177"/>
      <c r="R172" s="177"/>
      <c r="S172" s="178" t="s">
        <v>40</v>
      </c>
      <c r="T172" s="198" t="str">
        <f>IF(ISERROR(VLOOKUP($S172,Datos!$B$25:$C$29,2,0)),"", VLOOKUP($S172,Datos!$B$25:$C$29,2,0))</f>
        <v>Alta</v>
      </c>
      <c r="U172" s="198" t="str">
        <f>VLOOKUP($S172,'Efectividad de Controles'!$B$5:$D$9,3,0)</f>
        <v>Impacto / Probabilidad</v>
      </c>
      <c r="V172" s="177"/>
      <c r="W172" s="177"/>
      <c r="X172" s="178" t="s">
        <v>191</v>
      </c>
      <c r="Y172" s="178" t="s">
        <v>196</v>
      </c>
      <c r="Z172" s="198">
        <f>IF( AND($X172&lt;&gt;"", $Y172&lt;&gt;""), VLOOKUP( IF(ISERROR(VLOOKUP($X172,Datos!$B$8:$C$13,2,0)),0,VLOOKUP($X172,Datos!$B$8:$C$13,2,0)), Datos!$I$9:$N$13, IF(ISERROR(VLOOKUP($Y172,Datos!$B$17:$C$21,2,0)),0,VLOOKUP($Y172, Datos!$B$17:$C$21,2,0)+1),  0),  "-")</f>
        <v>25</v>
      </c>
      <c r="AA172" s="177"/>
      <c r="AB172" s="177"/>
      <c r="AC172" s="179"/>
      <c r="AD172" s="180"/>
      <c r="AE172" s="198">
        <f t="shared" si="9"/>
        <v>22</v>
      </c>
      <c r="AF172" s="198">
        <f t="shared" si="10"/>
        <v>25</v>
      </c>
      <c r="AG172" s="178">
        <v>3</v>
      </c>
      <c r="AH172" s="198" t="str">
        <f>IF(ISERROR(VLOOKUP($AG172,Datos!$A$9:$E$13,2,0)),"",VLOOKUP($AG172,Datos!$A$9:$E$13,2,0))</f>
        <v>3 Moderado</v>
      </c>
      <c r="AI172" s="197" t="str">
        <f>IF(ISERROR(VLOOKUP($AJ172,Datos!$D$8:$E$13,2,0)),0,VLOOKUP($AJ172,Datos!$D$8:$E$13,2,0))</f>
        <v>Extremadamente Dañino</v>
      </c>
      <c r="AJ172" s="198">
        <f>IF(ISERROR(VLOOKUP($X172,Datos!$B$8:$E$13,3,0)), 0, VLOOKUP($X172,Datos!$B$8:$E$13,3,0))</f>
        <v>4</v>
      </c>
      <c r="AK172" s="198">
        <f>IF(ISERROR(VLOOKUP(AL172,Datos!D165:E170,2,0)),0,VLOOKUP(AL172,Datos!D165:E170,2,0))</f>
        <v>0</v>
      </c>
      <c r="AL172" s="198">
        <f>IF(ISERROR(VLOOKUP(Y172,Datos!B165:E170,3,0)),0,VLOOKUP(Y172,Datos!B165:E170,3,0))</f>
        <v>0</v>
      </c>
      <c r="AM172" s="198">
        <f t="shared" si="11"/>
        <v>4</v>
      </c>
      <c r="AN172" s="198" t="str">
        <f>IF(ISERROR(VLOOKUP($AM172,Datos!$I$24:$J$28,2,0)),"-",VLOOKUP($AM172,Datos!$I$24:$J$28,2,0))</f>
        <v>Moderado</v>
      </c>
    </row>
    <row r="173" spans="1:40" s="199" customFormat="1">
      <c r="A173" s="196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8" t="s">
        <v>191</v>
      </c>
      <c r="N173" s="178" t="s">
        <v>194</v>
      </c>
      <c r="O173" s="198">
        <f>IF( AND($M173&lt;&gt;"", $N173&lt;&gt;""), VLOOKUP( IF(ISERROR(VLOOKUP($M173,Datos!$B$8:$C$13,2,0)),0,VLOOKUP($M173,Datos!$B$8:$C$13,2,0)), Datos!$I$9:$N$13, IF(ISERROR(VLOOKUP($N173,Datos!$B$17:$C$21,2,0)),0,VLOOKUP($N173, Datos!$B$17:$C$21,2,0)+1),  0),  "-")</f>
        <v>22</v>
      </c>
      <c r="P173" s="177"/>
      <c r="Q173" s="177"/>
      <c r="R173" s="177"/>
      <c r="S173" s="178" t="s">
        <v>40</v>
      </c>
      <c r="T173" s="198" t="str">
        <f>IF(ISERROR(VLOOKUP($S173,Datos!$B$25:$C$29,2,0)),"", VLOOKUP($S173,Datos!$B$25:$C$29,2,0))</f>
        <v>Alta</v>
      </c>
      <c r="U173" s="198" t="str">
        <f>VLOOKUP($S173,'Efectividad de Controles'!$B$5:$D$9,3,0)</f>
        <v>Impacto / Probabilidad</v>
      </c>
      <c r="V173" s="177"/>
      <c r="W173" s="177"/>
      <c r="X173" s="178" t="s">
        <v>191</v>
      </c>
      <c r="Y173" s="178" t="s">
        <v>196</v>
      </c>
      <c r="Z173" s="198">
        <f>IF( AND($X173&lt;&gt;"", $Y173&lt;&gt;""), VLOOKUP( IF(ISERROR(VLOOKUP($X173,Datos!$B$8:$C$13,2,0)),0,VLOOKUP($X173,Datos!$B$8:$C$13,2,0)), Datos!$I$9:$N$13, IF(ISERROR(VLOOKUP($Y173,Datos!$B$17:$C$21,2,0)),0,VLOOKUP($Y173, Datos!$B$17:$C$21,2,0)+1),  0),  "-")</f>
        <v>25</v>
      </c>
      <c r="AA173" s="177"/>
      <c r="AB173" s="177"/>
      <c r="AC173" s="179"/>
      <c r="AD173" s="180"/>
      <c r="AE173" s="198">
        <f t="shared" si="9"/>
        <v>22</v>
      </c>
      <c r="AF173" s="198">
        <f t="shared" si="10"/>
        <v>25</v>
      </c>
      <c r="AG173" s="178">
        <v>3</v>
      </c>
      <c r="AH173" s="198" t="str">
        <f>IF(ISERROR(VLOOKUP($AG173,Datos!$A$9:$E$13,2,0)),"",VLOOKUP($AG173,Datos!$A$9:$E$13,2,0))</f>
        <v>3 Moderado</v>
      </c>
      <c r="AI173" s="197" t="str">
        <f>IF(ISERROR(VLOOKUP($AJ173,Datos!$D$8:$E$13,2,0)),0,VLOOKUP($AJ173,Datos!$D$8:$E$13,2,0))</f>
        <v>Extremadamente Dañino</v>
      </c>
      <c r="AJ173" s="198">
        <f>IF(ISERROR(VLOOKUP($X173,Datos!$B$8:$E$13,3,0)), 0, VLOOKUP($X173,Datos!$B$8:$E$13,3,0))</f>
        <v>4</v>
      </c>
      <c r="AK173" s="198">
        <f>IF(ISERROR(VLOOKUP(AL173,Datos!D166:E171,2,0)),0,VLOOKUP(AL173,Datos!D166:E171,2,0))</f>
        <v>0</v>
      </c>
      <c r="AL173" s="198">
        <f>IF(ISERROR(VLOOKUP(Y173,Datos!B166:E171,3,0)),0,VLOOKUP(Y173,Datos!B166:E171,3,0))</f>
        <v>0</v>
      </c>
      <c r="AM173" s="198">
        <f t="shared" si="11"/>
        <v>4</v>
      </c>
      <c r="AN173" s="198" t="str">
        <f>IF(ISERROR(VLOOKUP($AM173,Datos!$I$24:$J$28,2,0)),"-",VLOOKUP($AM173,Datos!$I$24:$J$28,2,0))</f>
        <v>Moderado</v>
      </c>
    </row>
    <row r="174" spans="1:40" s="199" customFormat="1">
      <c r="A174" s="196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8" t="s">
        <v>191</v>
      </c>
      <c r="N174" s="178" t="s">
        <v>194</v>
      </c>
      <c r="O174" s="198">
        <f>IF( AND($M174&lt;&gt;"", $N174&lt;&gt;""), VLOOKUP( IF(ISERROR(VLOOKUP($M174,Datos!$B$8:$C$13,2,0)),0,VLOOKUP($M174,Datos!$B$8:$C$13,2,0)), Datos!$I$9:$N$13, IF(ISERROR(VLOOKUP($N174,Datos!$B$17:$C$21,2,0)),0,VLOOKUP($N174, Datos!$B$17:$C$21,2,0)+1),  0),  "-")</f>
        <v>22</v>
      </c>
      <c r="P174" s="177"/>
      <c r="Q174" s="177"/>
      <c r="R174" s="177"/>
      <c r="S174" s="178" t="s">
        <v>40</v>
      </c>
      <c r="T174" s="198" t="str">
        <f>IF(ISERROR(VLOOKUP($S174,Datos!$B$25:$C$29,2,0)),"", VLOOKUP($S174,Datos!$B$25:$C$29,2,0))</f>
        <v>Alta</v>
      </c>
      <c r="U174" s="198" t="str">
        <f>VLOOKUP($S174,'Efectividad de Controles'!$B$5:$D$9,3,0)</f>
        <v>Impacto / Probabilidad</v>
      </c>
      <c r="V174" s="177"/>
      <c r="W174" s="177"/>
      <c r="X174" s="178" t="s">
        <v>191</v>
      </c>
      <c r="Y174" s="178" t="s">
        <v>196</v>
      </c>
      <c r="Z174" s="198">
        <f>IF( AND($X174&lt;&gt;"", $Y174&lt;&gt;""), VLOOKUP( IF(ISERROR(VLOOKUP($X174,Datos!$B$8:$C$13,2,0)),0,VLOOKUP($X174,Datos!$B$8:$C$13,2,0)), Datos!$I$9:$N$13, IF(ISERROR(VLOOKUP($Y174,Datos!$B$17:$C$21,2,0)),0,VLOOKUP($Y174, Datos!$B$17:$C$21,2,0)+1),  0),  "-")</f>
        <v>25</v>
      </c>
      <c r="AA174" s="177"/>
      <c r="AB174" s="177"/>
      <c r="AC174" s="179"/>
      <c r="AD174" s="180"/>
      <c r="AE174" s="198">
        <f t="shared" si="9"/>
        <v>22</v>
      </c>
      <c r="AF174" s="198">
        <f t="shared" si="10"/>
        <v>25</v>
      </c>
      <c r="AG174" s="178">
        <v>3</v>
      </c>
      <c r="AH174" s="198" t="str">
        <f>IF(ISERROR(VLOOKUP($AG174,Datos!$A$9:$E$13,2,0)),"",VLOOKUP($AG174,Datos!$A$9:$E$13,2,0))</f>
        <v>3 Moderado</v>
      </c>
      <c r="AI174" s="197" t="str">
        <f>IF(ISERROR(VLOOKUP($AJ174,Datos!$D$8:$E$13,2,0)),0,VLOOKUP($AJ174,Datos!$D$8:$E$13,2,0))</f>
        <v>Extremadamente Dañino</v>
      </c>
      <c r="AJ174" s="198">
        <f>IF(ISERROR(VLOOKUP($X174,Datos!$B$8:$E$13,3,0)), 0, VLOOKUP($X174,Datos!$B$8:$E$13,3,0))</f>
        <v>4</v>
      </c>
      <c r="AK174" s="198">
        <f>IF(ISERROR(VLOOKUP(AL174,Datos!D167:E172,2,0)),0,VLOOKUP(AL174,Datos!D167:E172,2,0))</f>
        <v>0</v>
      </c>
      <c r="AL174" s="198">
        <f>IF(ISERROR(VLOOKUP(Y174,Datos!B167:E172,3,0)),0,VLOOKUP(Y174,Datos!B167:E172,3,0))</f>
        <v>0</v>
      </c>
      <c r="AM174" s="198">
        <f t="shared" si="11"/>
        <v>4</v>
      </c>
      <c r="AN174" s="198" t="str">
        <f>IF(ISERROR(VLOOKUP($AM174,Datos!$I$24:$J$28,2,0)),"-",VLOOKUP($AM174,Datos!$I$24:$J$28,2,0))</f>
        <v>Moderado</v>
      </c>
    </row>
    <row r="175" spans="1:40" s="199" customFormat="1">
      <c r="A175" s="196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8" t="s">
        <v>191</v>
      </c>
      <c r="N175" s="178" t="s">
        <v>194</v>
      </c>
      <c r="O175" s="198">
        <f>IF( AND($M175&lt;&gt;"", $N175&lt;&gt;""), VLOOKUP( IF(ISERROR(VLOOKUP($M175,Datos!$B$8:$C$13,2,0)),0,VLOOKUP($M175,Datos!$B$8:$C$13,2,0)), Datos!$I$9:$N$13, IF(ISERROR(VLOOKUP($N175,Datos!$B$17:$C$21,2,0)),0,VLOOKUP($N175, Datos!$B$17:$C$21,2,0)+1),  0),  "-")</f>
        <v>22</v>
      </c>
      <c r="P175" s="177"/>
      <c r="Q175" s="177"/>
      <c r="R175" s="177"/>
      <c r="S175" s="178" t="s">
        <v>40</v>
      </c>
      <c r="T175" s="198" t="str">
        <f>IF(ISERROR(VLOOKUP($S175,Datos!$B$25:$C$29,2,0)),"", VLOOKUP($S175,Datos!$B$25:$C$29,2,0))</f>
        <v>Alta</v>
      </c>
      <c r="U175" s="198" t="str">
        <f>VLOOKUP($S175,'Efectividad de Controles'!$B$5:$D$9,3,0)</f>
        <v>Impacto / Probabilidad</v>
      </c>
      <c r="V175" s="177"/>
      <c r="W175" s="177"/>
      <c r="X175" s="178" t="s">
        <v>191</v>
      </c>
      <c r="Y175" s="178" t="s">
        <v>196</v>
      </c>
      <c r="Z175" s="198">
        <f>IF( AND($X175&lt;&gt;"", $Y175&lt;&gt;""), VLOOKUP( IF(ISERROR(VLOOKUP($X175,Datos!$B$8:$C$13,2,0)),0,VLOOKUP($X175,Datos!$B$8:$C$13,2,0)), Datos!$I$9:$N$13, IF(ISERROR(VLOOKUP($Y175,Datos!$B$17:$C$21,2,0)),0,VLOOKUP($Y175, Datos!$B$17:$C$21,2,0)+1),  0),  "-")</f>
        <v>25</v>
      </c>
      <c r="AA175" s="177"/>
      <c r="AB175" s="177"/>
      <c r="AC175" s="179"/>
      <c r="AD175" s="180"/>
      <c r="AE175" s="198">
        <f t="shared" si="9"/>
        <v>22</v>
      </c>
      <c r="AF175" s="198">
        <f t="shared" si="10"/>
        <v>25</v>
      </c>
      <c r="AG175" s="178">
        <v>3</v>
      </c>
      <c r="AH175" s="198" t="str">
        <f>IF(ISERROR(VLOOKUP($AG175,Datos!$A$9:$E$13,2,0)),"",VLOOKUP($AG175,Datos!$A$9:$E$13,2,0))</f>
        <v>3 Moderado</v>
      </c>
      <c r="AI175" s="197" t="str">
        <f>IF(ISERROR(VLOOKUP($AJ175,Datos!$D$8:$E$13,2,0)),0,VLOOKUP($AJ175,Datos!$D$8:$E$13,2,0))</f>
        <v>Extremadamente Dañino</v>
      </c>
      <c r="AJ175" s="198">
        <f>IF(ISERROR(VLOOKUP($X175,Datos!$B$8:$E$13,3,0)), 0, VLOOKUP($X175,Datos!$B$8:$E$13,3,0))</f>
        <v>4</v>
      </c>
      <c r="AK175" s="198">
        <f>IF(ISERROR(VLOOKUP(AL175,Datos!D168:E173,2,0)),0,VLOOKUP(AL175,Datos!D168:E173,2,0))</f>
        <v>0</v>
      </c>
      <c r="AL175" s="198">
        <f>IF(ISERROR(VLOOKUP(Y175,Datos!B168:E173,3,0)),0,VLOOKUP(Y175,Datos!B168:E173,3,0))</f>
        <v>0</v>
      </c>
      <c r="AM175" s="198">
        <f t="shared" si="11"/>
        <v>4</v>
      </c>
      <c r="AN175" s="198" t="str">
        <f>IF(ISERROR(VLOOKUP($AM175,Datos!$I$24:$J$28,2,0)),"-",VLOOKUP($AM175,Datos!$I$24:$J$28,2,0))</f>
        <v>Moderado</v>
      </c>
    </row>
    <row r="176" spans="1:40" s="199" customFormat="1">
      <c r="A176" s="196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8" t="s">
        <v>191</v>
      </c>
      <c r="N176" s="178" t="s">
        <v>194</v>
      </c>
      <c r="O176" s="198">
        <f>IF( AND($M176&lt;&gt;"", $N176&lt;&gt;""), VLOOKUP( IF(ISERROR(VLOOKUP($M176,Datos!$B$8:$C$13,2,0)),0,VLOOKUP($M176,Datos!$B$8:$C$13,2,0)), Datos!$I$9:$N$13, IF(ISERROR(VLOOKUP($N176,Datos!$B$17:$C$21,2,0)),0,VLOOKUP($N176, Datos!$B$17:$C$21,2,0)+1),  0),  "-")</f>
        <v>22</v>
      </c>
      <c r="P176" s="177"/>
      <c r="Q176" s="177"/>
      <c r="R176" s="177"/>
      <c r="S176" s="178" t="s">
        <v>40</v>
      </c>
      <c r="T176" s="198" t="str">
        <f>IF(ISERROR(VLOOKUP($S176,Datos!$B$25:$C$29,2,0)),"", VLOOKUP($S176,Datos!$B$25:$C$29,2,0))</f>
        <v>Alta</v>
      </c>
      <c r="U176" s="198" t="str">
        <f>VLOOKUP($S176,'Efectividad de Controles'!$B$5:$D$9,3,0)</f>
        <v>Impacto / Probabilidad</v>
      </c>
      <c r="V176" s="177"/>
      <c r="W176" s="177"/>
      <c r="X176" s="178" t="s">
        <v>191</v>
      </c>
      <c r="Y176" s="178" t="s">
        <v>196</v>
      </c>
      <c r="Z176" s="198">
        <f>IF( AND($X176&lt;&gt;"", $Y176&lt;&gt;""), VLOOKUP( IF(ISERROR(VLOOKUP($X176,Datos!$B$8:$C$13,2,0)),0,VLOOKUP($X176,Datos!$B$8:$C$13,2,0)), Datos!$I$9:$N$13, IF(ISERROR(VLOOKUP($Y176,Datos!$B$17:$C$21,2,0)),0,VLOOKUP($Y176, Datos!$B$17:$C$21,2,0)+1),  0),  "-")</f>
        <v>25</v>
      </c>
      <c r="AA176" s="177"/>
      <c r="AB176" s="177"/>
      <c r="AC176" s="179"/>
      <c r="AD176" s="180"/>
      <c r="AE176" s="198">
        <f t="shared" si="9"/>
        <v>22</v>
      </c>
      <c r="AF176" s="198">
        <f t="shared" si="10"/>
        <v>25</v>
      </c>
      <c r="AG176" s="178">
        <v>3</v>
      </c>
      <c r="AH176" s="198" t="str">
        <f>IF(ISERROR(VLOOKUP($AG176,Datos!$A$9:$E$13,2,0)),"",VLOOKUP($AG176,Datos!$A$9:$E$13,2,0))</f>
        <v>3 Moderado</v>
      </c>
      <c r="AI176" s="197" t="str">
        <f>IF(ISERROR(VLOOKUP($AJ176,Datos!$D$8:$E$13,2,0)),0,VLOOKUP($AJ176,Datos!$D$8:$E$13,2,0))</f>
        <v>Extremadamente Dañino</v>
      </c>
      <c r="AJ176" s="198">
        <f>IF(ISERROR(VLOOKUP($X176,Datos!$B$8:$E$13,3,0)), 0, VLOOKUP($X176,Datos!$B$8:$E$13,3,0))</f>
        <v>4</v>
      </c>
      <c r="AK176" s="198">
        <f>IF(ISERROR(VLOOKUP(AL176,Datos!D169:E174,2,0)),0,VLOOKUP(AL176,Datos!D169:E174,2,0))</f>
        <v>0</v>
      </c>
      <c r="AL176" s="198">
        <f>IF(ISERROR(VLOOKUP(Y176,Datos!B169:E174,3,0)),0,VLOOKUP(Y176,Datos!B169:E174,3,0))</f>
        <v>0</v>
      </c>
      <c r="AM176" s="198">
        <f t="shared" si="11"/>
        <v>4</v>
      </c>
      <c r="AN176" s="198" t="str">
        <f>IF(ISERROR(VLOOKUP($AM176,Datos!$I$24:$J$28,2,0)),"-",VLOOKUP($AM176,Datos!$I$24:$J$28,2,0))</f>
        <v>Moderado</v>
      </c>
    </row>
    <row r="177" spans="1:40" s="199" customFormat="1">
      <c r="A177" s="196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8" t="s">
        <v>191</v>
      </c>
      <c r="N177" s="178" t="s">
        <v>194</v>
      </c>
      <c r="O177" s="198">
        <f>IF( AND($M177&lt;&gt;"", $N177&lt;&gt;""), VLOOKUP( IF(ISERROR(VLOOKUP($M177,Datos!$B$8:$C$13,2,0)),0,VLOOKUP($M177,Datos!$B$8:$C$13,2,0)), Datos!$I$9:$N$13, IF(ISERROR(VLOOKUP($N177,Datos!$B$17:$C$21,2,0)),0,VLOOKUP($N177, Datos!$B$17:$C$21,2,0)+1),  0),  "-")</f>
        <v>22</v>
      </c>
      <c r="P177" s="177"/>
      <c r="Q177" s="177"/>
      <c r="R177" s="177"/>
      <c r="S177" s="178" t="s">
        <v>40</v>
      </c>
      <c r="T177" s="198" t="str">
        <f>IF(ISERROR(VLOOKUP($S177,Datos!$B$25:$C$29,2,0)),"", VLOOKUP($S177,Datos!$B$25:$C$29,2,0))</f>
        <v>Alta</v>
      </c>
      <c r="U177" s="198" t="str">
        <f>VLOOKUP($S177,'Efectividad de Controles'!$B$5:$D$9,3,0)</f>
        <v>Impacto / Probabilidad</v>
      </c>
      <c r="V177" s="177"/>
      <c r="W177" s="177"/>
      <c r="X177" s="178" t="s">
        <v>191</v>
      </c>
      <c r="Y177" s="178" t="s">
        <v>196</v>
      </c>
      <c r="Z177" s="198">
        <f>IF( AND($X177&lt;&gt;"", $Y177&lt;&gt;""), VLOOKUP( IF(ISERROR(VLOOKUP($X177,Datos!$B$8:$C$13,2,0)),0,VLOOKUP($X177,Datos!$B$8:$C$13,2,0)), Datos!$I$9:$N$13, IF(ISERROR(VLOOKUP($Y177,Datos!$B$17:$C$21,2,0)),0,VLOOKUP($Y177, Datos!$B$17:$C$21,2,0)+1),  0),  "-")</f>
        <v>25</v>
      </c>
      <c r="AA177" s="177"/>
      <c r="AB177" s="177"/>
      <c r="AC177" s="179"/>
      <c r="AD177" s="180"/>
      <c r="AE177" s="198">
        <f t="shared" si="9"/>
        <v>22</v>
      </c>
      <c r="AF177" s="198">
        <f t="shared" si="10"/>
        <v>25</v>
      </c>
      <c r="AG177" s="178">
        <v>3</v>
      </c>
      <c r="AH177" s="198" t="str">
        <f>IF(ISERROR(VLOOKUP($AG177,Datos!$A$9:$E$13,2,0)),"",VLOOKUP($AG177,Datos!$A$9:$E$13,2,0))</f>
        <v>3 Moderado</v>
      </c>
      <c r="AI177" s="197" t="str">
        <f>IF(ISERROR(VLOOKUP($AJ177,Datos!$D$8:$E$13,2,0)),0,VLOOKUP($AJ177,Datos!$D$8:$E$13,2,0))</f>
        <v>Extremadamente Dañino</v>
      </c>
      <c r="AJ177" s="198">
        <f>IF(ISERROR(VLOOKUP($X177,Datos!$B$8:$E$13,3,0)), 0, VLOOKUP($X177,Datos!$B$8:$E$13,3,0))</f>
        <v>4</v>
      </c>
      <c r="AK177" s="198">
        <f>IF(ISERROR(VLOOKUP(AL177,Datos!D170:E175,2,0)),0,VLOOKUP(AL177,Datos!D170:E175,2,0))</f>
        <v>0</v>
      </c>
      <c r="AL177" s="198">
        <f>IF(ISERROR(VLOOKUP(Y177,Datos!B170:E175,3,0)),0,VLOOKUP(Y177,Datos!B170:E175,3,0))</f>
        <v>0</v>
      </c>
      <c r="AM177" s="198">
        <f t="shared" si="11"/>
        <v>4</v>
      </c>
      <c r="AN177" s="198" t="str">
        <f>IF(ISERROR(VLOOKUP($AM177,Datos!$I$24:$J$28,2,0)),"-",VLOOKUP($AM177,Datos!$I$24:$J$28,2,0))</f>
        <v>Moderado</v>
      </c>
    </row>
    <row r="178" spans="1:40" s="199" customFormat="1">
      <c r="A178" s="196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8" t="s">
        <v>191</v>
      </c>
      <c r="N178" s="178" t="s">
        <v>194</v>
      </c>
      <c r="O178" s="198">
        <f>IF( AND($M178&lt;&gt;"", $N178&lt;&gt;""), VLOOKUP( IF(ISERROR(VLOOKUP($M178,Datos!$B$8:$C$13,2,0)),0,VLOOKUP($M178,Datos!$B$8:$C$13,2,0)), Datos!$I$9:$N$13, IF(ISERROR(VLOOKUP($N178,Datos!$B$17:$C$21,2,0)),0,VLOOKUP($N178, Datos!$B$17:$C$21,2,0)+1),  0),  "-")</f>
        <v>22</v>
      </c>
      <c r="P178" s="177"/>
      <c r="Q178" s="177"/>
      <c r="R178" s="177"/>
      <c r="S178" s="178" t="s">
        <v>40</v>
      </c>
      <c r="T178" s="198" t="str">
        <f>IF(ISERROR(VLOOKUP($S178,Datos!$B$25:$C$29,2,0)),"", VLOOKUP($S178,Datos!$B$25:$C$29,2,0))</f>
        <v>Alta</v>
      </c>
      <c r="U178" s="198" t="str">
        <f>VLOOKUP($S178,'Efectividad de Controles'!$B$5:$D$9,3,0)</f>
        <v>Impacto / Probabilidad</v>
      </c>
      <c r="V178" s="177"/>
      <c r="W178" s="177"/>
      <c r="X178" s="178" t="s">
        <v>191</v>
      </c>
      <c r="Y178" s="178" t="s">
        <v>196</v>
      </c>
      <c r="Z178" s="198">
        <f>IF( AND($X178&lt;&gt;"", $Y178&lt;&gt;""), VLOOKUP( IF(ISERROR(VLOOKUP($X178,Datos!$B$8:$C$13,2,0)),0,VLOOKUP($X178,Datos!$B$8:$C$13,2,0)), Datos!$I$9:$N$13, IF(ISERROR(VLOOKUP($Y178,Datos!$B$17:$C$21,2,0)),0,VLOOKUP($Y178, Datos!$B$17:$C$21,2,0)+1),  0),  "-")</f>
        <v>25</v>
      </c>
      <c r="AA178" s="177"/>
      <c r="AB178" s="177"/>
      <c r="AC178" s="179"/>
      <c r="AD178" s="180"/>
      <c r="AE178" s="198">
        <f t="shared" si="9"/>
        <v>22</v>
      </c>
      <c r="AF178" s="198">
        <f t="shared" si="10"/>
        <v>25</v>
      </c>
      <c r="AG178" s="178">
        <v>3</v>
      </c>
      <c r="AH178" s="198" t="str">
        <f>IF(ISERROR(VLOOKUP($AG178,Datos!$A$9:$E$13,2,0)),"",VLOOKUP($AG178,Datos!$A$9:$E$13,2,0))</f>
        <v>3 Moderado</v>
      </c>
      <c r="AI178" s="197" t="str">
        <f>IF(ISERROR(VLOOKUP($AJ178,Datos!$D$8:$E$13,2,0)),0,VLOOKUP($AJ178,Datos!$D$8:$E$13,2,0))</f>
        <v>Extremadamente Dañino</v>
      </c>
      <c r="AJ178" s="198">
        <f>IF(ISERROR(VLOOKUP($X178,Datos!$B$8:$E$13,3,0)), 0, VLOOKUP($X178,Datos!$B$8:$E$13,3,0))</f>
        <v>4</v>
      </c>
      <c r="AK178" s="198">
        <f>IF(ISERROR(VLOOKUP(AL178,Datos!D171:E176,2,0)),0,VLOOKUP(AL178,Datos!D171:E176,2,0))</f>
        <v>0</v>
      </c>
      <c r="AL178" s="198">
        <f>IF(ISERROR(VLOOKUP(Y178,Datos!B171:E176,3,0)),0,VLOOKUP(Y178,Datos!B171:E176,3,0))</f>
        <v>0</v>
      </c>
      <c r="AM178" s="198">
        <f t="shared" si="11"/>
        <v>4</v>
      </c>
      <c r="AN178" s="198" t="str">
        <f>IF(ISERROR(VLOOKUP($AM178,Datos!$I$24:$J$28,2,0)),"-",VLOOKUP($AM178,Datos!$I$24:$J$28,2,0))</f>
        <v>Moderado</v>
      </c>
    </row>
    <row r="179" spans="1:40" s="199" customFormat="1">
      <c r="A179" s="196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8" t="s">
        <v>191</v>
      </c>
      <c r="N179" s="178" t="s">
        <v>194</v>
      </c>
      <c r="O179" s="198">
        <f>IF( AND($M179&lt;&gt;"", $N179&lt;&gt;""), VLOOKUP( IF(ISERROR(VLOOKUP($M179,Datos!$B$8:$C$13,2,0)),0,VLOOKUP($M179,Datos!$B$8:$C$13,2,0)), Datos!$I$9:$N$13, IF(ISERROR(VLOOKUP($N179,Datos!$B$17:$C$21,2,0)),0,VLOOKUP($N179, Datos!$B$17:$C$21,2,0)+1),  0),  "-")</f>
        <v>22</v>
      </c>
      <c r="P179" s="177"/>
      <c r="Q179" s="177"/>
      <c r="R179" s="177"/>
      <c r="S179" s="178" t="s">
        <v>40</v>
      </c>
      <c r="T179" s="198" t="str">
        <f>IF(ISERROR(VLOOKUP($S179,Datos!$B$25:$C$29,2,0)),"", VLOOKUP($S179,Datos!$B$25:$C$29,2,0))</f>
        <v>Alta</v>
      </c>
      <c r="U179" s="198" t="str">
        <f>VLOOKUP($S179,'Efectividad de Controles'!$B$5:$D$9,3,0)</f>
        <v>Impacto / Probabilidad</v>
      </c>
      <c r="V179" s="177"/>
      <c r="W179" s="177"/>
      <c r="X179" s="178" t="s">
        <v>191</v>
      </c>
      <c r="Y179" s="178" t="s">
        <v>196</v>
      </c>
      <c r="Z179" s="198">
        <f>IF( AND($X179&lt;&gt;"", $Y179&lt;&gt;""), VLOOKUP( IF(ISERROR(VLOOKUP($X179,Datos!$B$8:$C$13,2,0)),0,VLOOKUP($X179,Datos!$B$8:$C$13,2,0)), Datos!$I$9:$N$13, IF(ISERROR(VLOOKUP($Y179,Datos!$B$17:$C$21,2,0)),0,VLOOKUP($Y179, Datos!$B$17:$C$21,2,0)+1),  0),  "-")</f>
        <v>25</v>
      </c>
      <c r="AA179" s="177"/>
      <c r="AB179" s="177"/>
      <c r="AC179" s="179"/>
      <c r="AD179" s="180"/>
      <c r="AE179" s="198">
        <f t="shared" si="9"/>
        <v>22</v>
      </c>
      <c r="AF179" s="198">
        <f t="shared" si="10"/>
        <v>25</v>
      </c>
      <c r="AG179" s="178">
        <v>3</v>
      </c>
      <c r="AH179" s="198" t="str">
        <f>IF(ISERROR(VLOOKUP($AG179,Datos!$A$9:$E$13,2,0)),"",VLOOKUP($AG179,Datos!$A$9:$E$13,2,0))</f>
        <v>3 Moderado</v>
      </c>
      <c r="AI179" s="197" t="str">
        <f>IF(ISERROR(VLOOKUP($AJ179,Datos!$D$8:$E$13,2,0)),0,VLOOKUP($AJ179,Datos!$D$8:$E$13,2,0))</f>
        <v>Extremadamente Dañino</v>
      </c>
      <c r="AJ179" s="198">
        <f>IF(ISERROR(VLOOKUP($X179,Datos!$B$8:$E$13,3,0)), 0, VLOOKUP($X179,Datos!$B$8:$E$13,3,0))</f>
        <v>4</v>
      </c>
      <c r="AK179" s="198">
        <f>IF(ISERROR(VLOOKUP(AL179,Datos!D172:E177,2,0)),0,VLOOKUP(AL179,Datos!D172:E177,2,0))</f>
        <v>0</v>
      </c>
      <c r="AL179" s="198">
        <f>IF(ISERROR(VLOOKUP(Y179,Datos!B172:E177,3,0)),0,VLOOKUP(Y179,Datos!B172:E177,3,0))</f>
        <v>0</v>
      </c>
      <c r="AM179" s="198">
        <f t="shared" si="11"/>
        <v>4</v>
      </c>
      <c r="AN179" s="198" t="str">
        <f>IF(ISERROR(VLOOKUP($AM179,Datos!$I$24:$J$28,2,0)),"-",VLOOKUP($AM179,Datos!$I$24:$J$28,2,0))</f>
        <v>Moderado</v>
      </c>
    </row>
    <row r="180" spans="1:40" s="199" customFormat="1">
      <c r="A180" s="196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8" t="s">
        <v>191</v>
      </c>
      <c r="N180" s="178" t="s">
        <v>194</v>
      </c>
      <c r="O180" s="198">
        <f>IF( AND($M180&lt;&gt;"", $N180&lt;&gt;""), VLOOKUP( IF(ISERROR(VLOOKUP($M180,Datos!$B$8:$C$13,2,0)),0,VLOOKUP($M180,Datos!$B$8:$C$13,2,0)), Datos!$I$9:$N$13, IF(ISERROR(VLOOKUP($N180,Datos!$B$17:$C$21,2,0)),0,VLOOKUP($N180, Datos!$B$17:$C$21,2,0)+1),  0),  "-")</f>
        <v>22</v>
      </c>
      <c r="P180" s="177"/>
      <c r="Q180" s="177"/>
      <c r="R180" s="177"/>
      <c r="S180" s="178" t="s">
        <v>40</v>
      </c>
      <c r="T180" s="198" t="str">
        <f>IF(ISERROR(VLOOKUP($S180,Datos!$B$25:$C$29,2,0)),"", VLOOKUP($S180,Datos!$B$25:$C$29,2,0))</f>
        <v>Alta</v>
      </c>
      <c r="U180" s="198" t="str">
        <f>VLOOKUP($S180,'Efectividad de Controles'!$B$5:$D$9,3,0)</f>
        <v>Impacto / Probabilidad</v>
      </c>
      <c r="V180" s="177"/>
      <c r="W180" s="177"/>
      <c r="X180" s="178" t="s">
        <v>191</v>
      </c>
      <c r="Y180" s="178" t="s">
        <v>196</v>
      </c>
      <c r="Z180" s="198">
        <f>IF( AND($X180&lt;&gt;"", $Y180&lt;&gt;""), VLOOKUP( IF(ISERROR(VLOOKUP($X180,Datos!$B$8:$C$13,2,0)),0,VLOOKUP($X180,Datos!$B$8:$C$13,2,0)), Datos!$I$9:$N$13, IF(ISERROR(VLOOKUP($Y180,Datos!$B$17:$C$21,2,0)),0,VLOOKUP($Y180, Datos!$B$17:$C$21,2,0)+1),  0),  "-")</f>
        <v>25</v>
      </c>
      <c r="AA180" s="177"/>
      <c r="AB180" s="177"/>
      <c r="AC180" s="179"/>
      <c r="AD180" s="180"/>
      <c r="AE180" s="198">
        <f t="shared" si="9"/>
        <v>22</v>
      </c>
      <c r="AF180" s="198">
        <f t="shared" si="10"/>
        <v>25</v>
      </c>
      <c r="AG180" s="178">
        <v>3</v>
      </c>
      <c r="AH180" s="198" t="str">
        <f>IF(ISERROR(VLOOKUP($AG180,Datos!$A$9:$E$13,2,0)),"",VLOOKUP($AG180,Datos!$A$9:$E$13,2,0))</f>
        <v>3 Moderado</v>
      </c>
      <c r="AI180" s="197" t="str">
        <f>IF(ISERROR(VLOOKUP($AJ180,Datos!$D$8:$E$13,2,0)),0,VLOOKUP($AJ180,Datos!$D$8:$E$13,2,0))</f>
        <v>Extremadamente Dañino</v>
      </c>
      <c r="AJ180" s="198">
        <f>IF(ISERROR(VLOOKUP($X180,Datos!$B$8:$E$13,3,0)), 0, VLOOKUP($X180,Datos!$B$8:$E$13,3,0))</f>
        <v>4</v>
      </c>
      <c r="AK180" s="198">
        <f>IF(ISERROR(VLOOKUP(AL180,Datos!D173:E178,2,0)),0,VLOOKUP(AL180,Datos!D173:E178,2,0))</f>
        <v>0</v>
      </c>
      <c r="AL180" s="198">
        <f>IF(ISERROR(VLOOKUP(Y180,Datos!B173:E178,3,0)),0,VLOOKUP(Y180,Datos!B173:E178,3,0))</f>
        <v>0</v>
      </c>
      <c r="AM180" s="198">
        <f t="shared" si="11"/>
        <v>4</v>
      </c>
      <c r="AN180" s="198" t="str">
        <f>IF(ISERROR(VLOOKUP($AM180,Datos!$I$24:$J$28,2,0)),"-",VLOOKUP($AM180,Datos!$I$24:$J$28,2,0))</f>
        <v>Moderado</v>
      </c>
    </row>
    <row r="181" spans="1:40" s="199" customFormat="1">
      <c r="A181" s="196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8" t="s">
        <v>191</v>
      </c>
      <c r="N181" s="178" t="s">
        <v>194</v>
      </c>
      <c r="O181" s="198">
        <f>IF( AND($M181&lt;&gt;"", $N181&lt;&gt;""), VLOOKUP( IF(ISERROR(VLOOKUP($M181,Datos!$B$8:$C$13,2,0)),0,VLOOKUP($M181,Datos!$B$8:$C$13,2,0)), Datos!$I$9:$N$13, IF(ISERROR(VLOOKUP($N181,Datos!$B$17:$C$21,2,0)),0,VLOOKUP($N181, Datos!$B$17:$C$21,2,0)+1),  0),  "-")</f>
        <v>22</v>
      </c>
      <c r="P181" s="177"/>
      <c r="Q181" s="177"/>
      <c r="R181" s="177"/>
      <c r="S181" s="178" t="s">
        <v>40</v>
      </c>
      <c r="T181" s="198" t="str">
        <f>IF(ISERROR(VLOOKUP($S181,Datos!$B$25:$C$29,2,0)),"", VLOOKUP($S181,Datos!$B$25:$C$29,2,0))</f>
        <v>Alta</v>
      </c>
      <c r="U181" s="198" t="str">
        <f>VLOOKUP($S181,'Efectividad de Controles'!$B$5:$D$9,3,0)</f>
        <v>Impacto / Probabilidad</v>
      </c>
      <c r="V181" s="177"/>
      <c r="W181" s="177"/>
      <c r="X181" s="178" t="s">
        <v>191</v>
      </c>
      <c r="Y181" s="178" t="s">
        <v>196</v>
      </c>
      <c r="Z181" s="198">
        <f>IF( AND($X181&lt;&gt;"", $Y181&lt;&gt;""), VLOOKUP( IF(ISERROR(VLOOKUP($X181,Datos!$B$8:$C$13,2,0)),0,VLOOKUP($X181,Datos!$B$8:$C$13,2,0)), Datos!$I$9:$N$13, IF(ISERROR(VLOOKUP($Y181,Datos!$B$17:$C$21,2,0)),0,VLOOKUP($Y181, Datos!$B$17:$C$21,2,0)+1),  0),  "-")</f>
        <v>25</v>
      </c>
      <c r="AA181" s="177"/>
      <c r="AB181" s="177"/>
      <c r="AC181" s="179"/>
      <c r="AD181" s="180"/>
      <c r="AE181" s="198">
        <f t="shared" si="9"/>
        <v>22</v>
      </c>
      <c r="AF181" s="198">
        <f t="shared" si="10"/>
        <v>25</v>
      </c>
      <c r="AG181" s="178">
        <v>3</v>
      </c>
      <c r="AH181" s="198" t="str">
        <f>IF(ISERROR(VLOOKUP($AG181,Datos!$A$9:$E$13,2,0)),"",VLOOKUP($AG181,Datos!$A$9:$E$13,2,0))</f>
        <v>3 Moderado</v>
      </c>
      <c r="AI181" s="197" t="str">
        <f>IF(ISERROR(VLOOKUP($AJ181,Datos!$D$8:$E$13,2,0)),0,VLOOKUP($AJ181,Datos!$D$8:$E$13,2,0))</f>
        <v>Extremadamente Dañino</v>
      </c>
      <c r="AJ181" s="198">
        <f>IF(ISERROR(VLOOKUP($X181,Datos!$B$8:$E$13,3,0)), 0, VLOOKUP($X181,Datos!$B$8:$E$13,3,0))</f>
        <v>4</v>
      </c>
      <c r="AK181" s="198">
        <f>IF(ISERROR(VLOOKUP(AL181,Datos!D174:E179,2,0)),0,VLOOKUP(AL181,Datos!D174:E179,2,0))</f>
        <v>0</v>
      </c>
      <c r="AL181" s="198">
        <f>IF(ISERROR(VLOOKUP(Y181,Datos!B174:E179,3,0)),0,VLOOKUP(Y181,Datos!B174:E179,3,0))</f>
        <v>0</v>
      </c>
      <c r="AM181" s="198">
        <f t="shared" si="11"/>
        <v>4</v>
      </c>
      <c r="AN181" s="198" t="str">
        <f>IF(ISERROR(VLOOKUP($AM181,Datos!$I$24:$J$28,2,0)),"-",VLOOKUP($AM181,Datos!$I$24:$J$28,2,0))</f>
        <v>Moderado</v>
      </c>
    </row>
    <row r="182" spans="1:40" s="199" customFormat="1">
      <c r="A182" s="196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8" t="s">
        <v>191</v>
      </c>
      <c r="N182" s="178" t="s">
        <v>194</v>
      </c>
      <c r="O182" s="198">
        <f>IF( AND($M182&lt;&gt;"", $N182&lt;&gt;""), VLOOKUP( IF(ISERROR(VLOOKUP($M182,Datos!$B$8:$C$13,2,0)),0,VLOOKUP($M182,Datos!$B$8:$C$13,2,0)), Datos!$I$9:$N$13, IF(ISERROR(VLOOKUP($N182,Datos!$B$17:$C$21,2,0)),0,VLOOKUP($N182, Datos!$B$17:$C$21,2,0)+1),  0),  "-")</f>
        <v>22</v>
      </c>
      <c r="P182" s="177"/>
      <c r="Q182" s="177"/>
      <c r="R182" s="177"/>
      <c r="S182" s="178" t="s">
        <v>40</v>
      </c>
      <c r="T182" s="198" t="str">
        <f>IF(ISERROR(VLOOKUP($S182,Datos!$B$25:$C$29,2,0)),"", VLOOKUP($S182,Datos!$B$25:$C$29,2,0))</f>
        <v>Alta</v>
      </c>
      <c r="U182" s="198" t="str">
        <f>VLOOKUP($S182,'Efectividad de Controles'!$B$5:$D$9,3,0)</f>
        <v>Impacto / Probabilidad</v>
      </c>
      <c r="V182" s="177"/>
      <c r="W182" s="177"/>
      <c r="X182" s="178" t="s">
        <v>191</v>
      </c>
      <c r="Y182" s="178" t="s">
        <v>196</v>
      </c>
      <c r="Z182" s="198">
        <f>IF( AND($X182&lt;&gt;"", $Y182&lt;&gt;""), VLOOKUP( IF(ISERROR(VLOOKUP($X182,Datos!$B$8:$C$13,2,0)),0,VLOOKUP($X182,Datos!$B$8:$C$13,2,0)), Datos!$I$9:$N$13, IF(ISERROR(VLOOKUP($Y182,Datos!$B$17:$C$21,2,0)),0,VLOOKUP($Y182, Datos!$B$17:$C$21,2,0)+1),  0),  "-")</f>
        <v>25</v>
      </c>
      <c r="AA182" s="177"/>
      <c r="AB182" s="177"/>
      <c r="AC182" s="179"/>
      <c r="AD182" s="180"/>
      <c r="AE182" s="198">
        <f t="shared" si="9"/>
        <v>22</v>
      </c>
      <c r="AF182" s="198">
        <f t="shared" si="10"/>
        <v>25</v>
      </c>
      <c r="AG182" s="178">
        <v>3</v>
      </c>
      <c r="AH182" s="198" t="str">
        <f>IF(ISERROR(VLOOKUP($AG182,Datos!$A$9:$E$13,2,0)),"",VLOOKUP($AG182,Datos!$A$9:$E$13,2,0))</f>
        <v>3 Moderado</v>
      </c>
      <c r="AI182" s="197" t="str">
        <f>IF(ISERROR(VLOOKUP($AJ182,Datos!$D$8:$E$13,2,0)),0,VLOOKUP($AJ182,Datos!$D$8:$E$13,2,0))</f>
        <v>Extremadamente Dañino</v>
      </c>
      <c r="AJ182" s="198">
        <f>IF(ISERROR(VLOOKUP($X182,Datos!$B$8:$E$13,3,0)), 0, VLOOKUP($X182,Datos!$B$8:$E$13,3,0))</f>
        <v>4</v>
      </c>
      <c r="AK182" s="198">
        <f>IF(ISERROR(VLOOKUP(AL182,Datos!D175:E180,2,0)),0,VLOOKUP(AL182,Datos!D175:E180,2,0))</f>
        <v>0</v>
      </c>
      <c r="AL182" s="198">
        <f>IF(ISERROR(VLOOKUP(Y182,Datos!B175:E180,3,0)),0,VLOOKUP(Y182,Datos!B175:E180,3,0))</f>
        <v>0</v>
      </c>
      <c r="AM182" s="198">
        <f t="shared" si="11"/>
        <v>4</v>
      </c>
      <c r="AN182" s="198" t="str">
        <f>IF(ISERROR(VLOOKUP($AM182,Datos!$I$24:$J$28,2,0)),"-",VLOOKUP($AM182,Datos!$I$24:$J$28,2,0))</f>
        <v>Moderado</v>
      </c>
    </row>
    <row r="183" spans="1:40" s="199" customFormat="1">
      <c r="A183" s="196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8" t="s">
        <v>191</v>
      </c>
      <c r="N183" s="178" t="s">
        <v>194</v>
      </c>
      <c r="O183" s="198">
        <f>IF( AND($M183&lt;&gt;"", $N183&lt;&gt;""), VLOOKUP( IF(ISERROR(VLOOKUP($M183,Datos!$B$8:$C$13,2,0)),0,VLOOKUP($M183,Datos!$B$8:$C$13,2,0)), Datos!$I$9:$N$13, IF(ISERROR(VLOOKUP($N183,Datos!$B$17:$C$21,2,0)),0,VLOOKUP($N183, Datos!$B$17:$C$21,2,0)+1),  0),  "-")</f>
        <v>22</v>
      </c>
      <c r="P183" s="177"/>
      <c r="Q183" s="177"/>
      <c r="R183" s="177"/>
      <c r="S183" s="178" t="s">
        <v>40</v>
      </c>
      <c r="T183" s="198" t="str">
        <f>IF(ISERROR(VLOOKUP($S183,Datos!$B$25:$C$29,2,0)),"", VLOOKUP($S183,Datos!$B$25:$C$29,2,0))</f>
        <v>Alta</v>
      </c>
      <c r="U183" s="198" t="str">
        <f>VLOOKUP($S183,'Efectividad de Controles'!$B$5:$D$9,3,0)</f>
        <v>Impacto / Probabilidad</v>
      </c>
      <c r="V183" s="177"/>
      <c r="W183" s="177"/>
      <c r="X183" s="178" t="s">
        <v>191</v>
      </c>
      <c r="Y183" s="178" t="s">
        <v>196</v>
      </c>
      <c r="Z183" s="198">
        <f>IF( AND($X183&lt;&gt;"", $Y183&lt;&gt;""), VLOOKUP( IF(ISERROR(VLOOKUP($X183,Datos!$B$8:$C$13,2,0)),0,VLOOKUP($X183,Datos!$B$8:$C$13,2,0)), Datos!$I$9:$N$13, IF(ISERROR(VLOOKUP($Y183,Datos!$B$17:$C$21,2,0)),0,VLOOKUP($Y183, Datos!$B$17:$C$21,2,0)+1),  0),  "-")</f>
        <v>25</v>
      </c>
      <c r="AA183" s="177"/>
      <c r="AB183" s="177"/>
      <c r="AC183" s="179"/>
      <c r="AD183" s="180"/>
      <c r="AE183" s="198">
        <f t="shared" si="9"/>
        <v>22</v>
      </c>
      <c r="AF183" s="198">
        <f t="shared" si="10"/>
        <v>25</v>
      </c>
      <c r="AG183" s="178">
        <v>3</v>
      </c>
      <c r="AH183" s="198" t="str">
        <f>IF(ISERROR(VLOOKUP($AG183,Datos!$A$9:$E$13,2,0)),"",VLOOKUP($AG183,Datos!$A$9:$E$13,2,0))</f>
        <v>3 Moderado</v>
      </c>
      <c r="AI183" s="197" t="str">
        <f>IF(ISERROR(VLOOKUP($AJ183,Datos!$D$8:$E$13,2,0)),0,VLOOKUP($AJ183,Datos!$D$8:$E$13,2,0))</f>
        <v>Extremadamente Dañino</v>
      </c>
      <c r="AJ183" s="198">
        <f>IF(ISERROR(VLOOKUP($X183,Datos!$B$8:$E$13,3,0)), 0, VLOOKUP($X183,Datos!$B$8:$E$13,3,0))</f>
        <v>4</v>
      </c>
      <c r="AK183" s="198">
        <f>IF(ISERROR(VLOOKUP(AL183,Datos!D176:E181,2,0)),0,VLOOKUP(AL183,Datos!D176:E181,2,0))</f>
        <v>0</v>
      </c>
      <c r="AL183" s="198">
        <f>IF(ISERROR(VLOOKUP(Y183,Datos!B176:E181,3,0)),0,VLOOKUP(Y183,Datos!B176:E181,3,0))</f>
        <v>0</v>
      </c>
      <c r="AM183" s="198">
        <f t="shared" si="11"/>
        <v>4</v>
      </c>
      <c r="AN183" s="198" t="str">
        <f>IF(ISERROR(VLOOKUP($AM183,Datos!$I$24:$J$28,2,0)),"-",VLOOKUP($AM183,Datos!$I$24:$J$28,2,0))</f>
        <v>Moderado</v>
      </c>
    </row>
    <row r="184" spans="1:40" s="199" customFormat="1">
      <c r="A184" s="196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8" t="s">
        <v>191</v>
      </c>
      <c r="N184" s="178" t="s">
        <v>194</v>
      </c>
      <c r="O184" s="198">
        <f>IF( AND($M184&lt;&gt;"", $N184&lt;&gt;""), VLOOKUP( IF(ISERROR(VLOOKUP($M184,Datos!$B$8:$C$13,2,0)),0,VLOOKUP($M184,Datos!$B$8:$C$13,2,0)), Datos!$I$9:$N$13, IF(ISERROR(VLOOKUP($N184,Datos!$B$17:$C$21,2,0)),0,VLOOKUP($N184, Datos!$B$17:$C$21,2,0)+1),  0),  "-")</f>
        <v>22</v>
      </c>
      <c r="P184" s="177"/>
      <c r="Q184" s="177"/>
      <c r="R184" s="177"/>
      <c r="S184" s="178" t="s">
        <v>40</v>
      </c>
      <c r="T184" s="198" t="str">
        <f>IF(ISERROR(VLOOKUP($S184,Datos!$B$25:$C$29,2,0)),"", VLOOKUP($S184,Datos!$B$25:$C$29,2,0))</f>
        <v>Alta</v>
      </c>
      <c r="U184" s="198" t="str">
        <f>VLOOKUP($S184,'Efectividad de Controles'!$B$5:$D$9,3,0)</f>
        <v>Impacto / Probabilidad</v>
      </c>
      <c r="V184" s="177"/>
      <c r="W184" s="177"/>
      <c r="X184" s="178" t="s">
        <v>191</v>
      </c>
      <c r="Y184" s="178" t="s">
        <v>196</v>
      </c>
      <c r="Z184" s="198">
        <f>IF( AND($X184&lt;&gt;"", $Y184&lt;&gt;""), VLOOKUP( IF(ISERROR(VLOOKUP($X184,Datos!$B$8:$C$13,2,0)),0,VLOOKUP($X184,Datos!$B$8:$C$13,2,0)), Datos!$I$9:$N$13, IF(ISERROR(VLOOKUP($Y184,Datos!$B$17:$C$21,2,0)),0,VLOOKUP($Y184, Datos!$B$17:$C$21,2,0)+1),  0),  "-")</f>
        <v>25</v>
      </c>
      <c r="AA184" s="177"/>
      <c r="AB184" s="177"/>
      <c r="AC184" s="179"/>
      <c r="AD184" s="180"/>
      <c r="AE184" s="198">
        <f t="shared" si="9"/>
        <v>22</v>
      </c>
      <c r="AF184" s="198">
        <f t="shared" si="10"/>
        <v>25</v>
      </c>
      <c r="AG184" s="178">
        <v>3</v>
      </c>
      <c r="AH184" s="198" t="str">
        <f>IF(ISERROR(VLOOKUP($AG184,Datos!$A$9:$E$13,2,0)),"",VLOOKUP($AG184,Datos!$A$9:$E$13,2,0))</f>
        <v>3 Moderado</v>
      </c>
      <c r="AI184" s="197" t="str">
        <f>IF(ISERROR(VLOOKUP($AJ184,Datos!$D$8:$E$13,2,0)),0,VLOOKUP($AJ184,Datos!$D$8:$E$13,2,0))</f>
        <v>Extremadamente Dañino</v>
      </c>
      <c r="AJ184" s="198">
        <f>IF(ISERROR(VLOOKUP($X184,Datos!$B$8:$E$13,3,0)), 0, VLOOKUP($X184,Datos!$B$8:$E$13,3,0))</f>
        <v>4</v>
      </c>
      <c r="AK184" s="198">
        <f>IF(ISERROR(VLOOKUP(AL184,Datos!D177:E182,2,0)),0,VLOOKUP(AL184,Datos!D177:E182,2,0))</f>
        <v>0</v>
      </c>
      <c r="AL184" s="198">
        <f>IF(ISERROR(VLOOKUP(Y184,Datos!B177:E182,3,0)),0,VLOOKUP(Y184,Datos!B177:E182,3,0))</f>
        <v>0</v>
      </c>
      <c r="AM184" s="198">
        <f t="shared" si="11"/>
        <v>4</v>
      </c>
      <c r="AN184" s="198" t="str">
        <f>IF(ISERROR(VLOOKUP($AM184,Datos!$I$24:$J$28,2,0)),"-",VLOOKUP($AM184,Datos!$I$24:$J$28,2,0))</f>
        <v>Moderado</v>
      </c>
    </row>
    <row r="185" spans="1:40" s="199" customFormat="1">
      <c r="A185" s="196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8" t="s">
        <v>191</v>
      </c>
      <c r="N185" s="178" t="s">
        <v>194</v>
      </c>
      <c r="O185" s="198">
        <f>IF( AND($M185&lt;&gt;"", $N185&lt;&gt;""), VLOOKUP( IF(ISERROR(VLOOKUP($M185,Datos!$B$8:$C$13,2,0)),0,VLOOKUP($M185,Datos!$B$8:$C$13,2,0)), Datos!$I$9:$N$13, IF(ISERROR(VLOOKUP($N185,Datos!$B$17:$C$21,2,0)),0,VLOOKUP($N185, Datos!$B$17:$C$21,2,0)+1),  0),  "-")</f>
        <v>22</v>
      </c>
      <c r="P185" s="177"/>
      <c r="Q185" s="177"/>
      <c r="R185" s="177"/>
      <c r="S185" s="178" t="s">
        <v>40</v>
      </c>
      <c r="T185" s="198" t="str">
        <f>IF(ISERROR(VLOOKUP($S185,Datos!$B$25:$C$29,2,0)),"", VLOOKUP($S185,Datos!$B$25:$C$29,2,0))</f>
        <v>Alta</v>
      </c>
      <c r="U185" s="198" t="str">
        <f>VLOOKUP($S185,'Efectividad de Controles'!$B$5:$D$9,3,0)</f>
        <v>Impacto / Probabilidad</v>
      </c>
      <c r="V185" s="177"/>
      <c r="W185" s="177"/>
      <c r="X185" s="178" t="s">
        <v>191</v>
      </c>
      <c r="Y185" s="178" t="s">
        <v>196</v>
      </c>
      <c r="Z185" s="198">
        <f>IF( AND($X185&lt;&gt;"", $Y185&lt;&gt;""), VLOOKUP( IF(ISERROR(VLOOKUP($X185,Datos!$B$8:$C$13,2,0)),0,VLOOKUP($X185,Datos!$B$8:$C$13,2,0)), Datos!$I$9:$N$13, IF(ISERROR(VLOOKUP($Y185,Datos!$B$17:$C$21,2,0)),0,VLOOKUP($Y185, Datos!$B$17:$C$21,2,0)+1),  0),  "-")</f>
        <v>25</v>
      </c>
      <c r="AA185" s="177"/>
      <c r="AB185" s="177"/>
      <c r="AC185" s="179"/>
      <c r="AD185" s="180"/>
      <c r="AE185" s="198">
        <f t="shared" si="9"/>
        <v>22</v>
      </c>
      <c r="AF185" s="198">
        <f t="shared" si="10"/>
        <v>25</v>
      </c>
      <c r="AG185" s="178">
        <v>3</v>
      </c>
      <c r="AH185" s="198" t="str">
        <f>IF(ISERROR(VLOOKUP($AG185,Datos!$A$9:$E$13,2,0)),"",VLOOKUP($AG185,Datos!$A$9:$E$13,2,0))</f>
        <v>3 Moderado</v>
      </c>
      <c r="AI185" s="197" t="str">
        <f>IF(ISERROR(VLOOKUP($AJ185,Datos!$D$8:$E$13,2,0)),0,VLOOKUP($AJ185,Datos!$D$8:$E$13,2,0))</f>
        <v>Extremadamente Dañino</v>
      </c>
      <c r="AJ185" s="198">
        <f>IF(ISERROR(VLOOKUP($X185,Datos!$B$8:$E$13,3,0)), 0, VLOOKUP($X185,Datos!$B$8:$E$13,3,0))</f>
        <v>4</v>
      </c>
      <c r="AK185" s="198">
        <f>IF(ISERROR(VLOOKUP(AL185,Datos!D178:E183,2,0)),0,VLOOKUP(AL185,Datos!D178:E183,2,0))</f>
        <v>0</v>
      </c>
      <c r="AL185" s="198">
        <f>IF(ISERROR(VLOOKUP(Y185,Datos!B178:E183,3,0)),0,VLOOKUP(Y185,Datos!B178:E183,3,0))</f>
        <v>0</v>
      </c>
      <c r="AM185" s="198">
        <f t="shared" si="11"/>
        <v>4</v>
      </c>
      <c r="AN185" s="198" t="str">
        <f>IF(ISERROR(VLOOKUP($AM185,Datos!$I$24:$J$28,2,0)),"-",VLOOKUP($AM185,Datos!$I$24:$J$28,2,0))</f>
        <v>Moderado</v>
      </c>
    </row>
    <row r="186" spans="1:40" s="199" customFormat="1">
      <c r="A186" s="196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8" t="s">
        <v>191</v>
      </c>
      <c r="N186" s="178" t="s">
        <v>194</v>
      </c>
      <c r="O186" s="198">
        <f>IF( AND($M186&lt;&gt;"", $N186&lt;&gt;""), VLOOKUP( IF(ISERROR(VLOOKUP($M186,Datos!$B$8:$C$13,2,0)),0,VLOOKUP($M186,Datos!$B$8:$C$13,2,0)), Datos!$I$9:$N$13, IF(ISERROR(VLOOKUP($N186,Datos!$B$17:$C$21,2,0)),0,VLOOKUP($N186, Datos!$B$17:$C$21,2,0)+1),  0),  "-")</f>
        <v>22</v>
      </c>
      <c r="P186" s="177"/>
      <c r="Q186" s="177"/>
      <c r="R186" s="177"/>
      <c r="S186" s="178" t="s">
        <v>40</v>
      </c>
      <c r="T186" s="198" t="str">
        <f>IF(ISERROR(VLOOKUP($S186,Datos!$B$25:$C$29,2,0)),"", VLOOKUP($S186,Datos!$B$25:$C$29,2,0))</f>
        <v>Alta</v>
      </c>
      <c r="U186" s="198" t="str">
        <f>VLOOKUP($S186,'Efectividad de Controles'!$B$5:$D$9,3,0)</f>
        <v>Impacto / Probabilidad</v>
      </c>
      <c r="V186" s="177"/>
      <c r="W186" s="177"/>
      <c r="X186" s="178" t="s">
        <v>191</v>
      </c>
      <c r="Y186" s="178" t="s">
        <v>196</v>
      </c>
      <c r="Z186" s="198">
        <f>IF( AND($X186&lt;&gt;"", $Y186&lt;&gt;""), VLOOKUP( IF(ISERROR(VLOOKUP($X186,Datos!$B$8:$C$13,2,0)),0,VLOOKUP($X186,Datos!$B$8:$C$13,2,0)), Datos!$I$9:$N$13, IF(ISERROR(VLOOKUP($Y186,Datos!$B$17:$C$21,2,0)),0,VLOOKUP($Y186, Datos!$B$17:$C$21,2,0)+1),  0),  "-")</f>
        <v>25</v>
      </c>
      <c r="AA186" s="177"/>
      <c r="AB186" s="177"/>
      <c r="AC186" s="179"/>
      <c r="AD186" s="180"/>
      <c r="AE186" s="198">
        <f t="shared" si="9"/>
        <v>22</v>
      </c>
      <c r="AF186" s="198">
        <f t="shared" si="10"/>
        <v>25</v>
      </c>
      <c r="AG186" s="178">
        <v>3</v>
      </c>
      <c r="AH186" s="198" t="str">
        <f>IF(ISERROR(VLOOKUP($AG186,Datos!$A$9:$E$13,2,0)),"",VLOOKUP($AG186,Datos!$A$9:$E$13,2,0))</f>
        <v>3 Moderado</v>
      </c>
      <c r="AI186" s="197" t="str">
        <f>IF(ISERROR(VLOOKUP($AJ186,Datos!$D$8:$E$13,2,0)),0,VLOOKUP($AJ186,Datos!$D$8:$E$13,2,0))</f>
        <v>Extremadamente Dañino</v>
      </c>
      <c r="AJ186" s="198">
        <f>IF(ISERROR(VLOOKUP($X186,Datos!$B$8:$E$13,3,0)), 0, VLOOKUP($X186,Datos!$B$8:$E$13,3,0))</f>
        <v>4</v>
      </c>
      <c r="AK186" s="198">
        <f>IF(ISERROR(VLOOKUP(AL186,Datos!D179:E184,2,0)),0,VLOOKUP(AL186,Datos!D179:E184,2,0))</f>
        <v>0</v>
      </c>
      <c r="AL186" s="198">
        <f>IF(ISERROR(VLOOKUP(Y186,Datos!B179:E184,3,0)),0,VLOOKUP(Y186,Datos!B179:E184,3,0))</f>
        <v>0</v>
      </c>
      <c r="AM186" s="198">
        <f t="shared" si="11"/>
        <v>4</v>
      </c>
      <c r="AN186" s="198" t="str">
        <f>IF(ISERROR(VLOOKUP($AM186,Datos!$I$24:$J$28,2,0)),"-",VLOOKUP($AM186,Datos!$I$24:$J$28,2,0))</f>
        <v>Moderado</v>
      </c>
    </row>
    <row r="187" spans="1:40" s="199" customFormat="1">
      <c r="A187" s="196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8" t="s">
        <v>191</v>
      </c>
      <c r="N187" s="178" t="s">
        <v>194</v>
      </c>
      <c r="O187" s="198">
        <f>IF( AND($M187&lt;&gt;"", $N187&lt;&gt;""), VLOOKUP( IF(ISERROR(VLOOKUP($M187,Datos!$B$8:$C$13,2,0)),0,VLOOKUP($M187,Datos!$B$8:$C$13,2,0)), Datos!$I$9:$N$13, IF(ISERROR(VLOOKUP($N187,Datos!$B$17:$C$21,2,0)),0,VLOOKUP($N187, Datos!$B$17:$C$21,2,0)+1),  0),  "-")</f>
        <v>22</v>
      </c>
      <c r="P187" s="177"/>
      <c r="Q187" s="177"/>
      <c r="R187" s="177"/>
      <c r="S187" s="178" t="s">
        <v>40</v>
      </c>
      <c r="T187" s="198" t="str">
        <f>IF(ISERROR(VLOOKUP($S187,Datos!$B$25:$C$29,2,0)),"", VLOOKUP($S187,Datos!$B$25:$C$29,2,0))</f>
        <v>Alta</v>
      </c>
      <c r="U187" s="198" t="str">
        <f>VLOOKUP($S187,'Efectividad de Controles'!$B$5:$D$9,3,0)</f>
        <v>Impacto / Probabilidad</v>
      </c>
      <c r="V187" s="177"/>
      <c r="W187" s="177"/>
      <c r="X187" s="178" t="s">
        <v>191</v>
      </c>
      <c r="Y187" s="178" t="s">
        <v>196</v>
      </c>
      <c r="Z187" s="198">
        <f>IF( AND($X187&lt;&gt;"", $Y187&lt;&gt;""), VLOOKUP( IF(ISERROR(VLOOKUP($X187,Datos!$B$8:$C$13,2,0)),0,VLOOKUP($X187,Datos!$B$8:$C$13,2,0)), Datos!$I$9:$N$13, IF(ISERROR(VLOOKUP($Y187,Datos!$B$17:$C$21,2,0)),0,VLOOKUP($Y187, Datos!$B$17:$C$21,2,0)+1),  0),  "-")</f>
        <v>25</v>
      </c>
      <c r="AA187" s="177"/>
      <c r="AB187" s="177"/>
      <c r="AC187" s="179"/>
      <c r="AD187" s="180"/>
      <c r="AE187" s="198">
        <f t="shared" si="9"/>
        <v>22</v>
      </c>
      <c r="AF187" s="198">
        <f t="shared" si="10"/>
        <v>25</v>
      </c>
      <c r="AG187" s="178">
        <v>3</v>
      </c>
      <c r="AH187" s="198" t="str">
        <f>IF(ISERROR(VLOOKUP($AG187,Datos!$A$9:$E$13,2,0)),"",VLOOKUP($AG187,Datos!$A$9:$E$13,2,0))</f>
        <v>3 Moderado</v>
      </c>
      <c r="AI187" s="197" t="str">
        <f>IF(ISERROR(VLOOKUP($AJ187,Datos!$D$8:$E$13,2,0)),0,VLOOKUP($AJ187,Datos!$D$8:$E$13,2,0))</f>
        <v>Extremadamente Dañino</v>
      </c>
      <c r="AJ187" s="198">
        <f>IF(ISERROR(VLOOKUP($X187,Datos!$B$8:$E$13,3,0)), 0, VLOOKUP($X187,Datos!$B$8:$E$13,3,0))</f>
        <v>4</v>
      </c>
      <c r="AK187" s="198">
        <f>IF(ISERROR(VLOOKUP(AL187,Datos!D180:E185,2,0)),0,VLOOKUP(AL187,Datos!D180:E185,2,0))</f>
        <v>0</v>
      </c>
      <c r="AL187" s="198">
        <f>IF(ISERROR(VLOOKUP(Y187,Datos!B180:E185,3,0)),0,VLOOKUP(Y187,Datos!B180:E185,3,0))</f>
        <v>0</v>
      </c>
      <c r="AM187" s="198">
        <f t="shared" si="11"/>
        <v>4</v>
      </c>
      <c r="AN187" s="198" t="str">
        <f>IF(ISERROR(VLOOKUP($AM187,Datos!$I$24:$J$28,2,0)),"-",VLOOKUP($AM187,Datos!$I$24:$J$28,2,0))</f>
        <v>Moderado</v>
      </c>
    </row>
    <row r="188" spans="1:40" s="199" customFormat="1">
      <c r="A188" s="196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8" t="s">
        <v>191</v>
      </c>
      <c r="N188" s="178" t="s">
        <v>194</v>
      </c>
      <c r="O188" s="198">
        <f>IF( AND($M188&lt;&gt;"", $N188&lt;&gt;""), VLOOKUP( IF(ISERROR(VLOOKUP($M188,Datos!$B$8:$C$13,2,0)),0,VLOOKUP($M188,Datos!$B$8:$C$13,2,0)), Datos!$I$9:$N$13, IF(ISERROR(VLOOKUP($N188,Datos!$B$17:$C$21,2,0)),0,VLOOKUP($N188, Datos!$B$17:$C$21,2,0)+1),  0),  "-")</f>
        <v>22</v>
      </c>
      <c r="P188" s="177"/>
      <c r="Q188" s="177"/>
      <c r="R188" s="177"/>
      <c r="S188" s="178" t="s">
        <v>40</v>
      </c>
      <c r="T188" s="198" t="str">
        <f>IF(ISERROR(VLOOKUP($S188,Datos!$B$25:$C$29,2,0)),"", VLOOKUP($S188,Datos!$B$25:$C$29,2,0))</f>
        <v>Alta</v>
      </c>
      <c r="U188" s="198" t="str">
        <f>VLOOKUP($S188,'Efectividad de Controles'!$B$5:$D$9,3,0)</f>
        <v>Impacto / Probabilidad</v>
      </c>
      <c r="V188" s="177"/>
      <c r="W188" s="177"/>
      <c r="X188" s="178" t="s">
        <v>191</v>
      </c>
      <c r="Y188" s="178" t="s">
        <v>196</v>
      </c>
      <c r="Z188" s="198">
        <f>IF( AND($X188&lt;&gt;"", $Y188&lt;&gt;""), VLOOKUP( IF(ISERROR(VLOOKUP($X188,Datos!$B$8:$C$13,2,0)),0,VLOOKUP($X188,Datos!$B$8:$C$13,2,0)), Datos!$I$9:$N$13, IF(ISERROR(VLOOKUP($Y188,Datos!$B$17:$C$21,2,0)),0,VLOOKUP($Y188, Datos!$B$17:$C$21,2,0)+1),  0),  "-")</f>
        <v>25</v>
      </c>
      <c r="AA188" s="177"/>
      <c r="AB188" s="177"/>
      <c r="AC188" s="179"/>
      <c r="AD188" s="180"/>
      <c r="AE188" s="198">
        <f t="shared" si="9"/>
        <v>22</v>
      </c>
      <c r="AF188" s="198">
        <f t="shared" si="10"/>
        <v>25</v>
      </c>
      <c r="AG188" s="178">
        <v>3</v>
      </c>
      <c r="AH188" s="198" t="str">
        <f>IF(ISERROR(VLOOKUP($AG188,Datos!$A$9:$E$13,2,0)),"",VLOOKUP($AG188,Datos!$A$9:$E$13,2,0))</f>
        <v>3 Moderado</v>
      </c>
      <c r="AI188" s="197" t="str">
        <f>IF(ISERROR(VLOOKUP($AJ188,Datos!$D$8:$E$13,2,0)),0,VLOOKUP($AJ188,Datos!$D$8:$E$13,2,0))</f>
        <v>Extremadamente Dañino</v>
      </c>
      <c r="AJ188" s="198">
        <f>IF(ISERROR(VLOOKUP($X188,Datos!$B$8:$E$13,3,0)), 0, VLOOKUP($X188,Datos!$B$8:$E$13,3,0))</f>
        <v>4</v>
      </c>
      <c r="AK188" s="198">
        <f>IF(ISERROR(VLOOKUP(AL188,Datos!D181:E186,2,0)),0,VLOOKUP(AL188,Datos!D181:E186,2,0))</f>
        <v>0</v>
      </c>
      <c r="AL188" s="198">
        <f>IF(ISERROR(VLOOKUP(Y188,Datos!B181:E186,3,0)),0,VLOOKUP(Y188,Datos!B181:E186,3,0))</f>
        <v>0</v>
      </c>
      <c r="AM188" s="198">
        <f t="shared" si="11"/>
        <v>4</v>
      </c>
      <c r="AN188" s="198" t="str">
        <f>IF(ISERROR(VLOOKUP($AM188,Datos!$I$24:$J$28,2,0)),"-",VLOOKUP($AM188,Datos!$I$24:$J$28,2,0))</f>
        <v>Moderado</v>
      </c>
    </row>
    <row r="189" spans="1:40" s="199" customFormat="1">
      <c r="A189" s="196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8" t="s">
        <v>191</v>
      </c>
      <c r="N189" s="178" t="s">
        <v>194</v>
      </c>
      <c r="O189" s="198">
        <f>IF( AND($M189&lt;&gt;"", $N189&lt;&gt;""), VLOOKUP( IF(ISERROR(VLOOKUP($M189,Datos!$B$8:$C$13,2,0)),0,VLOOKUP($M189,Datos!$B$8:$C$13,2,0)), Datos!$I$9:$N$13, IF(ISERROR(VLOOKUP($N189,Datos!$B$17:$C$21,2,0)),0,VLOOKUP($N189, Datos!$B$17:$C$21,2,0)+1),  0),  "-")</f>
        <v>22</v>
      </c>
      <c r="P189" s="177"/>
      <c r="Q189" s="177"/>
      <c r="R189" s="177"/>
      <c r="S189" s="178" t="s">
        <v>40</v>
      </c>
      <c r="T189" s="198" t="str">
        <f>IF(ISERROR(VLOOKUP($S189,Datos!$B$25:$C$29,2,0)),"", VLOOKUP($S189,Datos!$B$25:$C$29,2,0))</f>
        <v>Alta</v>
      </c>
      <c r="U189" s="198" t="str">
        <f>VLOOKUP($S189,'Efectividad de Controles'!$B$5:$D$9,3,0)</f>
        <v>Impacto / Probabilidad</v>
      </c>
      <c r="V189" s="177"/>
      <c r="W189" s="177"/>
      <c r="X189" s="178" t="s">
        <v>191</v>
      </c>
      <c r="Y189" s="178" t="s">
        <v>196</v>
      </c>
      <c r="Z189" s="198">
        <f>IF( AND($X189&lt;&gt;"", $Y189&lt;&gt;""), VLOOKUP( IF(ISERROR(VLOOKUP($X189,Datos!$B$8:$C$13,2,0)),0,VLOOKUP($X189,Datos!$B$8:$C$13,2,0)), Datos!$I$9:$N$13, IF(ISERROR(VLOOKUP($Y189,Datos!$B$17:$C$21,2,0)),0,VLOOKUP($Y189, Datos!$B$17:$C$21,2,0)+1),  0),  "-")</f>
        <v>25</v>
      </c>
      <c r="AA189" s="177"/>
      <c r="AB189" s="177"/>
      <c r="AC189" s="179"/>
      <c r="AD189" s="180"/>
      <c r="AE189" s="198">
        <f t="shared" si="9"/>
        <v>22</v>
      </c>
      <c r="AF189" s="198">
        <f t="shared" si="10"/>
        <v>25</v>
      </c>
      <c r="AG189" s="178">
        <v>3</v>
      </c>
      <c r="AH189" s="198" t="str">
        <f>IF(ISERROR(VLOOKUP($AG189,Datos!$A$9:$E$13,2,0)),"",VLOOKUP($AG189,Datos!$A$9:$E$13,2,0))</f>
        <v>3 Moderado</v>
      </c>
      <c r="AI189" s="197" t="str">
        <f>IF(ISERROR(VLOOKUP($AJ189,Datos!$D$8:$E$13,2,0)),0,VLOOKUP($AJ189,Datos!$D$8:$E$13,2,0))</f>
        <v>Extremadamente Dañino</v>
      </c>
      <c r="AJ189" s="198">
        <f>IF(ISERROR(VLOOKUP($X189,Datos!$B$8:$E$13,3,0)), 0, VLOOKUP($X189,Datos!$B$8:$E$13,3,0))</f>
        <v>4</v>
      </c>
      <c r="AK189" s="198">
        <f>IF(ISERROR(VLOOKUP(AL189,Datos!D182:E187,2,0)),0,VLOOKUP(AL189,Datos!D182:E187,2,0))</f>
        <v>0</v>
      </c>
      <c r="AL189" s="198">
        <f>IF(ISERROR(VLOOKUP(Y189,Datos!B182:E187,3,0)),0,VLOOKUP(Y189,Datos!B182:E187,3,0))</f>
        <v>0</v>
      </c>
      <c r="AM189" s="198">
        <f t="shared" si="11"/>
        <v>4</v>
      </c>
      <c r="AN189" s="198" t="str">
        <f>IF(ISERROR(VLOOKUP($AM189,Datos!$I$24:$J$28,2,0)),"-",VLOOKUP($AM189,Datos!$I$24:$J$28,2,0))</f>
        <v>Moderado</v>
      </c>
    </row>
    <row r="190" spans="1:40" s="199" customFormat="1">
      <c r="A190" s="196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8" t="s">
        <v>191</v>
      </c>
      <c r="N190" s="178" t="s">
        <v>194</v>
      </c>
      <c r="O190" s="198">
        <f>IF( AND($M190&lt;&gt;"", $N190&lt;&gt;""), VLOOKUP( IF(ISERROR(VLOOKUP($M190,Datos!$B$8:$C$13,2,0)),0,VLOOKUP($M190,Datos!$B$8:$C$13,2,0)), Datos!$I$9:$N$13, IF(ISERROR(VLOOKUP($N190,Datos!$B$17:$C$21,2,0)),0,VLOOKUP($N190, Datos!$B$17:$C$21,2,0)+1),  0),  "-")</f>
        <v>22</v>
      </c>
      <c r="P190" s="177"/>
      <c r="Q190" s="177"/>
      <c r="R190" s="177"/>
      <c r="S190" s="178" t="s">
        <v>40</v>
      </c>
      <c r="T190" s="198" t="str">
        <f>IF(ISERROR(VLOOKUP($S190,Datos!$B$25:$C$29,2,0)),"", VLOOKUP($S190,Datos!$B$25:$C$29,2,0))</f>
        <v>Alta</v>
      </c>
      <c r="U190" s="198" t="str">
        <f>VLOOKUP($S190,'Efectividad de Controles'!$B$5:$D$9,3,0)</f>
        <v>Impacto / Probabilidad</v>
      </c>
      <c r="V190" s="177"/>
      <c r="W190" s="177"/>
      <c r="X190" s="178" t="s">
        <v>191</v>
      </c>
      <c r="Y190" s="178" t="s">
        <v>196</v>
      </c>
      <c r="Z190" s="198">
        <f>IF( AND($X190&lt;&gt;"", $Y190&lt;&gt;""), VLOOKUP( IF(ISERROR(VLOOKUP($X190,Datos!$B$8:$C$13,2,0)),0,VLOOKUP($X190,Datos!$B$8:$C$13,2,0)), Datos!$I$9:$N$13, IF(ISERROR(VLOOKUP($Y190,Datos!$B$17:$C$21,2,0)),0,VLOOKUP($Y190, Datos!$B$17:$C$21,2,0)+1),  0),  "-")</f>
        <v>25</v>
      </c>
      <c r="AA190" s="177"/>
      <c r="AB190" s="177"/>
      <c r="AC190" s="179"/>
      <c r="AD190" s="180"/>
      <c r="AE190" s="198">
        <f t="shared" si="9"/>
        <v>22</v>
      </c>
      <c r="AF190" s="198">
        <f t="shared" si="10"/>
        <v>25</v>
      </c>
      <c r="AG190" s="178">
        <v>3</v>
      </c>
      <c r="AH190" s="198" t="str">
        <f>IF(ISERROR(VLOOKUP($AG190,Datos!$A$9:$E$13,2,0)),"",VLOOKUP($AG190,Datos!$A$9:$E$13,2,0))</f>
        <v>3 Moderado</v>
      </c>
      <c r="AI190" s="197" t="str">
        <f>IF(ISERROR(VLOOKUP($AJ190,Datos!$D$8:$E$13,2,0)),0,VLOOKUP($AJ190,Datos!$D$8:$E$13,2,0))</f>
        <v>Extremadamente Dañino</v>
      </c>
      <c r="AJ190" s="198">
        <f>IF(ISERROR(VLOOKUP($X190,Datos!$B$8:$E$13,3,0)), 0, VLOOKUP($X190,Datos!$B$8:$E$13,3,0))</f>
        <v>4</v>
      </c>
      <c r="AK190" s="198">
        <f>IF(ISERROR(VLOOKUP(AL190,Datos!D183:E188,2,0)),0,VLOOKUP(AL190,Datos!D183:E188,2,0))</f>
        <v>0</v>
      </c>
      <c r="AL190" s="198">
        <f>IF(ISERROR(VLOOKUP(Y190,Datos!B183:E188,3,0)),0,VLOOKUP(Y190,Datos!B183:E188,3,0))</f>
        <v>0</v>
      </c>
      <c r="AM190" s="198">
        <f t="shared" si="11"/>
        <v>4</v>
      </c>
      <c r="AN190" s="198" t="str">
        <f>IF(ISERROR(VLOOKUP($AM190,Datos!$I$24:$J$28,2,0)),"-",VLOOKUP($AM190,Datos!$I$24:$J$28,2,0))</f>
        <v>Moderado</v>
      </c>
    </row>
    <row r="191" spans="1:40" s="199" customFormat="1">
      <c r="A191" s="196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8" t="s">
        <v>191</v>
      </c>
      <c r="N191" s="178" t="s">
        <v>194</v>
      </c>
      <c r="O191" s="198">
        <f>IF( AND($M191&lt;&gt;"", $N191&lt;&gt;""), VLOOKUP( IF(ISERROR(VLOOKUP($M191,Datos!$B$8:$C$13,2,0)),0,VLOOKUP($M191,Datos!$B$8:$C$13,2,0)), Datos!$I$9:$N$13, IF(ISERROR(VLOOKUP($N191,Datos!$B$17:$C$21,2,0)),0,VLOOKUP($N191, Datos!$B$17:$C$21,2,0)+1),  0),  "-")</f>
        <v>22</v>
      </c>
      <c r="P191" s="177"/>
      <c r="Q191" s="177"/>
      <c r="R191" s="177"/>
      <c r="S191" s="178" t="s">
        <v>40</v>
      </c>
      <c r="T191" s="198" t="str">
        <f>IF(ISERROR(VLOOKUP($S191,Datos!$B$25:$C$29,2,0)),"", VLOOKUP($S191,Datos!$B$25:$C$29,2,0))</f>
        <v>Alta</v>
      </c>
      <c r="U191" s="198" t="str">
        <f>VLOOKUP($S191,'Efectividad de Controles'!$B$5:$D$9,3,0)</f>
        <v>Impacto / Probabilidad</v>
      </c>
      <c r="V191" s="177"/>
      <c r="W191" s="177"/>
      <c r="X191" s="178" t="s">
        <v>191</v>
      </c>
      <c r="Y191" s="178" t="s">
        <v>196</v>
      </c>
      <c r="Z191" s="198">
        <f>IF( AND($X191&lt;&gt;"", $Y191&lt;&gt;""), VLOOKUP( IF(ISERROR(VLOOKUP($X191,Datos!$B$8:$C$13,2,0)),0,VLOOKUP($X191,Datos!$B$8:$C$13,2,0)), Datos!$I$9:$N$13, IF(ISERROR(VLOOKUP($Y191,Datos!$B$17:$C$21,2,0)),0,VLOOKUP($Y191, Datos!$B$17:$C$21,2,0)+1),  0),  "-")</f>
        <v>25</v>
      </c>
      <c r="AA191" s="177"/>
      <c r="AB191" s="177"/>
      <c r="AC191" s="179"/>
      <c r="AD191" s="180"/>
      <c r="AE191" s="198">
        <f t="shared" si="9"/>
        <v>22</v>
      </c>
      <c r="AF191" s="198">
        <f t="shared" si="10"/>
        <v>25</v>
      </c>
      <c r="AG191" s="178">
        <v>3</v>
      </c>
      <c r="AH191" s="198" t="str">
        <f>IF(ISERROR(VLOOKUP($AG191,Datos!$A$9:$E$13,2,0)),"",VLOOKUP($AG191,Datos!$A$9:$E$13,2,0))</f>
        <v>3 Moderado</v>
      </c>
      <c r="AI191" s="197" t="str">
        <f>IF(ISERROR(VLOOKUP($AJ191,Datos!$D$8:$E$13,2,0)),0,VLOOKUP($AJ191,Datos!$D$8:$E$13,2,0))</f>
        <v>Extremadamente Dañino</v>
      </c>
      <c r="AJ191" s="198">
        <f>IF(ISERROR(VLOOKUP($X191,Datos!$B$8:$E$13,3,0)), 0, VLOOKUP($X191,Datos!$B$8:$E$13,3,0))</f>
        <v>4</v>
      </c>
      <c r="AK191" s="198">
        <f>IF(ISERROR(VLOOKUP(AL191,Datos!D184:E189,2,0)),0,VLOOKUP(AL191,Datos!D184:E189,2,0))</f>
        <v>0</v>
      </c>
      <c r="AL191" s="198">
        <f>IF(ISERROR(VLOOKUP(Y191,Datos!B184:E189,3,0)),0,VLOOKUP(Y191,Datos!B184:E189,3,0))</f>
        <v>0</v>
      </c>
      <c r="AM191" s="198">
        <f t="shared" si="11"/>
        <v>4</v>
      </c>
      <c r="AN191" s="198" t="str">
        <f>IF(ISERROR(VLOOKUP($AM191,Datos!$I$24:$J$28,2,0)),"-",VLOOKUP($AM191,Datos!$I$24:$J$28,2,0))</f>
        <v>Moderado</v>
      </c>
    </row>
    <row r="192" spans="1:40" s="199" customFormat="1">
      <c r="A192" s="196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8" t="s">
        <v>191</v>
      </c>
      <c r="N192" s="178" t="s">
        <v>194</v>
      </c>
      <c r="O192" s="198">
        <f>IF( AND($M192&lt;&gt;"", $N192&lt;&gt;""), VLOOKUP( IF(ISERROR(VLOOKUP($M192,Datos!$B$8:$C$13,2,0)),0,VLOOKUP($M192,Datos!$B$8:$C$13,2,0)), Datos!$I$9:$N$13, IF(ISERROR(VLOOKUP($N192,Datos!$B$17:$C$21,2,0)),0,VLOOKUP($N192, Datos!$B$17:$C$21,2,0)+1),  0),  "-")</f>
        <v>22</v>
      </c>
      <c r="P192" s="177"/>
      <c r="Q192" s="177"/>
      <c r="R192" s="177"/>
      <c r="S192" s="178" t="s">
        <v>40</v>
      </c>
      <c r="T192" s="198" t="str">
        <f>IF(ISERROR(VLOOKUP($S192,Datos!$B$25:$C$29,2,0)),"", VLOOKUP($S192,Datos!$B$25:$C$29,2,0))</f>
        <v>Alta</v>
      </c>
      <c r="U192" s="198" t="str">
        <f>VLOOKUP($S192,'Efectividad de Controles'!$B$5:$D$9,3,0)</f>
        <v>Impacto / Probabilidad</v>
      </c>
      <c r="V192" s="177"/>
      <c r="W192" s="177"/>
      <c r="X192" s="178" t="s">
        <v>191</v>
      </c>
      <c r="Y192" s="178" t="s">
        <v>196</v>
      </c>
      <c r="Z192" s="198">
        <f>IF( AND($X192&lt;&gt;"", $Y192&lt;&gt;""), VLOOKUP( IF(ISERROR(VLOOKUP($X192,Datos!$B$8:$C$13,2,0)),0,VLOOKUP($X192,Datos!$B$8:$C$13,2,0)), Datos!$I$9:$N$13, IF(ISERROR(VLOOKUP($Y192,Datos!$B$17:$C$21,2,0)),0,VLOOKUP($Y192, Datos!$B$17:$C$21,2,0)+1),  0),  "-")</f>
        <v>25</v>
      </c>
      <c r="AA192" s="177"/>
      <c r="AB192" s="177"/>
      <c r="AC192" s="179"/>
      <c r="AD192" s="180"/>
      <c r="AE192" s="198">
        <f t="shared" si="9"/>
        <v>22</v>
      </c>
      <c r="AF192" s="198">
        <f t="shared" si="10"/>
        <v>25</v>
      </c>
      <c r="AG192" s="178">
        <v>3</v>
      </c>
      <c r="AH192" s="198" t="str">
        <f>IF(ISERROR(VLOOKUP($AG192,Datos!$A$9:$E$13,2,0)),"",VLOOKUP($AG192,Datos!$A$9:$E$13,2,0))</f>
        <v>3 Moderado</v>
      </c>
      <c r="AI192" s="197" t="str">
        <f>IF(ISERROR(VLOOKUP($AJ192,Datos!$D$8:$E$13,2,0)),0,VLOOKUP($AJ192,Datos!$D$8:$E$13,2,0))</f>
        <v>Extremadamente Dañino</v>
      </c>
      <c r="AJ192" s="198">
        <f>IF(ISERROR(VLOOKUP($X192,Datos!$B$8:$E$13,3,0)), 0, VLOOKUP($X192,Datos!$B$8:$E$13,3,0))</f>
        <v>4</v>
      </c>
      <c r="AK192" s="198">
        <f>IF(ISERROR(VLOOKUP(AL192,Datos!D185:E190,2,0)),0,VLOOKUP(AL192,Datos!D185:E190,2,0))</f>
        <v>0</v>
      </c>
      <c r="AL192" s="198">
        <f>IF(ISERROR(VLOOKUP(Y192,Datos!B185:E190,3,0)),0,VLOOKUP(Y192,Datos!B185:E190,3,0))</f>
        <v>0</v>
      </c>
      <c r="AM192" s="198">
        <f t="shared" si="11"/>
        <v>4</v>
      </c>
      <c r="AN192" s="198" t="str">
        <f>IF(ISERROR(VLOOKUP($AM192,Datos!$I$24:$J$28,2,0)),"-",VLOOKUP($AM192,Datos!$I$24:$J$28,2,0))</f>
        <v>Moderado</v>
      </c>
    </row>
    <row r="193" spans="1:40" s="199" customFormat="1">
      <c r="A193" s="196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8" t="s">
        <v>191</v>
      </c>
      <c r="N193" s="178" t="s">
        <v>194</v>
      </c>
      <c r="O193" s="198">
        <f>IF( AND($M193&lt;&gt;"", $N193&lt;&gt;""), VLOOKUP( IF(ISERROR(VLOOKUP($M193,Datos!$B$8:$C$13,2,0)),0,VLOOKUP($M193,Datos!$B$8:$C$13,2,0)), Datos!$I$9:$N$13, IF(ISERROR(VLOOKUP($N193,Datos!$B$17:$C$21,2,0)),0,VLOOKUP($N193, Datos!$B$17:$C$21,2,0)+1),  0),  "-")</f>
        <v>22</v>
      </c>
      <c r="P193" s="177"/>
      <c r="Q193" s="177"/>
      <c r="R193" s="177"/>
      <c r="S193" s="178" t="s">
        <v>40</v>
      </c>
      <c r="T193" s="198" t="str">
        <f>IF(ISERROR(VLOOKUP($S193,Datos!$B$25:$C$29,2,0)),"", VLOOKUP($S193,Datos!$B$25:$C$29,2,0))</f>
        <v>Alta</v>
      </c>
      <c r="U193" s="198" t="str">
        <f>VLOOKUP($S193,'Efectividad de Controles'!$B$5:$D$9,3,0)</f>
        <v>Impacto / Probabilidad</v>
      </c>
      <c r="V193" s="177"/>
      <c r="W193" s="177"/>
      <c r="X193" s="178" t="s">
        <v>191</v>
      </c>
      <c r="Y193" s="178" t="s">
        <v>196</v>
      </c>
      <c r="Z193" s="198">
        <f>IF( AND($X193&lt;&gt;"", $Y193&lt;&gt;""), VLOOKUP( IF(ISERROR(VLOOKUP($X193,Datos!$B$8:$C$13,2,0)),0,VLOOKUP($X193,Datos!$B$8:$C$13,2,0)), Datos!$I$9:$N$13, IF(ISERROR(VLOOKUP($Y193,Datos!$B$17:$C$21,2,0)),0,VLOOKUP($Y193, Datos!$B$17:$C$21,2,0)+1),  0),  "-")</f>
        <v>25</v>
      </c>
      <c r="AA193" s="177"/>
      <c r="AB193" s="177"/>
      <c r="AC193" s="179"/>
      <c r="AD193" s="180"/>
      <c r="AE193" s="198">
        <f t="shared" si="9"/>
        <v>22</v>
      </c>
      <c r="AF193" s="198">
        <f t="shared" si="10"/>
        <v>25</v>
      </c>
      <c r="AG193" s="178">
        <v>3</v>
      </c>
      <c r="AH193" s="198" t="str">
        <f>IF(ISERROR(VLOOKUP($AG193,Datos!$A$9:$E$13,2,0)),"",VLOOKUP($AG193,Datos!$A$9:$E$13,2,0))</f>
        <v>3 Moderado</v>
      </c>
      <c r="AI193" s="197" t="str">
        <f>IF(ISERROR(VLOOKUP($AJ193,Datos!$D$8:$E$13,2,0)),0,VLOOKUP($AJ193,Datos!$D$8:$E$13,2,0))</f>
        <v>Extremadamente Dañino</v>
      </c>
      <c r="AJ193" s="198">
        <f>IF(ISERROR(VLOOKUP($X193,Datos!$B$8:$E$13,3,0)), 0, VLOOKUP($X193,Datos!$B$8:$E$13,3,0))</f>
        <v>4</v>
      </c>
      <c r="AK193" s="198">
        <f>IF(ISERROR(VLOOKUP(AL193,Datos!D186:E191,2,0)),0,VLOOKUP(AL193,Datos!D186:E191,2,0))</f>
        <v>0</v>
      </c>
      <c r="AL193" s="198">
        <f>IF(ISERROR(VLOOKUP(Y193,Datos!B186:E191,3,0)),0,VLOOKUP(Y193,Datos!B186:E191,3,0))</f>
        <v>0</v>
      </c>
      <c r="AM193" s="198">
        <f t="shared" si="11"/>
        <v>4</v>
      </c>
      <c r="AN193" s="198" t="str">
        <f>IF(ISERROR(VLOOKUP($AM193,Datos!$I$24:$J$28,2,0)),"-",VLOOKUP($AM193,Datos!$I$24:$J$28,2,0))</f>
        <v>Moderado</v>
      </c>
    </row>
    <row r="194" spans="1:40" s="199" customFormat="1">
      <c r="A194" s="196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8" t="s">
        <v>191</v>
      </c>
      <c r="N194" s="178" t="s">
        <v>194</v>
      </c>
      <c r="O194" s="198">
        <f>IF( AND($M194&lt;&gt;"", $N194&lt;&gt;""), VLOOKUP( IF(ISERROR(VLOOKUP($M194,Datos!$B$8:$C$13,2,0)),0,VLOOKUP($M194,Datos!$B$8:$C$13,2,0)), Datos!$I$9:$N$13, IF(ISERROR(VLOOKUP($N194,Datos!$B$17:$C$21,2,0)),0,VLOOKUP($N194, Datos!$B$17:$C$21,2,0)+1),  0),  "-")</f>
        <v>22</v>
      </c>
      <c r="P194" s="177"/>
      <c r="Q194" s="177"/>
      <c r="R194" s="177"/>
      <c r="S194" s="178" t="s">
        <v>40</v>
      </c>
      <c r="T194" s="198" t="str">
        <f>IF(ISERROR(VLOOKUP($S194,Datos!$B$25:$C$29,2,0)),"", VLOOKUP($S194,Datos!$B$25:$C$29,2,0))</f>
        <v>Alta</v>
      </c>
      <c r="U194" s="198" t="str">
        <f>VLOOKUP($S194,'Efectividad de Controles'!$B$5:$D$9,3,0)</f>
        <v>Impacto / Probabilidad</v>
      </c>
      <c r="V194" s="177"/>
      <c r="W194" s="177"/>
      <c r="X194" s="178" t="s">
        <v>191</v>
      </c>
      <c r="Y194" s="178" t="s">
        <v>196</v>
      </c>
      <c r="Z194" s="198">
        <f>IF( AND($X194&lt;&gt;"", $Y194&lt;&gt;""), VLOOKUP( IF(ISERROR(VLOOKUP($X194,Datos!$B$8:$C$13,2,0)),0,VLOOKUP($X194,Datos!$B$8:$C$13,2,0)), Datos!$I$9:$N$13, IF(ISERROR(VLOOKUP($Y194,Datos!$B$17:$C$21,2,0)),0,VLOOKUP($Y194, Datos!$B$17:$C$21,2,0)+1),  0),  "-")</f>
        <v>25</v>
      </c>
      <c r="AA194" s="177"/>
      <c r="AB194" s="177"/>
      <c r="AC194" s="179"/>
      <c r="AD194" s="180"/>
      <c r="AE194" s="198">
        <f t="shared" si="9"/>
        <v>22</v>
      </c>
      <c r="AF194" s="198">
        <f t="shared" si="10"/>
        <v>25</v>
      </c>
      <c r="AG194" s="178">
        <v>3</v>
      </c>
      <c r="AH194" s="198" t="str">
        <f>IF(ISERROR(VLOOKUP($AG194,Datos!$A$9:$E$13,2,0)),"",VLOOKUP($AG194,Datos!$A$9:$E$13,2,0))</f>
        <v>3 Moderado</v>
      </c>
      <c r="AI194" s="197" t="str">
        <f>IF(ISERROR(VLOOKUP($AJ194,Datos!$D$8:$E$13,2,0)),0,VLOOKUP($AJ194,Datos!$D$8:$E$13,2,0))</f>
        <v>Extremadamente Dañino</v>
      </c>
      <c r="AJ194" s="198">
        <f>IF(ISERROR(VLOOKUP($X194,Datos!$B$8:$E$13,3,0)), 0, VLOOKUP($X194,Datos!$B$8:$E$13,3,0))</f>
        <v>4</v>
      </c>
      <c r="AK194" s="198">
        <f>IF(ISERROR(VLOOKUP(AL194,Datos!D187:E192,2,0)),0,VLOOKUP(AL194,Datos!D187:E192,2,0))</f>
        <v>0</v>
      </c>
      <c r="AL194" s="198">
        <f>IF(ISERROR(VLOOKUP(Y194,Datos!B187:E192,3,0)),0,VLOOKUP(Y194,Datos!B187:E192,3,0))</f>
        <v>0</v>
      </c>
      <c r="AM194" s="198">
        <f t="shared" si="11"/>
        <v>4</v>
      </c>
      <c r="AN194" s="198" t="str">
        <f>IF(ISERROR(VLOOKUP($AM194,Datos!$I$24:$J$28,2,0)),"-",VLOOKUP($AM194,Datos!$I$24:$J$28,2,0))</f>
        <v>Moderado</v>
      </c>
    </row>
    <row r="195" spans="1:40" s="199" customFormat="1">
      <c r="A195" s="196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8" t="s">
        <v>191</v>
      </c>
      <c r="N195" s="178" t="s">
        <v>194</v>
      </c>
      <c r="O195" s="198">
        <f>IF( AND($M195&lt;&gt;"", $N195&lt;&gt;""), VLOOKUP( IF(ISERROR(VLOOKUP($M195,Datos!$B$8:$C$13,2,0)),0,VLOOKUP($M195,Datos!$B$8:$C$13,2,0)), Datos!$I$9:$N$13, IF(ISERROR(VLOOKUP($N195,Datos!$B$17:$C$21,2,0)),0,VLOOKUP($N195, Datos!$B$17:$C$21,2,0)+1),  0),  "-")</f>
        <v>22</v>
      </c>
      <c r="P195" s="177"/>
      <c r="Q195" s="177"/>
      <c r="R195" s="177"/>
      <c r="S195" s="178" t="s">
        <v>40</v>
      </c>
      <c r="T195" s="198" t="str">
        <f>IF(ISERROR(VLOOKUP($S195,Datos!$B$25:$C$29,2,0)),"", VLOOKUP($S195,Datos!$B$25:$C$29,2,0))</f>
        <v>Alta</v>
      </c>
      <c r="U195" s="198" t="str">
        <f>VLOOKUP($S195,'Efectividad de Controles'!$B$5:$D$9,3,0)</f>
        <v>Impacto / Probabilidad</v>
      </c>
      <c r="V195" s="177"/>
      <c r="W195" s="177"/>
      <c r="X195" s="178" t="s">
        <v>191</v>
      </c>
      <c r="Y195" s="178" t="s">
        <v>196</v>
      </c>
      <c r="Z195" s="198">
        <f>IF( AND($X195&lt;&gt;"", $Y195&lt;&gt;""), VLOOKUP( IF(ISERROR(VLOOKUP($X195,Datos!$B$8:$C$13,2,0)),0,VLOOKUP($X195,Datos!$B$8:$C$13,2,0)), Datos!$I$9:$N$13, IF(ISERROR(VLOOKUP($Y195,Datos!$B$17:$C$21,2,0)),0,VLOOKUP($Y195, Datos!$B$17:$C$21,2,0)+1),  0),  "-")</f>
        <v>25</v>
      </c>
      <c r="AA195" s="177"/>
      <c r="AB195" s="177"/>
      <c r="AC195" s="179"/>
      <c r="AD195" s="180"/>
      <c r="AE195" s="198">
        <f t="shared" si="9"/>
        <v>22</v>
      </c>
      <c r="AF195" s="198">
        <f t="shared" si="10"/>
        <v>25</v>
      </c>
      <c r="AG195" s="178">
        <v>3</v>
      </c>
      <c r="AH195" s="198" t="str">
        <f>IF(ISERROR(VLOOKUP($AG195,Datos!$A$9:$E$13,2,0)),"",VLOOKUP($AG195,Datos!$A$9:$E$13,2,0))</f>
        <v>3 Moderado</v>
      </c>
      <c r="AI195" s="197" t="str">
        <f>IF(ISERROR(VLOOKUP($AJ195,Datos!$D$8:$E$13,2,0)),0,VLOOKUP($AJ195,Datos!$D$8:$E$13,2,0))</f>
        <v>Extremadamente Dañino</v>
      </c>
      <c r="AJ195" s="198">
        <f>IF(ISERROR(VLOOKUP($X195,Datos!$B$8:$E$13,3,0)), 0, VLOOKUP($X195,Datos!$B$8:$E$13,3,0))</f>
        <v>4</v>
      </c>
      <c r="AK195" s="198">
        <f>IF(ISERROR(VLOOKUP(AL195,Datos!D188:E193,2,0)),0,VLOOKUP(AL195,Datos!D188:E193,2,0))</f>
        <v>0</v>
      </c>
      <c r="AL195" s="198">
        <f>IF(ISERROR(VLOOKUP(Y195,Datos!B188:E193,3,0)),0,VLOOKUP(Y195,Datos!B188:E193,3,0))</f>
        <v>0</v>
      </c>
      <c r="AM195" s="198">
        <f t="shared" si="11"/>
        <v>4</v>
      </c>
      <c r="AN195" s="198" t="str">
        <f>IF(ISERROR(VLOOKUP($AM195,Datos!$I$24:$J$28,2,0)),"-",VLOOKUP($AM195,Datos!$I$24:$J$28,2,0))</f>
        <v>Moderado</v>
      </c>
    </row>
    <row r="196" spans="1:40" s="199" customFormat="1">
      <c r="A196" s="196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8" t="s">
        <v>191</v>
      </c>
      <c r="N196" s="178" t="s">
        <v>194</v>
      </c>
      <c r="O196" s="198">
        <f>IF( AND($M196&lt;&gt;"", $N196&lt;&gt;""), VLOOKUP( IF(ISERROR(VLOOKUP($M196,Datos!$B$8:$C$13,2,0)),0,VLOOKUP($M196,Datos!$B$8:$C$13,2,0)), Datos!$I$9:$N$13, IF(ISERROR(VLOOKUP($N196,Datos!$B$17:$C$21,2,0)),0,VLOOKUP($N196, Datos!$B$17:$C$21,2,0)+1),  0),  "-")</f>
        <v>22</v>
      </c>
      <c r="P196" s="177"/>
      <c r="Q196" s="177"/>
      <c r="R196" s="177"/>
      <c r="S196" s="178" t="s">
        <v>40</v>
      </c>
      <c r="T196" s="198" t="str">
        <f>IF(ISERROR(VLOOKUP($S196,Datos!$B$25:$C$29,2,0)),"", VLOOKUP($S196,Datos!$B$25:$C$29,2,0))</f>
        <v>Alta</v>
      </c>
      <c r="U196" s="198" t="str">
        <f>VLOOKUP($S196,'Efectividad de Controles'!$B$5:$D$9,3,0)</f>
        <v>Impacto / Probabilidad</v>
      </c>
      <c r="V196" s="177"/>
      <c r="W196" s="177"/>
      <c r="X196" s="178" t="s">
        <v>191</v>
      </c>
      <c r="Y196" s="178" t="s">
        <v>196</v>
      </c>
      <c r="Z196" s="198">
        <f>IF( AND($X196&lt;&gt;"", $Y196&lt;&gt;""), VLOOKUP( IF(ISERROR(VLOOKUP($X196,Datos!$B$8:$C$13,2,0)),0,VLOOKUP($X196,Datos!$B$8:$C$13,2,0)), Datos!$I$9:$N$13, IF(ISERROR(VLOOKUP($Y196,Datos!$B$17:$C$21,2,0)),0,VLOOKUP($Y196, Datos!$B$17:$C$21,2,0)+1),  0),  "-")</f>
        <v>25</v>
      </c>
      <c r="AA196" s="177"/>
      <c r="AB196" s="177"/>
      <c r="AC196" s="179"/>
      <c r="AD196" s="180"/>
      <c r="AE196" s="198">
        <f t="shared" si="9"/>
        <v>22</v>
      </c>
      <c r="AF196" s="198">
        <f t="shared" si="10"/>
        <v>25</v>
      </c>
      <c r="AG196" s="178">
        <v>3</v>
      </c>
      <c r="AH196" s="198" t="str">
        <f>IF(ISERROR(VLOOKUP($AG196,Datos!$A$9:$E$13,2,0)),"",VLOOKUP($AG196,Datos!$A$9:$E$13,2,0))</f>
        <v>3 Moderado</v>
      </c>
      <c r="AI196" s="197" t="str">
        <f>IF(ISERROR(VLOOKUP($AJ196,Datos!$D$8:$E$13,2,0)),0,VLOOKUP($AJ196,Datos!$D$8:$E$13,2,0))</f>
        <v>Extremadamente Dañino</v>
      </c>
      <c r="AJ196" s="198">
        <f>IF(ISERROR(VLOOKUP($X196,Datos!$B$8:$E$13,3,0)), 0, VLOOKUP($X196,Datos!$B$8:$E$13,3,0))</f>
        <v>4</v>
      </c>
      <c r="AK196" s="198">
        <f>IF(ISERROR(VLOOKUP(AL196,Datos!D189:E194,2,0)),0,VLOOKUP(AL196,Datos!D189:E194,2,0))</f>
        <v>0</v>
      </c>
      <c r="AL196" s="198">
        <f>IF(ISERROR(VLOOKUP(Y196,Datos!B189:E194,3,0)),0,VLOOKUP(Y196,Datos!B189:E194,3,0))</f>
        <v>0</v>
      </c>
      <c r="AM196" s="198">
        <f t="shared" si="11"/>
        <v>4</v>
      </c>
      <c r="AN196" s="198" t="str">
        <f>IF(ISERROR(VLOOKUP($AM196,Datos!$I$24:$J$28,2,0)),"-",VLOOKUP($AM196,Datos!$I$24:$J$28,2,0))</f>
        <v>Moderado</v>
      </c>
    </row>
    <row r="197" spans="1:40" s="199" customFormat="1">
      <c r="A197" s="196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8" t="s">
        <v>191</v>
      </c>
      <c r="N197" s="178" t="s">
        <v>194</v>
      </c>
      <c r="O197" s="198">
        <f>IF( AND($M197&lt;&gt;"", $N197&lt;&gt;""), VLOOKUP( IF(ISERROR(VLOOKUP($M197,Datos!$B$8:$C$13,2,0)),0,VLOOKUP($M197,Datos!$B$8:$C$13,2,0)), Datos!$I$9:$N$13, IF(ISERROR(VLOOKUP($N197,Datos!$B$17:$C$21,2,0)),0,VLOOKUP($N197, Datos!$B$17:$C$21,2,0)+1),  0),  "-")</f>
        <v>22</v>
      </c>
      <c r="P197" s="177"/>
      <c r="Q197" s="177"/>
      <c r="R197" s="177"/>
      <c r="S197" s="178" t="s">
        <v>40</v>
      </c>
      <c r="T197" s="198" t="str">
        <f>IF(ISERROR(VLOOKUP($S197,Datos!$B$25:$C$29,2,0)),"", VLOOKUP($S197,Datos!$B$25:$C$29,2,0))</f>
        <v>Alta</v>
      </c>
      <c r="U197" s="198" t="str">
        <f>VLOOKUP($S197,'Efectividad de Controles'!$B$5:$D$9,3,0)</f>
        <v>Impacto / Probabilidad</v>
      </c>
      <c r="V197" s="177"/>
      <c r="W197" s="177"/>
      <c r="X197" s="178" t="s">
        <v>191</v>
      </c>
      <c r="Y197" s="178" t="s">
        <v>196</v>
      </c>
      <c r="Z197" s="198">
        <f>IF( AND($X197&lt;&gt;"", $Y197&lt;&gt;""), VLOOKUP( IF(ISERROR(VLOOKUP($X197,Datos!$B$8:$C$13,2,0)),0,VLOOKUP($X197,Datos!$B$8:$C$13,2,0)), Datos!$I$9:$N$13, IF(ISERROR(VLOOKUP($Y197,Datos!$B$17:$C$21,2,0)),0,VLOOKUP($Y197, Datos!$B$17:$C$21,2,0)+1),  0),  "-")</f>
        <v>25</v>
      </c>
      <c r="AA197" s="177"/>
      <c r="AB197" s="177"/>
      <c r="AC197" s="179"/>
      <c r="AD197" s="180"/>
      <c r="AE197" s="198">
        <f t="shared" si="9"/>
        <v>22</v>
      </c>
      <c r="AF197" s="198">
        <f t="shared" si="10"/>
        <v>25</v>
      </c>
      <c r="AG197" s="178">
        <v>3</v>
      </c>
      <c r="AH197" s="198" t="str">
        <f>IF(ISERROR(VLOOKUP($AG197,Datos!$A$9:$E$13,2,0)),"",VLOOKUP($AG197,Datos!$A$9:$E$13,2,0))</f>
        <v>3 Moderado</v>
      </c>
      <c r="AI197" s="197" t="str">
        <f>IF(ISERROR(VLOOKUP($AJ197,Datos!$D$8:$E$13,2,0)),0,VLOOKUP($AJ197,Datos!$D$8:$E$13,2,0))</f>
        <v>Extremadamente Dañino</v>
      </c>
      <c r="AJ197" s="198">
        <f>IF(ISERROR(VLOOKUP($X197,Datos!$B$8:$E$13,3,0)), 0, VLOOKUP($X197,Datos!$B$8:$E$13,3,0))</f>
        <v>4</v>
      </c>
      <c r="AK197" s="198">
        <f>IF(ISERROR(VLOOKUP(AL197,Datos!D190:E195,2,0)),0,VLOOKUP(AL197,Datos!D190:E195,2,0))</f>
        <v>0</v>
      </c>
      <c r="AL197" s="198">
        <f>IF(ISERROR(VLOOKUP(Y197,Datos!B190:E195,3,0)),0,VLOOKUP(Y197,Datos!B190:E195,3,0))</f>
        <v>0</v>
      </c>
      <c r="AM197" s="198">
        <f t="shared" si="11"/>
        <v>4</v>
      </c>
      <c r="AN197" s="198" t="str">
        <f>IF(ISERROR(VLOOKUP($AM197,Datos!$I$24:$J$28,2,0)),"-",VLOOKUP($AM197,Datos!$I$24:$J$28,2,0))</f>
        <v>Moderado</v>
      </c>
    </row>
    <row r="198" spans="1:40" s="199" customFormat="1">
      <c r="A198" s="196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8" t="s">
        <v>191</v>
      </c>
      <c r="N198" s="178" t="s">
        <v>194</v>
      </c>
      <c r="O198" s="198">
        <f>IF( AND($M198&lt;&gt;"", $N198&lt;&gt;""), VLOOKUP( IF(ISERROR(VLOOKUP($M198,Datos!$B$8:$C$13,2,0)),0,VLOOKUP($M198,Datos!$B$8:$C$13,2,0)), Datos!$I$9:$N$13, IF(ISERROR(VLOOKUP($N198,Datos!$B$17:$C$21,2,0)),0,VLOOKUP($N198, Datos!$B$17:$C$21,2,0)+1),  0),  "-")</f>
        <v>22</v>
      </c>
      <c r="P198" s="177"/>
      <c r="Q198" s="177"/>
      <c r="R198" s="177"/>
      <c r="S198" s="178" t="s">
        <v>40</v>
      </c>
      <c r="T198" s="198" t="str">
        <f>IF(ISERROR(VLOOKUP($S198,Datos!$B$25:$C$29,2,0)),"", VLOOKUP($S198,Datos!$B$25:$C$29,2,0))</f>
        <v>Alta</v>
      </c>
      <c r="U198" s="198" t="str">
        <f>VLOOKUP($S198,'Efectividad de Controles'!$B$5:$D$9,3,0)</f>
        <v>Impacto / Probabilidad</v>
      </c>
      <c r="V198" s="177"/>
      <c r="W198" s="177"/>
      <c r="X198" s="178" t="s">
        <v>191</v>
      </c>
      <c r="Y198" s="178" t="s">
        <v>196</v>
      </c>
      <c r="Z198" s="198">
        <f>IF( AND($X198&lt;&gt;"", $Y198&lt;&gt;""), VLOOKUP( IF(ISERROR(VLOOKUP($X198,Datos!$B$8:$C$13,2,0)),0,VLOOKUP($X198,Datos!$B$8:$C$13,2,0)), Datos!$I$9:$N$13, IF(ISERROR(VLOOKUP($Y198,Datos!$B$17:$C$21,2,0)),0,VLOOKUP($Y198, Datos!$B$17:$C$21,2,0)+1),  0),  "-")</f>
        <v>25</v>
      </c>
      <c r="AA198" s="177"/>
      <c r="AB198" s="177"/>
      <c r="AC198" s="179"/>
      <c r="AD198" s="180"/>
      <c r="AE198" s="198">
        <f t="shared" si="9"/>
        <v>22</v>
      </c>
      <c r="AF198" s="198">
        <f t="shared" si="10"/>
        <v>25</v>
      </c>
      <c r="AG198" s="178">
        <v>3</v>
      </c>
      <c r="AH198" s="198" t="str">
        <f>IF(ISERROR(VLOOKUP($AG198,Datos!$A$9:$E$13,2,0)),"",VLOOKUP($AG198,Datos!$A$9:$E$13,2,0))</f>
        <v>3 Moderado</v>
      </c>
      <c r="AI198" s="197" t="str">
        <f>IF(ISERROR(VLOOKUP($AJ198,Datos!$D$8:$E$13,2,0)),0,VLOOKUP($AJ198,Datos!$D$8:$E$13,2,0))</f>
        <v>Extremadamente Dañino</v>
      </c>
      <c r="AJ198" s="198">
        <f>IF(ISERROR(VLOOKUP($X198,Datos!$B$8:$E$13,3,0)), 0, VLOOKUP($X198,Datos!$B$8:$E$13,3,0))</f>
        <v>4</v>
      </c>
      <c r="AK198" s="198">
        <f>IF(ISERROR(VLOOKUP(AL198,Datos!D191:E196,2,0)),0,VLOOKUP(AL198,Datos!D191:E196,2,0))</f>
        <v>0</v>
      </c>
      <c r="AL198" s="198">
        <f>IF(ISERROR(VLOOKUP(Y198,Datos!B191:E196,3,0)),0,VLOOKUP(Y198,Datos!B191:E196,3,0))</f>
        <v>0</v>
      </c>
      <c r="AM198" s="198">
        <f t="shared" si="11"/>
        <v>4</v>
      </c>
      <c r="AN198" s="198" t="str">
        <f>IF(ISERROR(VLOOKUP($AM198,Datos!$I$24:$J$28,2,0)),"-",VLOOKUP($AM198,Datos!$I$24:$J$28,2,0))</f>
        <v>Moderado</v>
      </c>
    </row>
    <row r="199" spans="1:40" s="199" customFormat="1">
      <c r="A199" s="196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8" t="s">
        <v>191</v>
      </c>
      <c r="N199" s="178" t="s">
        <v>194</v>
      </c>
      <c r="O199" s="198">
        <f>IF( AND($M199&lt;&gt;"", $N199&lt;&gt;""), VLOOKUP( IF(ISERROR(VLOOKUP($M199,Datos!$B$8:$C$13,2,0)),0,VLOOKUP($M199,Datos!$B$8:$C$13,2,0)), Datos!$I$9:$N$13, IF(ISERROR(VLOOKUP($N199,Datos!$B$17:$C$21,2,0)),0,VLOOKUP($N199, Datos!$B$17:$C$21,2,0)+1),  0),  "-")</f>
        <v>22</v>
      </c>
      <c r="P199" s="177"/>
      <c r="Q199" s="177"/>
      <c r="R199" s="177"/>
      <c r="S199" s="178" t="s">
        <v>40</v>
      </c>
      <c r="T199" s="198" t="str">
        <f>IF(ISERROR(VLOOKUP($S199,Datos!$B$25:$C$29,2,0)),"", VLOOKUP($S199,Datos!$B$25:$C$29,2,0))</f>
        <v>Alta</v>
      </c>
      <c r="U199" s="198" t="str">
        <f>VLOOKUP($S199,'Efectividad de Controles'!$B$5:$D$9,3,0)</f>
        <v>Impacto / Probabilidad</v>
      </c>
      <c r="V199" s="177"/>
      <c r="W199" s="177"/>
      <c r="X199" s="178" t="s">
        <v>191</v>
      </c>
      <c r="Y199" s="178" t="s">
        <v>196</v>
      </c>
      <c r="Z199" s="198">
        <f>IF( AND($X199&lt;&gt;"", $Y199&lt;&gt;""), VLOOKUP( IF(ISERROR(VLOOKUP($X199,Datos!$B$8:$C$13,2,0)),0,VLOOKUP($X199,Datos!$B$8:$C$13,2,0)), Datos!$I$9:$N$13, IF(ISERROR(VLOOKUP($Y199,Datos!$B$17:$C$21,2,0)),0,VLOOKUP($Y199, Datos!$B$17:$C$21,2,0)+1),  0),  "-")</f>
        <v>25</v>
      </c>
      <c r="AA199" s="177"/>
      <c r="AB199" s="177"/>
      <c r="AC199" s="179"/>
      <c r="AD199" s="180"/>
      <c r="AE199" s="198">
        <f t="shared" si="9"/>
        <v>22</v>
      </c>
      <c r="AF199" s="198">
        <f t="shared" si="10"/>
        <v>25</v>
      </c>
      <c r="AG199" s="178">
        <v>3</v>
      </c>
      <c r="AH199" s="198" t="str">
        <f>IF(ISERROR(VLOOKUP($AG199,Datos!$A$9:$E$13,2,0)),"",VLOOKUP($AG199,Datos!$A$9:$E$13,2,0))</f>
        <v>3 Moderado</v>
      </c>
      <c r="AI199" s="197" t="str">
        <f>IF(ISERROR(VLOOKUP($AJ199,Datos!$D$8:$E$13,2,0)),0,VLOOKUP($AJ199,Datos!$D$8:$E$13,2,0))</f>
        <v>Extremadamente Dañino</v>
      </c>
      <c r="AJ199" s="198">
        <f>IF(ISERROR(VLOOKUP($X199,Datos!$B$8:$E$13,3,0)), 0, VLOOKUP($X199,Datos!$B$8:$E$13,3,0))</f>
        <v>4</v>
      </c>
      <c r="AK199" s="198">
        <f>IF(ISERROR(VLOOKUP(AL199,Datos!D192:E197,2,0)),0,VLOOKUP(AL199,Datos!D192:E197,2,0))</f>
        <v>0</v>
      </c>
      <c r="AL199" s="198">
        <f>IF(ISERROR(VLOOKUP(Y199,Datos!B192:E197,3,0)),0,VLOOKUP(Y199,Datos!B192:E197,3,0))</f>
        <v>0</v>
      </c>
      <c r="AM199" s="198">
        <f t="shared" si="11"/>
        <v>4</v>
      </c>
      <c r="AN199" s="198" t="str">
        <f>IF(ISERROR(VLOOKUP($AM199,Datos!$I$24:$J$28,2,0)),"-",VLOOKUP($AM199,Datos!$I$24:$J$28,2,0))</f>
        <v>Moderado</v>
      </c>
    </row>
    <row r="200" spans="1:40" s="199" customFormat="1">
      <c r="A200" s="196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8" t="s">
        <v>191</v>
      </c>
      <c r="N200" s="178" t="s">
        <v>194</v>
      </c>
      <c r="O200" s="198">
        <f>IF( AND($M200&lt;&gt;"", $N200&lt;&gt;""), VLOOKUP( IF(ISERROR(VLOOKUP($M200,Datos!$B$8:$C$13,2,0)),0,VLOOKUP($M200,Datos!$B$8:$C$13,2,0)), Datos!$I$9:$N$13, IF(ISERROR(VLOOKUP($N200,Datos!$B$17:$C$21,2,0)),0,VLOOKUP($N200, Datos!$B$17:$C$21,2,0)+1),  0),  "-")</f>
        <v>22</v>
      </c>
      <c r="P200" s="177"/>
      <c r="Q200" s="177"/>
      <c r="R200" s="177"/>
      <c r="S200" s="178" t="s">
        <v>40</v>
      </c>
      <c r="T200" s="198" t="str">
        <f>IF(ISERROR(VLOOKUP($S200,Datos!$B$25:$C$29,2,0)),"", VLOOKUP($S200,Datos!$B$25:$C$29,2,0))</f>
        <v>Alta</v>
      </c>
      <c r="U200" s="198" t="str">
        <f>VLOOKUP($S200,'Efectividad de Controles'!$B$5:$D$9,3,0)</f>
        <v>Impacto / Probabilidad</v>
      </c>
      <c r="V200" s="177"/>
      <c r="W200" s="177"/>
      <c r="X200" s="178" t="s">
        <v>191</v>
      </c>
      <c r="Y200" s="178" t="s">
        <v>196</v>
      </c>
      <c r="Z200" s="198">
        <f>IF( AND($X200&lt;&gt;"", $Y200&lt;&gt;""), VLOOKUP( IF(ISERROR(VLOOKUP($X200,Datos!$B$8:$C$13,2,0)),0,VLOOKUP($X200,Datos!$B$8:$C$13,2,0)), Datos!$I$9:$N$13, IF(ISERROR(VLOOKUP($Y200,Datos!$B$17:$C$21,2,0)),0,VLOOKUP($Y200, Datos!$B$17:$C$21,2,0)+1),  0),  "-")</f>
        <v>25</v>
      </c>
      <c r="AA200" s="177"/>
      <c r="AB200" s="177"/>
      <c r="AC200" s="179"/>
      <c r="AD200" s="180"/>
      <c r="AE200" s="198">
        <f t="shared" si="9"/>
        <v>22</v>
      </c>
      <c r="AF200" s="198">
        <f t="shared" si="10"/>
        <v>25</v>
      </c>
      <c r="AG200" s="178">
        <v>3</v>
      </c>
      <c r="AH200" s="198" t="str">
        <f>IF(ISERROR(VLOOKUP($AG200,Datos!$A$9:$E$13,2,0)),"",VLOOKUP($AG200,Datos!$A$9:$E$13,2,0))</f>
        <v>3 Moderado</v>
      </c>
      <c r="AI200" s="197" t="str">
        <f>IF(ISERROR(VLOOKUP($AJ200,Datos!$D$8:$E$13,2,0)),0,VLOOKUP($AJ200,Datos!$D$8:$E$13,2,0))</f>
        <v>Extremadamente Dañino</v>
      </c>
      <c r="AJ200" s="198">
        <f>IF(ISERROR(VLOOKUP($X200,Datos!$B$8:$E$13,3,0)), 0, VLOOKUP($X200,Datos!$B$8:$E$13,3,0))</f>
        <v>4</v>
      </c>
      <c r="AK200" s="198">
        <f>IF(ISERROR(VLOOKUP(AL200,Datos!D193:E198,2,0)),0,VLOOKUP(AL200,Datos!D193:E198,2,0))</f>
        <v>0</v>
      </c>
      <c r="AL200" s="198">
        <f>IF(ISERROR(VLOOKUP(Y200,Datos!B193:E198,3,0)),0,VLOOKUP(Y200,Datos!B193:E198,3,0))</f>
        <v>0</v>
      </c>
      <c r="AM200" s="198">
        <f t="shared" si="11"/>
        <v>4</v>
      </c>
      <c r="AN200" s="198" t="str">
        <f>IF(ISERROR(VLOOKUP($AM200,Datos!$I$24:$J$28,2,0)),"-",VLOOKUP($AM200,Datos!$I$24:$J$28,2,0))</f>
        <v>Moderado</v>
      </c>
    </row>
    <row r="201" spans="1:40" s="199" customFormat="1">
      <c r="A201" s="196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8" t="s">
        <v>191</v>
      </c>
      <c r="N201" s="178" t="s">
        <v>194</v>
      </c>
      <c r="O201" s="198">
        <f>IF( AND($M201&lt;&gt;"", $N201&lt;&gt;""), VLOOKUP( IF(ISERROR(VLOOKUP($M201,Datos!$B$8:$C$13,2,0)),0,VLOOKUP($M201,Datos!$B$8:$C$13,2,0)), Datos!$I$9:$N$13, IF(ISERROR(VLOOKUP($N201,Datos!$B$17:$C$21,2,0)),0,VLOOKUP($N201, Datos!$B$17:$C$21,2,0)+1),  0),  "-")</f>
        <v>22</v>
      </c>
      <c r="P201" s="177"/>
      <c r="Q201" s="177"/>
      <c r="R201" s="177"/>
      <c r="S201" s="178" t="s">
        <v>40</v>
      </c>
      <c r="T201" s="198" t="str">
        <f>IF(ISERROR(VLOOKUP($S201,Datos!$B$25:$C$29,2,0)),"", VLOOKUP($S201,Datos!$B$25:$C$29,2,0))</f>
        <v>Alta</v>
      </c>
      <c r="U201" s="198" t="str">
        <f>VLOOKUP($S201,'Efectividad de Controles'!$B$5:$D$9,3,0)</f>
        <v>Impacto / Probabilidad</v>
      </c>
      <c r="V201" s="177"/>
      <c r="W201" s="177"/>
      <c r="X201" s="178" t="s">
        <v>191</v>
      </c>
      <c r="Y201" s="178" t="s">
        <v>196</v>
      </c>
      <c r="Z201" s="198">
        <f>IF( AND($X201&lt;&gt;"", $Y201&lt;&gt;""), VLOOKUP( IF(ISERROR(VLOOKUP($X201,Datos!$B$8:$C$13,2,0)),0,VLOOKUP($X201,Datos!$B$8:$C$13,2,0)), Datos!$I$9:$N$13, IF(ISERROR(VLOOKUP($Y201,Datos!$B$17:$C$21,2,0)),0,VLOOKUP($Y201, Datos!$B$17:$C$21,2,0)+1),  0),  "-")</f>
        <v>25</v>
      </c>
      <c r="AA201" s="177"/>
      <c r="AB201" s="177"/>
      <c r="AC201" s="179"/>
      <c r="AD201" s="180"/>
      <c r="AE201" s="198">
        <f t="shared" si="9"/>
        <v>22</v>
      </c>
      <c r="AF201" s="198">
        <f t="shared" si="10"/>
        <v>25</v>
      </c>
      <c r="AG201" s="178">
        <v>3</v>
      </c>
      <c r="AH201" s="198" t="str">
        <f>IF(ISERROR(VLOOKUP($AG201,Datos!$A$9:$E$13,2,0)),"",VLOOKUP($AG201,Datos!$A$9:$E$13,2,0))</f>
        <v>3 Moderado</v>
      </c>
      <c r="AI201" s="197" t="str">
        <f>IF(ISERROR(VLOOKUP($AJ201,Datos!$D$8:$E$13,2,0)),0,VLOOKUP($AJ201,Datos!$D$8:$E$13,2,0))</f>
        <v>Extremadamente Dañino</v>
      </c>
      <c r="AJ201" s="198">
        <f>IF(ISERROR(VLOOKUP($X201,Datos!$B$8:$E$13,3,0)), 0, VLOOKUP($X201,Datos!$B$8:$E$13,3,0))</f>
        <v>4</v>
      </c>
      <c r="AK201" s="198">
        <f>IF(ISERROR(VLOOKUP(AL201,Datos!D194:E199,2,0)),0,VLOOKUP(AL201,Datos!D194:E199,2,0))</f>
        <v>0</v>
      </c>
      <c r="AL201" s="198">
        <f>IF(ISERROR(VLOOKUP(Y201,Datos!B194:E199,3,0)),0,VLOOKUP(Y201,Datos!B194:E199,3,0))</f>
        <v>0</v>
      </c>
      <c r="AM201" s="198">
        <f t="shared" si="11"/>
        <v>4</v>
      </c>
      <c r="AN201" s="198" t="str">
        <f>IF(ISERROR(VLOOKUP($AM201,Datos!$I$24:$J$28,2,0)),"-",VLOOKUP($AM201,Datos!$I$24:$J$28,2,0))</f>
        <v>Moderado</v>
      </c>
    </row>
    <row r="202" spans="1:40" s="199" customFormat="1">
      <c r="A202" s="196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8" t="s">
        <v>191</v>
      </c>
      <c r="N202" s="178" t="s">
        <v>194</v>
      </c>
      <c r="O202" s="198">
        <f>IF( AND($M202&lt;&gt;"", $N202&lt;&gt;""), VLOOKUP( IF(ISERROR(VLOOKUP($M202,Datos!$B$8:$C$13,2,0)),0,VLOOKUP($M202,Datos!$B$8:$C$13,2,0)), Datos!$I$9:$N$13, IF(ISERROR(VLOOKUP($N202,Datos!$B$17:$C$21,2,0)),0,VLOOKUP($N202, Datos!$B$17:$C$21,2,0)+1),  0),  "-")</f>
        <v>22</v>
      </c>
      <c r="P202" s="177"/>
      <c r="Q202" s="177"/>
      <c r="R202" s="177"/>
      <c r="S202" s="178" t="s">
        <v>40</v>
      </c>
      <c r="T202" s="198" t="str">
        <f>IF(ISERROR(VLOOKUP($S202,Datos!$B$25:$C$29,2,0)),"", VLOOKUP($S202,Datos!$B$25:$C$29,2,0))</f>
        <v>Alta</v>
      </c>
      <c r="U202" s="198" t="str">
        <f>VLOOKUP($S202,'Efectividad de Controles'!$B$5:$D$9,3,0)</f>
        <v>Impacto / Probabilidad</v>
      </c>
      <c r="V202" s="177"/>
      <c r="W202" s="177"/>
      <c r="X202" s="178" t="s">
        <v>191</v>
      </c>
      <c r="Y202" s="178" t="s">
        <v>196</v>
      </c>
      <c r="Z202" s="198">
        <f>IF( AND($X202&lt;&gt;"", $Y202&lt;&gt;""), VLOOKUP( IF(ISERROR(VLOOKUP($X202,Datos!$B$8:$C$13,2,0)),0,VLOOKUP($X202,Datos!$B$8:$C$13,2,0)), Datos!$I$9:$N$13, IF(ISERROR(VLOOKUP($Y202,Datos!$B$17:$C$21,2,0)),0,VLOOKUP($Y202, Datos!$B$17:$C$21,2,0)+1),  0),  "-")</f>
        <v>25</v>
      </c>
      <c r="AA202" s="177"/>
      <c r="AB202" s="177"/>
      <c r="AC202" s="179"/>
      <c r="AD202" s="180"/>
      <c r="AE202" s="198">
        <f t="shared" si="9"/>
        <v>22</v>
      </c>
      <c r="AF202" s="198">
        <f t="shared" si="10"/>
        <v>25</v>
      </c>
      <c r="AG202" s="178">
        <v>3</v>
      </c>
      <c r="AH202" s="198" t="str">
        <f>IF(ISERROR(VLOOKUP($AG202,Datos!$A$9:$E$13,2,0)),"",VLOOKUP($AG202,Datos!$A$9:$E$13,2,0))</f>
        <v>3 Moderado</v>
      </c>
      <c r="AI202" s="197" t="str">
        <f>IF(ISERROR(VLOOKUP($AJ202,Datos!$D$8:$E$13,2,0)),0,VLOOKUP($AJ202,Datos!$D$8:$E$13,2,0))</f>
        <v>Extremadamente Dañino</v>
      </c>
      <c r="AJ202" s="198">
        <f>IF(ISERROR(VLOOKUP($X202,Datos!$B$8:$E$13,3,0)), 0, VLOOKUP($X202,Datos!$B$8:$E$13,3,0))</f>
        <v>4</v>
      </c>
      <c r="AK202" s="198">
        <f>IF(ISERROR(VLOOKUP(AL202,Datos!D195:E200,2,0)),0,VLOOKUP(AL202,Datos!D195:E200,2,0))</f>
        <v>0</v>
      </c>
      <c r="AL202" s="198">
        <f>IF(ISERROR(VLOOKUP(Y202,Datos!B195:E200,3,0)),0,VLOOKUP(Y202,Datos!B195:E200,3,0))</f>
        <v>0</v>
      </c>
      <c r="AM202" s="198">
        <f t="shared" si="11"/>
        <v>4</v>
      </c>
      <c r="AN202" s="198" t="str">
        <f>IF(ISERROR(VLOOKUP($AM202,Datos!$I$24:$J$28,2,0)),"-",VLOOKUP($AM202,Datos!$I$24:$J$28,2,0))</f>
        <v>Moderado</v>
      </c>
    </row>
    <row r="203" spans="1:40" s="199" customFormat="1">
      <c r="A203" s="196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8" t="s">
        <v>191</v>
      </c>
      <c r="N203" s="178" t="s">
        <v>194</v>
      </c>
      <c r="O203" s="198">
        <f>IF( AND($M203&lt;&gt;"", $N203&lt;&gt;""), VLOOKUP( IF(ISERROR(VLOOKUP($M203,Datos!$B$8:$C$13,2,0)),0,VLOOKUP($M203,Datos!$B$8:$C$13,2,0)), Datos!$I$9:$N$13, IF(ISERROR(VLOOKUP($N203,Datos!$B$17:$C$21,2,0)),0,VLOOKUP($N203, Datos!$B$17:$C$21,2,0)+1),  0),  "-")</f>
        <v>22</v>
      </c>
      <c r="P203" s="177"/>
      <c r="Q203" s="177"/>
      <c r="R203" s="177"/>
      <c r="S203" s="178" t="s">
        <v>40</v>
      </c>
      <c r="T203" s="198" t="str">
        <f>IF(ISERROR(VLOOKUP($S203,Datos!$B$25:$C$29,2,0)),"", VLOOKUP($S203,Datos!$B$25:$C$29,2,0))</f>
        <v>Alta</v>
      </c>
      <c r="U203" s="198" t="str">
        <f>VLOOKUP($S203,'Efectividad de Controles'!$B$5:$D$9,3,0)</f>
        <v>Impacto / Probabilidad</v>
      </c>
      <c r="V203" s="177"/>
      <c r="W203" s="177"/>
      <c r="X203" s="178" t="s">
        <v>191</v>
      </c>
      <c r="Y203" s="178" t="s">
        <v>196</v>
      </c>
      <c r="Z203" s="198">
        <f>IF( AND($X203&lt;&gt;"", $Y203&lt;&gt;""), VLOOKUP( IF(ISERROR(VLOOKUP($X203,Datos!$B$8:$C$13,2,0)),0,VLOOKUP($X203,Datos!$B$8:$C$13,2,0)), Datos!$I$9:$N$13, IF(ISERROR(VLOOKUP($Y203,Datos!$B$17:$C$21,2,0)),0,VLOOKUP($Y203, Datos!$B$17:$C$21,2,0)+1),  0),  "-")</f>
        <v>25</v>
      </c>
      <c r="AA203" s="177"/>
      <c r="AB203" s="177"/>
      <c r="AC203" s="179"/>
      <c r="AD203" s="180"/>
      <c r="AE203" s="198">
        <f t="shared" si="9"/>
        <v>22</v>
      </c>
      <c r="AF203" s="198">
        <f t="shared" si="10"/>
        <v>25</v>
      </c>
      <c r="AG203" s="178">
        <v>3</v>
      </c>
      <c r="AH203" s="198" t="str">
        <f>IF(ISERROR(VLOOKUP($AG203,Datos!$A$9:$E$13,2,0)),"",VLOOKUP($AG203,Datos!$A$9:$E$13,2,0))</f>
        <v>3 Moderado</v>
      </c>
      <c r="AI203" s="197" t="str">
        <f>IF(ISERROR(VLOOKUP($AJ203,Datos!$D$8:$E$13,2,0)),0,VLOOKUP($AJ203,Datos!$D$8:$E$13,2,0))</f>
        <v>Extremadamente Dañino</v>
      </c>
      <c r="AJ203" s="198">
        <f>IF(ISERROR(VLOOKUP($X203,Datos!$B$8:$E$13,3,0)), 0, VLOOKUP($X203,Datos!$B$8:$E$13,3,0))</f>
        <v>4</v>
      </c>
      <c r="AK203" s="198">
        <f>IF(ISERROR(VLOOKUP(AL203,Datos!D196:E201,2,0)),0,VLOOKUP(AL203,Datos!D196:E201,2,0))</f>
        <v>0</v>
      </c>
      <c r="AL203" s="198">
        <f>IF(ISERROR(VLOOKUP(Y203,Datos!B196:E201,3,0)),0,VLOOKUP(Y203,Datos!B196:E201,3,0))</f>
        <v>0</v>
      </c>
      <c r="AM203" s="198">
        <f t="shared" si="11"/>
        <v>4</v>
      </c>
      <c r="AN203" s="198" t="str">
        <f>IF(ISERROR(VLOOKUP($AM203,Datos!$I$24:$J$28,2,0)),"-",VLOOKUP($AM203,Datos!$I$24:$J$28,2,0))</f>
        <v>Moderado</v>
      </c>
    </row>
    <row r="204" spans="1:40" s="199" customFormat="1">
      <c r="A204" s="196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8" t="s">
        <v>191</v>
      </c>
      <c r="N204" s="178" t="s">
        <v>194</v>
      </c>
      <c r="O204" s="198">
        <f>IF( AND($M204&lt;&gt;"", $N204&lt;&gt;""), VLOOKUP( IF(ISERROR(VLOOKUP($M204,Datos!$B$8:$C$13,2,0)),0,VLOOKUP($M204,Datos!$B$8:$C$13,2,0)), Datos!$I$9:$N$13, IF(ISERROR(VLOOKUP($N204,Datos!$B$17:$C$21,2,0)),0,VLOOKUP($N204, Datos!$B$17:$C$21,2,0)+1),  0),  "-")</f>
        <v>22</v>
      </c>
      <c r="P204" s="177"/>
      <c r="Q204" s="177"/>
      <c r="R204" s="177"/>
      <c r="S204" s="178" t="s">
        <v>40</v>
      </c>
      <c r="T204" s="198" t="str">
        <f>IF(ISERROR(VLOOKUP($S204,Datos!$B$25:$C$29,2,0)),"", VLOOKUP($S204,Datos!$B$25:$C$29,2,0))</f>
        <v>Alta</v>
      </c>
      <c r="U204" s="198" t="str">
        <f>VLOOKUP($S204,'Efectividad de Controles'!$B$5:$D$9,3,0)</f>
        <v>Impacto / Probabilidad</v>
      </c>
      <c r="V204" s="177"/>
      <c r="W204" s="177"/>
      <c r="X204" s="178" t="s">
        <v>191</v>
      </c>
      <c r="Y204" s="178" t="s">
        <v>196</v>
      </c>
      <c r="Z204" s="198">
        <f>IF( AND($X204&lt;&gt;"", $Y204&lt;&gt;""), VLOOKUP( IF(ISERROR(VLOOKUP($X204,Datos!$B$8:$C$13,2,0)),0,VLOOKUP($X204,Datos!$B$8:$C$13,2,0)), Datos!$I$9:$N$13, IF(ISERROR(VLOOKUP($Y204,Datos!$B$17:$C$21,2,0)),0,VLOOKUP($Y204, Datos!$B$17:$C$21,2,0)+1),  0),  "-")</f>
        <v>25</v>
      </c>
      <c r="AA204" s="177"/>
      <c r="AB204" s="177"/>
      <c r="AC204" s="179"/>
      <c r="AD204" s="180"/>
      <c r="AE204" s="198">
        <f t="shared" si="9"/>
        <v>22</v>
      </c>
      <c r="AF204" s="198">
        <f t="shared" si="10"/>
        <v>25</v>
      </c>
      <c r="AG204" s="178">
        <v>3</v>
      </c>
      <c r="AH204" s="198" t="str">
        <f>IF(ISERROR(VLOOKUP($AG204,Datos!$A$9:$E$13,2,0)),"",VLOOKUP($AG204,Datos!$A$9:$E$13,2,0))</f>
        <v>3 Moderado</v>
      </c>
      <c r="AI204" s="197" t="str">
        <f>IF(ISERROR(VLOOKUP($AJ204,Datos!$D$8:$E$13,2,0)),0,VLOOKUP($AJ204,Datos!$D$8:$E$13,2,0))</f>
        <v>Extremadamente Dañino</v>
      </c>
      <c r="AJ204" s="198">
        <f>IF(ISERROR(VLOOKUP($X204,Datos!$B$8:$E$13,3,0)), 0, VLOOKUP($X204,Datos!$B$8:$E$13,3,0))</f>
        <v>4</v>
      </c>
      <c r="AK204" s="198">
        <f>IF(ISERROR(VLOOKUP(AL204,Datos!D197:E202,2,0)),0,VLOOKUP(AL204,Datos!D197:E202,2,0))</f>
        <v>0</v>
      </c>
      <c r="AL204" s="198">
        <f>IF(ISERROR(VLOOKUP(Y204,Datos!B197:E202,3,0)),0,VLOOKUP(Y204,Datos!B197:E202,3,0))</f>
        <v>0</v>
      </c>
      <c r="AM204" s="198">
        <f t="shared" si="11"/>
        <v>4</v>
      </c>
      <c r="AN204" s="198" t="str">
        <f>IF(ISERROR(VLOOKUP($AM204,Datos!$I$24:$J$28,2,0)),"-",VLOOKUP($AM204,Datos!$I$24:$J$28,2,0))</f>
        <v>Moderado</v>
      </c>
    </row>
    <row r="205" spans="1:40" s="199" customFormat="1">
      <c r="A205" s="196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8" t="s">
        <v>191</v>
      </c>
      <c r="N205" s="178" t="s">
        <v>194</v>
      </c>
      <c r="O205" s="198">
        <f>IF( AND($M205&lt;&gt;"", $N205&lt;&gt;""), VLOOKUP( IF(ISERROR(VLOOKUP($M205,Datos!$B$8:$C$13,2,0)),0,VLOOKUP($M205,Datos!$B$8:$C$13,2,0)), Datos!$I$9:$N$13, IF(ISERROR(VLOOKUP($N205,Datos!$B$17:$C$21,2,0)),0,VLOOKUP($N205, Datos!$B$17:$C$21,2,0)+1),  0),  "-")</f>
        <v>22</v>
      </c>
      <c r="P205" s="177"/>
      <c r="Q205" s="177"/>
      <c r="R205" s="177"/>
      <c r="S205" s="178" t="s">
        <v>40</v>
      </c>
      <c r="T205" s="198" t="str">
        <f>IF(ISERROR(VLOOKUP($S205,Datos!$B$25:$C$29,2,0)),"", VLOOKUP($S205,Datos!$B$25:$C$29,2,0))</f>
        <v>Alta</v>
      </c>
      <c r="U205" s="198" t="str">
        <f>VLOOKUP($S205,'Efectividad de Controles'!$B$5:$D$9,3,0)</f>
        <v>Impacto / Probabilidad</v>
      </c>
      <c r="V205" s="177"/>
      <c r="W205" s="177"/>
      <c r="X205" s="178" t="s">
        <v>191</v>
      </c>
      <c r="Y205" s="178" t="s">
        <v>196</v>
      </c>
      <c r="Z205" s="198">
        <f>IF( AND($X205&lt;&gt;"", $Y205&lt;&gt;""), VLOOKUP( IF(ISERROR(VLOOKUP($X205,Datos!$B$8:$C$13,2,0)),0,VLOOKUP($X205,Datos!$B$8:$C$13,2,0)), Datos!$I$9:$N$13, IF(ISERROR(VLOOKUP($Y205,Datos!$B$17:$C$21,2,0)),0,VLOOKUP($Y205, Datos!$B$17:$C$21,2,0)+1),  0),  "-")</f>
        <v>25</v>
      </c>
      <c r="AA205" s="177"/>
      <c r="AB205" s="177"/>
      <c r="AC205" s="179"/>
      <c r="AD205" s="180"/>
      <c r="AE205" s="198">
        <f t="shared" si="9"/>
        <v>22</v>
      </c>
      <c r="AF205" s="198">
        <f t="shared" si="10"/>
        <v>25</v>
      </c>
      <c r="AG205" s="178">
        <v>3</v>
      </c>
      <c r="AH205" s="198" t="str">
        <f>IF(ISERROR(VLOOKUP($AG205,Datos!$A$9:$E$13,2,0)),"",VLOOKUP($AG205,Datos!$A$9:$E$13,2,0))</f>
        <v>3 Moderado</v>
      </c>
      <c r="AI205" s="197" t="str">
        <f>IF(ISERROR(VLOOKUP($AJ205,Datos!$D$8:$E$13,2,0)),0,VLOOKUP($AJ205,Datos!$D$8:$E$13,2,0))</f>
        <v>Extremadamente Dañino</v>
      </c>
      <c r="AJ205" s="198">
        <f>IF(ISERROR(VLOOKUP($X205,Datos!$B$8:$E$13,3,0)), 0, VLOOKUP($X205,Datos!$B$8:$E$13,3,0))</f>
        <v>4</v>
      </c>
      <c r="AK205" s="198">
        <f>IF(ISERROR(VLOOKUP(AL205,Datos!D198:E203,2,0)),0,VLOOKUP(AL205,Datos!D198:E203,2,0))</f>
        <v>0</v>
      </c>
      <c r="AL205" s="198">
        <f>IF(ISERROR(VLOOKUP(Y205,Datos!B198:E203,3,0)),0,VLOOKUP(Y205,Datos!B198:E203,3,0))</f>
        <v>0</v>
      </c>
      <c r="AM205" s="198">
        <f t="shared" si="11"/>
        <v>4</v>
      </c>
      <c r="AN205" s="198" t="str">
        <f>IF(ISERROR(VLOOKUP($AM205,Datos!$I$24:$J$28,2,0)),"-",VLOOKUP($AM205,Datos!$I$24:$J$28,2,0))</f>
        <v>Moderado</v>
      </c>
    </row>
    <row r="206" spans="1:40" s="199" customFormat="1">
      <c r="A206" s="196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8" t="s">
        <v>191</v>
      </c>
      <c r="N206" s="178" t="s">
        <v>194</v>
      </c>
      <c r="O206" s="198">
        <f>IF( AND($M206&lt;&gt;"", $N206&lt;&gt;""), VLOOKUP( IF(ISERROR(VLOOKUP($M206,Datos!$B$8:$C$13,2,0)),0,VLOOKUP($M206,Datos!$B$8:$C$13,2,0)), Datos!$I$9:$N$13, IF(ISERROR(VLOOKUP($N206,Datos!$B$17:$C$21,2,0)),0,VLOOKUP($N206, Datos!$B$17:$C$21,2,0)+1),  0),  "-")</f>
        <v>22</v>
      </c>
      <c r="P206" s="177"/>
      <c r="Q206" s="177"/>
      <c r="R206" s="177"/>
      <c r="S206" s="178" t="s">
        <v>40</v>
      </c>
      <c r="T206" s="198" t="str">
        <f>IF(ISERROR(VLOOKUP($S206,Datos!$B$25:$C$29,2,0)),"", VLOOKUP($S206,Datos!$B$25:$C$29,2,0))</f>
        <v>Alta</v>
      </c>
      <c r="U206" s="198" t="str">
        <f>VLOOKUP($S206,'Efectividad de Controles'!$B$5:$D$9,3,0)</f>
        <v>Impacto / Probabilidad</v>
      </c>
      <c r="V206" s="177"/>
      <c r="W206" s="177"/>
      <c r="X206" s="178" t="s">
        <v>191</v>
      </c>
      <c r="Y206" s="178" t="s">
        <v>196</v>
      </c>
      <c r="Z206" s="198">
        <f>IF( AND($X206&lt;&gt;"", $Y206&lt;&gt;""), VLOOKUP( IF(ISERROR(VLOOKUP($X206,Datos!$B$8:$C$13,2,0)),0,VLOOKUP($X206,Datos!$B$8:$C$13,2,0)), Datos!$I$9:$N$13, IF(ISERROR(VLOOKUP($Y206,Datos!$B$17:$C$21,2,0)),0,VLOOKUP($Y206, Datos!$B$17:$C$21,2,0)+1),  0),  "-")</f>
        <v>25</v>
      </c>
      <c r="AA206" s="177"/>
      <c r="AB206" s="177"/>
      <c r="AC206" s="179"/>
      <c r="AD206" s="180"/>
      <c r="AE206" s="198">
        <f t="shared" si="9"/>
        <v>22</v>
      </c>
      <c r="AF206" s="198">
        <f t="shared" si="10"/>
        <v>25</v>
      </c>
      <c r="AG206" s="178">
        <v>3</v>
      </c>
      <c r="AH206" s="198" t="str">
        <f>IF(ISERROR(VLOOKUP($AG206,Datos!$A$9:$E$13,2,0)),"",VLOOKUP($AG206,Datos!$A$9:$E$13,2,0))</f>
        <v>3 Moderado</v>
      </c>
      <c r="AI206" s="197" t="str">
        <f>IF(ISERROR(VLOOKUP($AJ206,Datos!$D$8:$E$13,2,0)),0,VLOOKUP($AJ206,Datos!$D$8:$E$13,2,0))</f>
        <v>Extremadamente Dañino</v>
      </c>
      <c r="AJ206" s="198">
        <f>IF(ISERROR(VLOOKUP($X206,Datos!$B$8:$E$13,3,0)), 0, VLOOKUP($X206,Datos!$B$8:$E$13,3,0))</f>
        <v>4</v>
      </c>
      <c r="AK206" s="198">
        <f>IF(ISERROR(VLOOKUP(AL206,Datos!D199:E204,2,0)),0,VLOOKUP(AL206,Datos!D199:E204,2,0))</f>
        <v>0</v>
      </c>
      <c r="AL206" s="198">
        <f>IF(ISERROR(VLOOKUP(Y206,Datos!B199:E204,3,0)),0,VLOOKUP(Y206,Datos!B199:E204,3,0))</f>
        <v>0</v>
      </c>
      <c r="AM206" s="198">
        <f t="shared" si="11"/>
        <v>4</v>
      </c>
      <c r="AN206" s="198" t="str">
        <f>IF(ISERROR(VLOOKUP($AM206,Datos!$I$24:$J$28,2,0)),"-",VLOOKUP($AM206,Datos!$I$24:$J$28,2,0))</f>
        <v>Moderado</v>
      </c>
    </row>
    <row r="207" spans="1:40" s="199" customFormat="1">
      <c r="A207" s="196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8" t="s">
        <v>191</v>
      </c>
      <c r="N207" s="178" t="s">
        <v>194</v>
      </c>
      <c r="O207" s="198">
        <f>IF( AND($M207&lt;&gt;"", $N207&lt;&gt;""), VLOOKUP( IF(ISERROR(VLOOKUP($M207,Datos!$B$8:$C$13,2,0)),0,VLOOKUP($M207,Datos!$B$8:$C$13,2,0)), Datos!$I$9:$N$13, IF(ISERROR(VLOOKUP($N207,Datos!$B$17:$C$21,2,0)),0,VLOOKUP($N207, Datos!$B$17:$C$21,2,0)+1),  0),  "-")</f>
        <v>22</v>
      </c>
      <c r="P207" s="177"/>
      <c r="Q207" s="177"/>
      <c r="R207" s="177"/>
      <c r="S207" s="178" t="s">
        <v>40</v>
      </c>
      <c r="T207" s="198" t="str">
        <f>IF(ISERROR(VLOOKUP($S207,Datos!$B$25:$C$29,2,0)),"", VLOOKUP($S207,Datos!$B$25:$C$29,2,0))</f>
        <v>Alta</v>
      </c>
      <c r="U207" s="198" t="str">
        <f>VLOOKUP($S207,'Efectividad de Controles'!$B$5:$D$9,3,0)</f>
        <v>Impacto / Probabilidad</v>
      </c>
      <c r="V207" s="177"/>
      <c r="W207" s="177"/>
      <c r="X207" s="178" t="s">
        <v>191</v>
      </c>
      <c r="Y207" s="178" t="s">
        <v>196</v>
      </c>
      <c r="Z207" s="198">
        <f>IF( AND($X207&lt;&gt;"", $Y207&lt;&gt;""), VLOOKUP( IF(ISERROR(VLOOKUP($X207,Datos!$B$8:$C$13,2,0)),0,VLOOKUP($X207,Datos!$B$8:$C$13,2,0)), Datos!$I$9:$N$13, IF(ISERROR(VLOOKUP($Y207,Datos!$B$17:$C$21,2,0)),0,VLOOKUP($Y207, Datos!$B$17:$C$21,2,0)+1),  0),  "-")</f>
        <v>25</v>
      </c>
      <c r="AA207" s="177"/>
      <c r="AB207" s="177"/>
      <c r="AC207" s="179"/>
      <c r="AD207" s="180"/>
      <c r="AE207" s="198">
        <f t="shared" si="9"/>
        <v>22</v>
      </c>
      <c r="AF207" s="198">
        <f t="shared" si="10"/>
        <v>25</v>
      </c>
      <c r="AG207" s="178">
        <v>3</v>
      </c>
      <c r="AH207" s="198" t="str">
        <f>IF(ISERROR(VLOOKUP($AG207,Datos!$A$9:$E$13,2,0)),"",VLOOKUP($AG207,Datos!$A$9:$E$13,2,0))</f>
        <v>3 Moderado</v>
      </c>
      <c r="AI207" s="197" t="str">
        <f>IF(ISERROR(VLOOKUP($AJ207,Datos!$D$8:$E$13,2,0)),0,VLOOKUP($AJ207,Datos!$D$8:$E$13,2,0))</f>
        <v>Extremadamente Dañino</v>
      </c>
      <c r="AJ207" s="198">
        <f>IF(ISERROR(VLOOKUP($X207,Datos!$B$8:$E$13,3,0)), 0, VLOOKUP($X207,Datos!$B$8:$E$13,3,0))</f>
        <v>4</v>
      </c>
      <c r="AK207" s="198">
        <f>IF(ISERROR(VLOOKUP(AL207,Datos!D200:E205,2,0)),0,VLOOKUP(AL207,Datos!D200:E205,2,0))</f>
        <v>0</v>
      </c>
      <c r="AL207" s="198">
        <f>IF(ISERROR(VLOOKUP(Y207,Datos!B200:E205,3,0)),0,VLOOKUP(Y207,Datos!B200:E205,3,0))</f>
        <v>0</v>
      </c>
      <c r="AM207" s="198">
        <f t="shared" si="11"/>
        <v>4</v>
      </c>
      <c r="AN207" s="198" t="str">
        <f>IF(ISERROR(VLOOKUP($AM207,Datos!$I$24:$J$28,2,0)),"-",VLOOKUP($AM207,Datos!$I$24:$J$28,2,0))</f>
        <v>Moderado</v>
      </c>
    </row>
    <row r="208" spans="1:40" s="199" customFormat="1">
      <c r="A208" s="196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8" t="s">
        <v>191</v>
      </c>
      <c r="N208" s="178" t="s">
        <v>194</v>
      </c>
      <c r="O208" s="198">
        <f>IF( AND($M208&lt;&gt;"", $N208&lt;&gt;""), VLOOKUP( IF(ISERROR(VLOOKUP($M208,Datos!$B$8:$C$13,2,0)),0,VLOOKUP($M208,Datos!$B$8:$C$13,2,0)), Datos!$I$9:$N$13, IF(ISERROR(VLOOKUP($N208,Datos!$B$17:$C$21,2,0)),0,VLOOKUP($N208, Datos!$B$17:$C$21,2,0)+1),  0),  "-")</f>
        <v>22</v>
      </c>
      <c r="P208" s="177"/>
      <c r="Q208" s="177"/>
      <c r="R208" s="177"/>
      <c r="S208" s="178" t="s">
        <v>40</v>
      </c>
      <c r="T208" s="198" t="str">
        <f>IF(ISERROR(VLOOKUP($S208,Datos!$B$25:$C$29,2,0)),"", VLOOKUP($S208,Datos!$B$25:$C$29,2,0))</f>
        <v>Alta</v>
      </c>
      <c r="U208" s="198" t="str">
        <f>VLOOKUP($S208,'Efectividad de Controles'!$B$5:$D$9,3,0)</f>
        <v>Impacto / Probabilidad</v>
      </c>
      <c r="V208" s="177"/>
      <c r="W208" s="177"/>
      <c r="X208" s="178" t="s">
        <v>191</v>
      </c>
      <c r="Y208" s="178" t="s">
        <v>196</v>
      </c>
      <c r="Z208" s="198">
        <f>IF( AND($X208&lt;&gt;"", $Y208&lt;&gt;""), VLOOKUP( IF(ISERROR(VLOOKUP($X208,Datos!$B$8:$C$13,2,0)),0,VLOOKUP($X208,Datos!$B$8:$C$13,2,0)), Datos!$I$9:$N$13, IF(ISERROR(VLOOKUP($Y208,Datos!$B$17:$C$21,2,0)),0,VLOOKUP($Y208, Datos!$B$17:$C$21,2,0)+1),  0),  "-")</f>
        <v>25</v>
      </c>
      <c r="AA208" s="177"/>
      <c r="AB208" s="177"/>
      <c r="AC208" s="179"/>
      <c r="AD208" s="180"/>
      <c r="AE208" s="198">
        <f t="shared" si="9"/>
        <v>22</v>
      </c>
      <c r="AF208" s="198">
        <f t="shared" si="10"/>
        <v>25</v>
      </c>
      <c r="AG208" s="178">
        <v>3</v>
      </c>
      <c r="AH208" s="198" t="str">
        <f>IF(ISERROR(VLOOKUP($AG208,Datos!$A$9:$E$13,2,0)),"",VLOOKUP($AG208,Datos!$A$9:$E$13,2,0))</f>
        <v>3 Moderado</v>
      </c>
      <c r="AI208" s="197" t="str">
        <f>IF(ISERROR(VLOOKUP($AJ208,Datos!$D$8:$E$13,2,0)),0,VLOOKUP($AJ208,Datos!$D$8:$E$13,2,0))</f>
        <v>Extremadamente Dañino</v>
      </c>
      <c r="AJ208" s="198">
        <f>IF(ISERROR(VLOOKUP($X208,Datos!$B$8:$E$13,3,0)), 0, VLOOKUP($X208,Datos!$B$8:$E$13,3,0))</f>
        <v>4</v>
      </c>
      <c r="AK208" s="198">
        <f>IF(ISERROR(VLOOKUP(AL208,Datos!D201:E206,2,0)),0,VLOOKUP(AL208,Datos!D201:E206,2,0))</f>
        <v>0</v>
      </c>
      <c r="AL208" s="198">
        <f>IF(ISERROR(VLOOKUP(Y208,Datos!B201:E206,3,0)),0,VLOOKUP(Y208,Datos!B201:E206,3,0))</f>
        <v>0</v>
      </c>
      <c r="AM208" s="198">
        <f t="shared" si="11"/>
        <v>4</v>
      </c>
      <c r="AN208" s="198" t="str">
        <f>IF(ISERROR(VLOOKUP($AM208,Datos!$I$24:$J$28,2,0)),"-",VLOOKUP($AM208,Datos!$I$24:$J$28,2,0))</f>
        <v>Moderado</v>
      </c>
    </row>
    <row r="209" spans="1:40" s="199" customFormat="1">
      <c r="A209" s="196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8" t="s">
        <v>191</v>
      </c>
      <c r="N209" s="178" t="s">
        <v>194</v>
      </c>
      <c r="O209" s="198">
        <f>IF( AND($M209&lt;&gt;"", $N209&lt;&gt;""), VLOOKUP( IF(ISERROR(VLOOKUP($M209,Datos!$B$8:$C$13,2,0)),0,VLOOKUP($M209,Datos!$B$8:$C$13,2,0)), Datos!$I$9:$N$13, IF(ISERROR(VLOOKUP($N209,Datos!$B$17:$C$21,2,0)),0,VLOOKUP($N209, Datos!$B$17:$C$21,2,0)+1),  0),  "-")</f>
        <v>22</v>
      </c>
      <c r="P209" s="177"/>
      <c r="Q209" s="177"/>
      <c r="R209" s="177"/>
      <c r="S209" s="178" t="s">
        <v>40</v>
      </c>
      <c r="T209" s="198" t="str">
        <f>IF(ISERROR(VLOOKUP($S209,Datos!$B$25:$C$29,2,0)),"", VLOOKUP($S209,Datos!$B$25:$C$29,2,0))</f>
        <v>Alta</v>
      </c>
      <c r="U209" s="198" t="str">
        <f>VLOOKUP($S209,'Efectividad de Controles'!$B$5:$D$9,3,0)</f>
        <v>Impacto / Probabilidad</v>
      </c>
      <c r="V209" s="177"/>
      <c r="W209" s="177"/>
      <c r="X209" s="178" t="s">
        <v>191</v>
      </c>
      <c r="Y209" s="178" t="s">
        <v>196</v>
      </c>
      <c r="Z209" s="198">
        <f>IF( AND($X209&lt;&gt;"", $Y209&lt;&gt;""), VLOOKUP( IF(ISERROR(VLOOKUP($X209,Datos!$B$8:$C$13,2,0)),0,VLOOKUP($X209,Datos!$B$8:$C$13,2,0)), Datos!$I$9:$N$13, IF(ISERROR(VLOOKUP($Y209,Datos!$B$17:$C$21,2,0)),0,VLOOKUP($Y209, Datos!$B$17:$C$21,2,0)+1),  0),  "-")</f>
        <v>25</v>
      </c>
      <c r="AA209" s="177"/>
      <c r="AB209" s="177"/>
      <c r="AC209" s="179"/>
      <c r="AD209" s="180"/>
      <c r="AE209" s="198">
        <f t="shared" si="9"/>
        <v>22</v>
      </c>
      <c r="AF209" s="198">
        <f t="shared" si="10"/>
        <v>25</v>
      </c>
      <c r="AG209" s="178">
        <v>3</v>
      </c>
      <c r="AH209" s="198" t="str">
        <f>IF(ISERROR(VLOOKUP($AG209,Datos!$A$9:$E$13,2,0)),"",VLOOKUP($AG209,Datos!$A$9:$E$13,2,0))</f>
        <v>3 Moderado</v>
      </c>
      <c r="AI209" s="197" t="str">
        <f>IF(ISERROR(VLOOKUP($AJ209,Datos!$D$8:$E$13,2,0)),0,VLOOKUP($AJ209,Datos!$D$8:$E$13,2,0))</f>
        <v>Extremadamente Dañino</v>
      </c>
      <c r="AJ209" s="198">
        <f>IF(ISERROR(VLOOKUP($X209,Datos!$B$8:$E$13,3,0)), 0, VLOOKUP($X209,Datos!$B$8:$E$13,3,0))</f>
        <v>4</v>
      </c>
      <c r="AK209" s="198">
        <f>IF(ISERROR(VLOOKUP(AL209,Datos!D202:E207,2,0)),0,VLOOKUP(AL209,Datos!D202:E207,2,0))</f>
        <v>0</v>
      </c>
      <c r="AL209" s="198">
        <f>IF(ISERROR(VLOOKUP(Y209,Datos!B202:E207,3,0)),0,VLOOKUP(Y209,Datos!B202:E207,3,0))</f>
        <v>0</v>
      </c>
      <c r="AM209" s="198">
        <f t="shared" si="11"/>
        <v>4</v>
      </c>
      <c r="AN209" s="198" t="str">
        <f>IF(ISERROR(VLOOKUP($AM209,Datos!$I$24:$J$28,2,0)),"-",VLOOKUP($AM209,Datos!$I$24:$J$28,2,0))</f>
        <v>Moderado</v>
      </c>
    </row>
    <row r="210" spans="1:40" s="199" customFormat="1">
      <c r="A210" s="196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8" t="s">
        <v>191</v>
      </c>
      <c r="N210" s="178" t="s">
        <v>194</v>
      </c>
      <c r="O210" s="198">
        <f>IF( AND($M210&lt;&gt;"", $N210&lt;&gt;""), VLOOKUP( IF(ISERROR(VLOOKUP($M210,Datos!$B$8:$C$13,2,0)),0,VLOOKUP($M210,Datos!$B$8:$C$13,2,0)), Datos!$I$9:$N$13, IF(ISERROR(VLOOKUP($N210,Datos!$B$17:$C$21,2,0)),0,VLOOKUP($N210, Datos!$B$17:$C$21,2,0)+1),  0),  "-")</f>
        <v>22</v>
      </c>
      <c r="P210" s="177"/>
      <c r="Q210" s="177"/>
      <c r="R210" s="177"/>
      <c r="S210" s="178" t="s">
        <v>40</v>
      </c>
      <c r="T210" s="198" t="str">
        <f>IF(ISERROR(VLOOKUP($S210,Datos!$B$25:$C$29,2,0)),"", VLOOKUP($S210,Datos!$B$25:$C$29,2,0))</f>
        <v>Alta</v>
      </c>
      <c r="U210" s="198" t="str">
        <f>VLOOKUP($S210,'Efectividad de Controles'!$B$5:$D$9,3,0)</f>
        <v>Impacto / Probabilidad</v>
      </c>
      <c r="V210" s="177"/>
      <c r="W210" s="177"/>
      <c r="X210" s="178" t="s">
        <v>191</v>
      </c>
      <c r="Y210" s="178" t="s">
        <v>196</v>
      </c>
      <c r="Z210" s="198">
        <f>IF( AND($X210&lt;&gt;"", $Y210&lt;&gt;""), VLOOKUP( IF(ISERROR(VLOOKUP($X210,Datos!$B$8:$C$13,2,0)),0,VLOOKUP($X210,Datos!$B$8:$C$13,2,0)), Datos!$I$9:$N$13, IF(ISERROR(VLOOKUP($Y210,Datos!$B$17:$C$21,2,0)),0,VLOOKUP($Y210, Datos!$B$17:$C$21,2,0)+1),  0),  "-")</f>
        <v>25</v>
      </c>
      <c r="AA210" s="177"/>
      <c r="AB210" s="177"/>
      <c r="AC210" s="179"/>
      <c r="AD210" s="180"/>
      <c r="AE210" s="198">
        <f t="shared" si="9"/>
        <v>22</v>
      </c>
      <c r="AF210" s="198">
        <f t="shared" si="10"/>
        <v>25</v>
      </c>
      <c r="AG210" s="178">
        <v>3</v>
      </c>
      <c r="AH210" s="198" t="str">
        <f>IF(ISERROR(VLOOKUP($AG210,Datos!$A$9:$E$13,2,0)),"",VLOOKUP($AG210,Datos!$A$9:$E$13,2,0))</f>
        <v>3 Moderado</v>
      </c>
      <c r="AI210" s="197" t="str">
        <f>IF(ISERROR(VLOOKUP($AJ210,Datos!$D$8:$E$13,2,0)),0,VLOOKUP($AJ210,Datos!$D$8:$E$13,2,0))</f>
        <v>Extremadamente Dañino</v>
      </c>
      <c r="AJ210" s="198">
        <f>IF(ISERROR(VLOOKUP($X210,Datos!$B$8:$E$13,3,0)), 0, VLOOKUP($X210,Datos!$B$8:$E$13,3,0))</f>
        <v>4</v>
      </c>
      <c r="AK210" s="198">
        <f>IF(ISERROR(VLOOKUP(AL210,Datos!D203:E208,2,0)),0,VLOOKUP(AL210,Datos!D203:E208,2,0))</f>
        <v>0</v>
      </c>
      <c r="AL210" s="198">
        <f>IF(ISERROR(VLOOKUP(Y210,Datos!B203:E208,3,0)),0,VLOOKUP(Y210,Datos!B203:E208,3,0))</f>
        <v>0</v>
      </c>
      <c r="AM210" s="198">
        <f t="shared" si="11"/>
        <v>4</v>
      </c>
      <c r="AN210" s="198" t="str">
        <f>IF(ISERROR(VLOOKUP($AM210,Datos!$I$24:$J$28,2,0)),"-",VLOOKUP($AM210,Datos!$I$24:$J$28,2,0))</f>
        <v>Moderado</v>
      </c>
    </row>
    <row r="211" spans="1:40" s="199" customFormat="1">
      <c r="A211" s="196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8" t="s">
        <v>191</v>
      </c>
      <c r="N211" s="178" t="s">
        <v>194</v>
      </c>
      <c r="O211" s="198">
        <f>IF( AND($M211&lt;&gt;"", $N211&lt;&gt;""), VLOOKUP( IF(ISERROR(VLOOKUP($M211,Datos!$B$8:$C$13,2,0)),0,VLOOKUP($M211,Datos!$B$8:$C$13,2,0)), Datos!$I$9:$N$13, IF(ISERROR(VLOOKUP($N211,Datos!$B$17:$C$21,2,0)),0,VLOOKUP($N211, Datos!$B$17:$C$21,2,0)+1),  0),  "-")</f>
        <v>22</v>
      </c>
      <c r="P211" s="177"/>
      <c r="Q211" s="177"/>
      <c r="R211" s="177"/>
      <c r="S211" s="178" t="s">
        <v>40</v>
      </c>
      <c r="T211" s="198" t="str">
        <f>IF(ISERROR(VLOOKUP($S211,Datos!$B$25:$C$29,2,0)),"", VLOOKUP($S211,Datos!$B$25:$C$29,2,0))</f>
        <v>Alta</v>
      </c>
      <c r="U211" s="198" t="str">
        <f>VLOOKUP($S211,'Efectividad de Controles'!$B$5:$D$9,3,0)</f>
        <v>Impacto / Probabilidad</v>
      </c>
      <c r="V211" s="177"/>
      <c r="W211" s="177"/>
      <c r="X211" s="178" t="s">
        <v>191</v>
      </c>
      <c r="Y211" s="178" t="s">
        <v>196</v>
      </c>
      <c r="Z211" s="198">
        <f>IF( AND($X211&lt;&gt;"", $Y211&lt;&gt;""), VLOOKUP( IF(ISERROR(VLOOKUP($X211,Datos!$B$8:$C$13,2,0)),0,VLOOKUP($X211,Datos!$B$8:$C$13,2,0)), Datos!$I$9:$N$13, IF(ISERROR(VLOOKUP($Y211,Datos!$B$17:$C$21,2,0)),0,VLOOKUP($Y211, Datos!$B$17:$C$21,2,0)+1),  0),  "-")</f>
        <v>25</v>
      </c>
      <c r="AA211" s="177"/>
      <c r="AB211" s="177"/>
      <c r="AC211" s="179"/>
      <c r="AD211" s="180"/>
      <c r="AE211" s="198">
        <f t="shared" si="9"/>
        <v>22</v>
      </c>
      <c r="AF211" s="198">
        <f t="shared" si="10"/>
        <v>25</v>
      </c>
      <c r="AG211" s="178">
        <v>3</v>
      </c>
      <c r="AH211" s="198" t="str">
        <f>IF(ISERROR(VLOOKUP($AG211,Datos!$A$9:$E$13,2,0)),"",VLOOKUP($AG211,Datos!$A$9:$E$13,2,0))</f>
        <v>3 Moderado</v>
      </c>
      <c r="AI211" s="197" t="str">
        <f>IF(ISERROR(VLOOKUP($AJ211,Datos!$D$8:$E$13,2,0)),0,VLOOKUP($AJ211,Datos!$D$8:$E$13,2,0))</f>
        <v>Extremadamente Dañino</v>
      </c>
      <c r="AJ211" s="198">
        <f>IF(ISERROR(VLOOKUP($X211,Datos!$B$8:$E$13,3,0)), 0, VLOOKUP($X211,Datos!$B$8:$E$13,3,0))</f>
        <v>4</v>
      </c>
      <c r="AK211" s="198">
        <f>IF(ISERROR(VLOOKUP(AL211,Datos!D204:E209,2,0)),0,VLOOKUP(AL211,Datos!D204:E209,2,0))</f>
        <v>0</v>
      </c>
      <c r="AL211" s="198">
        <f>IF(ISERROR(VLOOKUP(Y211,Datos!B204:E209,3,0)),0,VLOOKUP(Y211,Datos!B204:E209,3,0))</f>
        <v>0</v>
      </c>
      <c r="AM211" s="198">
        <f t="shared" si="11"/>
        <v>4</v>
      </c>
      <c r="AN211" s="198" t="str">
        <f>IF(ISERROR(VLOOKUP($AM211,Datos!$I$24:$J$28,2,0)),"-",VLOOKUP($AM211,Datos!$I$24:$J$28,2,0))</f>
        <v>Moderado</v>
      </c>
    </row>
    <row r="212" spans="1:40" s="199" customFormat="1">
      <c r="A212" s="196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8" t="s">
        <v>191</v>
      </c>
      <c r="N212" s="178" t="s">
        <v>194</v>
      </c>
      <c r="O212" s="198">
        <f>IF( AND($M212&lt;&gt;"", $N212&lt;&gt;""), VLOOKUP( IF(ISERROR(VLOOKUP($M212,Datos!$B$8:$C$13,2,0)),0,VLOOKUP($M212,Datos!$B$8:$C$13,2,0)), Datos!$I$9:$N$13, IF(ISERROR(VLOOKUP($N212,Datos!$B$17:$C$21,2,0)),0,VLOOKUP($N212, Datos!$B$17:$C$21,2,0)+1),  0),  "-")</f>
        <v>22</v>
      </c>
      <c r="P212" s="177"/>
      <c r="Q212" s="177"/>
      <c r="R212" s="177"/>
      <c r="S212" s="178" t="s">
        <v>40</v>
      </c>
      <c r="T212" s="198" t="str">
        <f>IF(ISERROR(VLOOKUP($S212,Datos!$B$25:$C$29,2,0)),"", VLOOKUP($S212,Datos!$B$25:$C$29,2,0))</f>
        <v>Alta</v>
      </c>
      <c r="U212" s="198" t="str">
        <f>VLOOKUP($S212,'Efectividad de Controles'!$B$5:$D$9,3,0)</f>
        <v>Impacto / Probabilidad</v>
      </c>
      <c r="V212" s="177"/>
      <c r="W212" s="177"/>
      <c r="X212" s="178" t="s">
        <v>191</v>
      </c>
      <c r="Y212" s="178" t="s">
        <v>196</v>
      </c>
      <c r="Z212" s="198">
        <f>IF( AND($X212&lt;&gt;"", $Y212&lt;&gt;""), VLOOKUP( IF(ISERROR(VLOOKUP($X212,Datos!$B$8:$C$13,2,0)),0,VLOOKUP($X212,Datos!$B$8:$C$13,2,0)), Datos!$I$9:$N$13, IF(ISERROR(VLOOKUP($Y212,Datos!$B$17:$C$21,2,0)),0,VLOOKUP($Y212, Datos!$B$17:$C$21,2,0)+1),  0),  "-")</f>
        <v>25</v>
      </c>
      <c r="AA212" s="177"/>
      <c r="AB212" s="177"/>
      <c r="AC212" s="179"/>
      <c r="AD212" s="180"/>
      <c r="AE212" s="198">
        <f t="shared" si="9"/>
        <v>22</v>
      </c>
      <c r="AF212" s="198">
        <f t="shared" si="10"/>
        <v>25</v>
      </c>
      <c r="AG212" s="178">
        <v>3</v>
      </c>
      <c r="AH212" s="198" t="str">
        <f>IF(ISERROR(VLOOKUP($AG212,Datos!$A$9:$E$13,2,0)),"",VLOOKUP($AG212,Datos!$A$9:$E$13,2,0))</f>
        <v>3 Moderado</v>
      </c>
      <c r="AI212" s="197" t="str">
        <f>IF(ISERROR(VLOOKUP($AJ212,Datos!$D$8:$E$13,2,0)),0,VLOOKUP($AJ212,Datos!$D$8:$E$13,2,0))</f>
        <v>Extremadamente Dañino</v>
      </c>
      <c r="AJ212" s="198">
        <f>IF(ISERROR(VLOOKUP($X212,Datos!$B$8:$E$13,3,0)), 0, VLOOKUP($X212,Datos!$B$8:$E$13,3,0))</f>
        <v>4</v>
      </c>
      <c r="AK212" s="198">
        <f>IF(ISERROR(VLOOKUP(AL212,Datos!D205:E210,2,0)),0,VLOOKUP(AL212,Datos!D205:E210,2,0))</f>
        <v>0</v>
      </c>
      <c r="AL212" s="198">
        <f>IF(ISERROR(VLOOKUP(Y212,Datos!B205:E210,3,0)),0,VLOOKUP(Y212,Datos!B205:E210,3,0))</f>
        <v>0</v>
      </c>
      <c r="AM212" s="198">
        <f t="shared" si="11"/>
        <v>4</v>
      </c>
      <c r="AN212" s="198" t="str">
        <f>IF(ISERROR(VLOOKUP($AM212,Datos!$I$24:$J$28,2,0)),"-",VLOOKUP($AM212,Datos!$I$24:$J$28,2,0))</f>
        <v>Moderado</v>
      </c>
    </row>
    <row r="213" spans="1:40" s="199" customFormat="1">
      <c r="A213" s="196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8" t="s">
        <v>191</v>
      </c>
      <c r="N213" s="178" t="s">
        <v>194</v>
      </c>
      <c r="O213" s="198">
        <f>IF( AND($M213&lt;&gt;"", $N213&lt;&gt;""), VLOOKUP( IF(ISERROR(VLOOKUP($M213,Datos!$B$8:$C$13,2,0)),0,VLOOKUP($M213,Datos!$B$8:$C$13,2,0)), Datos!$I$9:$N$13, IF(ISERROR(VLOOKUP($N213,Datos!$B$17:$C$21,2,0)),0,VLOOKUP($N213, Datos!$B$17:$C$21,2,0)+1),  0),  "-")</f>
        <v>22</v>
      </c>
      <c r="P213" s="177"/>
      <c r="Q213" s="177"/>
      <c r="R213" s="177"/>
      <c r="S213" s="178" t="s">
        <v>40</v>
      </c>
      <c r="T213" s="198" t="str">
        <f>IF(ISERROR(VLOOKUP($S213,Datos!$B$25:$C$29,2,0)),"", VLOOKUP($S213,Datos!$B$25:$C$29,2,0))</f>
        <v>Alta</v>
      </c>
      <c r="U213" s="198" t="str">
        <f>VLOOKUP($S213,'Efectividad de Controles'!$B$5:$D$9,3,0)</f>
        <v>Impacto / Probabilidad</v>
      </c>
      <c r="V213" s="177"/>
      <c r="W213" s="177"/>
      <c r="X213" s="178" t="s">
        <v>191</v>
      </c>
      <c r="Y213" s="178" t="s">
        <v>196</v>
      </c>
      <c r="Z213" s="198">
        <f>IF( AND($X213&lt;&gt;"", $Y213&lt;&gt;""), VLOOKUP( IF(ISERROR(VLOOKUP($X213,Datos!$B$8:$C$13,2,0)),0,VLOOKUP($X213,Datos!$B$8:$C$13,2,0)), Datos!$I$9:$N$13, IF(ISERROR(VLOOKUP($Y213,Datos!$B$17:$C$21,2,0)),0,VLOOKUP($Y213, Datos!$B$17:$C$21,2,0)+1),  0),  "-")</f>
        <v>25</v>
      </c>
      <c r="AA213" s="177"/>
      <c r="AB213" s="177"/>
      <c r="AC213" s="179"/>
      <c r="AD213" s="180"/>
      <c r="AE213" s="198">
        <f t="shared" si="9"/>
        <v>22</v>
      </c>
      <c r="AF213" s="198">
        <f t="shared" si="10"/>
        <v>25</v>
      </c>
      <c r="AG213" s="178">
        <v>3</v>
      </c>
      <c r="AH213" s="198" t="str">
        <f>IF(ISERROR(VLOOKUP($AG213,Datos!$A$9:$E$13,2,0)),"",VLOOKUP($AG213,Datos!$A$9:$E$13,2,0))</f>
        <v>3 Moderado</v>
      </c>
      <c r="AI213" s="197" t="str">
        <f>IF(ISERROR(VLOOKUP($AJ213,Datos!$D$8:$E$13,2,0)),0,VLOOKUP($AJ213,Datos!$D$8:$E$13,2,0))</f>
        <v>Extremadamente Dañino</v>
      </c>
      <c r="AJ213" s="198">
        <f>IF(ISERROR(VLOOKUP($X213,Datos!$B$8:$E$13,3,0)), 0, VLOOKUP($X213,Datos!$B$8:$E$13,3,0))</f>
        <v>4</v>
      </c>
      <c r="AK213" s="198">
        <f>IF(ISERROR(VLOOKUP(AL213,Datos!D206:E211,2,0)),0,VLOOKUP(AL213,Datos!D206:E211,2,0))</f>
        <v>0</v>
      </c>
      <c r="AL213" s="198">
        <f>IF(ISERROR(VLOOKUP(Y213,Datos!B206:E211,3,0)),0,VLOOKUP(Y213,Datos!B206:E211,3,0))</f>
        <v>0</v>
      </c>
      <c r="AM213" s="198">
        <f t="shared" si="11"/>
        <v>4</v>
      </c>
      <c r="AN213" s="198" t="str">
        <f>IF(ISERROR(VLOOKUP($AM213,Datos!$I$24:$J$28,2,0)),"-",VLOOKUP($AM213,Datos!$I$24:$J$28,2,0))</f>
        <v>Moderado</v>
      </c>
    </row>
    <row r="214" spans="1:40" s="199" customFormat="1">
      <c r="A214" s="196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8" t="s">
        <v>191</v>
      </c>
      <c r="N214" s="178" t="s">
        <v>194</v>
      </c>
      <c r="O214" s="198">
        <f>IF( AND($M214&lt;&gt;"", $N214&lt;&gt;""), VLOOKUP( IF(ISERROR(VLOOKUP($M214,Datos!$B$8:$C$13,2,0)),0,VLOOKUP($M214,Datos!$B$8:$C$13,2,0)), Datos!$I$9:$N$13, IF(ISERROR(VLOOKUP($N214,Datos!$B$17:$C$21,2,0)),0,VLOOKUP($N214, Datos!$B$17:$C$21,2,0)+1),  0),  "-")</f>
        <v>22</v>
      </c>
      <c r="P214" s="177"/>
      <c r="Q214" s="177"/>
      <c r="R214" s="177"/>
      <c r="S214" s="178" t="s">
        <v>40</v>
      </c>
      <c r="T214" s="198" t="str">
        <f>IF(ISERROR(VLOOKUP($S214,Datos!$B$25:$C$29,2,0)),"", VLOOKUP($S214,Datos!$B$25:$C$29,2,0))</f>
        <v>Alta</v>
      </c>
      <c r="U214" s="198" t="str">
        <f>VLOOKUP($S214,'Efectividad de Controles'!$B$5:$D$9,3,0)</f>
        <v>Impacto / Probabilidad</v>
      </c>
      <c r="V214" s="177"/>
      <c r="W214" s="177"/>
      <c r="X214" s="178" t="s">
        <v>191</v>
      </c>
      <c r="Y214" s="178" t="s">
        <v>196</v>
      </c>
      <c r="Z214" s="198">
        <f>IF( AND($X214&lt;&gt;"", $Y214&lt;&gt;""), VLOOKUP( IF(ISERROR(VLOOKUP($X214,Datos!$B$8:$C$13,2,0)),0,VLOOKUP($X214,Datos!$B$8:$C$13,2,0)), Datos!$I$9:$N$13, IF(ISERROR(VLOOKUP($Y214,Datos!$B$17:$C$21,2,0)),0,VLOOKUP($Y214, Datos!$B$17:$C$21,2,0)+1),  0),  "-")</f>
        <v>25</v>
      </c>
      <c r="AA214" s="177"/>
      <c r="AB214" s="177"/>
      <c r="AC214" s="179"/>
      <c r="AD214" s="180"/>
      <c r="AE214" s="198">
        <f t="shared" si="9"/>
        <v>22</v>
      </c>
      <c r="AF214" s="198">
        <f t="shared" si="10"/>
        <v>25</v>
      </c>
      <c r="AG214" s="178">
        <v>3</v>
      </c>
      <c r="AH214" s="198" t="str">
        <f>IF(ISERROR(VLOOKUP($AG214,Datos!$A$9:$E$13,2,0)),"",VLOOKUP($AG214,Datos!$A$9:$E$13,2,0))</f>
        <v>3 Moderado</v>
      </c>
      <c r="AI214" s="197" t="str">
        <f>IF(ISERROR(VLOOKUP($AJ214,Datos!$D$8:$E$13,2,0)),0,VLOOKUP($AJ214,Datos!$D$8:$E$13,2,0))</f>
        <v>Extremadamente Dañino</v>
      </c>
      <c r="AJ214" s="198">
        <f>IF(ISERROR(VLOOKUP($X214,Datos!$B$8:$E$13,3,0)), 0, VLOOKUP($X214,Datos!$B$8:$E$13,3,0))</f>
        <v>4</v>
      </c>
      <c r="AK214" s="198">
        <f>IF(ISERROR(VLOOKUP(AL214,Datos!D207:E212,2,0)),0,VLOOKUP(AL214,Datos!D207:E212,2,0))</f>
        <v>0</v>
      </c>
      <c r="AL214" s="198">
        <f>IF(ISERROR(VLOOKUP(Y214,Datos!B207:E212,3,0)),0,VLOOKUP(Y214,Datos!B207:E212,3,0))</f>
        <v>0</v>
      </c>
      <c r="AM214" s="198">
        <f t="shared" si="11"/>
        <v>4</v>
      </c>
      <c r="AN214" s="198" t="str">
        <f>IF(ISERROR(VLOOKUP($AM214,Datos!$I$24:$J$28,2,0)),"-",VLOOKUP($AM214,Datos!$I$24:$J$28,2,0))</f>
        <v>Moderado</v>
      </c>
    </row>
    <row r="215" spans="1:40" s="199" customFormat="1">
      <c r="A215" s="196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8" t="s">
        <v>191</v>
      </c>
      <c r="N215" s="178" t="s">
        <v>194</v>
      </c>
      <c r="O215" s="198">
        <f>IF( AND($M215&lt;&gt;"", $N215&lt;&gt;""), VLOOKUP( IF(ISERROR(VLOOKUP($M215,Datos!$B$8:$C$13,2,0)),0,VLOOKUP($M215,Datos!$B$8:$C$13,2,0)), Datos!$I$9:$N$13, IF(ISERROR(VLOOKUP($N215,Datos!$B$17:$C$21,2,0)),0,VLOOKUP($N215, Datos!$B$17:$C$21,2,0)+1),  0),  "-")</f>
        <v>22</v>
      </c>
      <c r="P215" s="177"/>
      <c r="Q215" s="177"/>
      <c r="R215" s="177"/>
      <c r="S215" s="178" t="s">
        <v>40</v>
      </c>
      <c r="T215" s="198" t="str">
        <f>IF(ISERROR(VLOOKUP($S215,Datos!$B$25:$C$29,2,0)),"", VLOOKUP($S215,Datos!$B$25:$C$29,2,0))</f>
        <v>Alta</v>
      </c>
      <c r="U215" s="198" t="str">
        <f>VLOOKUP($S215,'Efectividad de Controles'!$B$5:$D$9,3,0)</f>
        <v>Impacto / Probabilidad</v>
      </c>
      <c r="V215" s="177"/>
      <c r="W215" s="177"/>
      <c r="X215" s="178" t="s">
        <v>191</v>
      </c>
      <c r="Y215" s="178" t="s">
        <v>196</v>
      </c>
      <c r="Z215" s="198">
        <f>IF( AND($X215&lt;&gt;"", $Y215&lt;&gt;""), VLOOKUP( IF(ISERROR(VLOOKUP($X215,Datos!$B$8:$C$13,2,0)),0,VLOOKUP($X215,Datos!$B$8:$C$13,2,0)), Datos!$I$9:$N$13, IF(ISERROR(VLOOKUP($Y215,Datos!$B$17:$C$21,2,0)),0,VLOOKUP($Y215, Datos!$B$17:$C$21,2,0)+1),  0),  "-")</f>
        <v>25</v>
      </c>
      <c r="AA215" s="177"/>
      <c r="AB215" s="177"/>
      <c r="AC215" s="179"/>
      <c r="AD215" s="180"/>
      <c r="AE215" s="198">
        <f t="shared" si="9"/>
        <v>22</v>
      </c>
      <c r="AF215" s="198">
        <f t="shared" si="10"/>
        <v>25</v>
      </c>
      <c r="AG215" s="178">
        <v>3</v>
      </c>
      <c r="AH215" s="198" t="str">
        <f>IF(ISERROR(VLOOKUP($AG215,Datos!$A$9:$E$13,2,0)),"",VLOOKUP($AG215,Datos!$A$9:$E$13,2,0))</f>
        <v>3 Moderado</v>
      </c>
      <c r="AI215" s="197" t="str">
        <f>IF(ISERROR(VLOOKUP($AJ215,Datos!$D$8:$E$13,2,0)),0,VLOOKUP($AJ215,Datos!$D$8:$E$13,2,0))</f>
        <v>Extremadamente Dañino</v>
      </c>
      <c r="AJ215" s="198">
        <f>IF(ISERROR(VLOOKUP($X215,Datos!$B$8:$E$13,3,0)), 0, VLOOKUP($X215,Datos!$B$8:$E$13,3,0))</f>
        <v>4</v>
      </c>
      <c r="AK215" s="198">
        <f>IF(ISERROR(VLOOKUP(AL215,Datos!D208:E213,2,0)),0,VLOOKUP(AL215,Datos!D208:E213,2,0))</f>
        <v>0</v>
      </c>
      <c r="AL215" s="198">
        <f>IF(ISERROR(VLOOKUP(Y215,Datos!B208:E213,3,0)),0,VLOOKUP(Y215,Datos!B208:E213,3,0))</f>
        <v>0</v>
      </c>
      <c r="AM215" s="198">
        <f t="shared" si="11"/>
        <v>4</v>
      </c>
      <c r="AN215" s="198" t="str">
        <f>IF(ISERROR(VLOOKUP($AM215,Datos!$I$24:$J$28,2,0)),"-",VLOOKUP($AM215,Datos!$I$24:$J$28,2,0))</f>
        <v>Moderado</v>
      </c>
    </row>
    <row r="216" spans="1:40" s="199" customFormat="1">
      <c r="A216" s="196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8" t="s">
        <v>191</v>
      </c>
      <c r="N216" s="178" t="s">
        <v>194</v>
      </c>
      <c r="O216" s="198">
        <f>IF( AND($M216&lt;&gt;"", $N216&lt;&gt;""), VLOOKUP( IF(ISERROR(VLOOKUP($M216,Datos!$B$8:$C$13,2,0)),0,VLOOKUP($M216,Datos!$B$8:$C$13,2,0)), Datos!$I$9:$N$13, IF(ISERROR(VLOOKUP($N216,Datos!$B$17:$C$21,2,0)),0,VLOOKUP($N216, Datos!$B$17:$C$21,2,0)+1),  0),  "-")</f>
        <v>22</v>
      </c>
      <c r="P216" s="177"/>
      <c r="Q216" s="177"/>
      <c r="R216" s="177"/>
      <c r="S216" s="178" t="s">
        <v>40</v>
      </c>
      <c r="T216" s="198" t="str">
        <f>IF(ISERROR(VLOOKUP($S216,Datos!$B$25:$C$29,2,0)),"", VLOOKUP($S216,Datos!$B$25:$C$29,2,0))</f>
        <v>Alta</v>
      </c>
      <c r="U216" s="198" t="str">
        <f>VLOOKUP($S216,'Efectividad de Controles'!$B$5:$D$9,3,0)</f>
        <v>Impacto / Probabilidad</v>
      </c>
      <c r="V216" s="177"/>
      <c r="W216" s="177"/>
      <c r="X216" s="178" t="s">
        <v>191</v>
      </c>
      <c r="Y216" s="178" t="s">
        <v>196</v>
      </c>
      <c r="Z216" s="198">
        <f>IF( AND($X216&lt;&gt;"", $Y216&lt;&gt;""), VLOOKUP( IF(ISERROR(VLOOKUP($X216,Datos!$B$8:$C$13,2,0)),0,VLOOKUP($X216,Datos!$B$8:$C$13,2,0)), Datos!$I$9:$N$13, IF(ISERROR(VLOOKUP($Y216,Datos!$B$17:$C$21,2,0)),0,VLOOKUP($Y216, Datos!$B$17:$C$21,2,0)+1),  0),  "-")</f>
        <v>25</v>
      </c>
      <c r="AA216" s="177"/>
      <c r="AB216" s="177"/>
      <c r="AC216" s="179"/>
      <c r="AD216" s="180"/>
      <c r="AE216" s="198">
        <f t="shared" si="9"/>
        <v>22</v>
      </c>
      <c r="AF216" s="198">
        <f t="shared" si="10"/>
        <v>25</v>
      </c>
      <c r="AG216" s="178">
        <v>3</v>
      </c>
      <c r="AH216" s="198" t="str">
        <f>IF(ISERROR(VLOOKUP($AG216,Datos!$A$9:$E$13,2,0)),"",VLOOKUP($AG216,Datos!$A$9:$E$13,2,0))</f>
        <v>3 Moderado</v>
      </c>
      <c r="AI216" s="197" t="str">
        <f>IF(ISERROR(VLOOKUP($AJ216,Datos!$D$8:$E$13,2,0)),0,VLOOKUP($AJ216,Datos!$D$8:$E$13,2,0))</f>
        <v>Extremadamente Dañino</v>
      </c>
      <c r="AJ216" s="198">
        <f>IF(ISERROR(VLOOKUP($X216,Datos!$B$8:$E$13,3,0)), 0, VLOOKUP($X216,Datos!$B$8:$E$13,3,0))</f>
        <v>4</v>
      </c>
      <c r="AK216" s="198">
        <f>IF(ISERROR(VLOOKUP(AL216,Datos!D209:E214,2,0)),0,VLOOKUP(AL216,Datos!D209:E214,2,0))</f>
        <v>0</v>
      </c>
      <c r="AL216" s="198">
        <f>IF(ISERROR(VLOOKUP(Y216,Datos!B209:E214,3,0)),0,VLOOKUP(Y216,Datos!B209:E214,3,0))</f>
        <v>0</v>
      </c>
      <c r="AM216" s="198">
        <f t="shared" si="11"/>
        <v>4</v>
      </c>
      <c r="AN216" s="198" t="str">
        <f>IF(ISERROR(VLOOKUP($AM216,Datos!$I$24:$J$28,2,0)),"-",VLOOKUP($AM216,Datos!$I$24:$J$28,2,0))</f>
        <v>Moderado</v>
      </c>
    </row>
    <row r="217" spans="1:40" s="199" customFormat="1">
      <c r="A217" s="196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8" t="s">
        <v>191</v>
      </c>
      <c r="N217" s="178" t="s">
        <v>194</v>
      </c>
      <c r="O217" s="198">
        <f>IF( AND($M217&lt;&gt;"", $N217&lt;&gt;""), VLOOKUP( IF(ISERROR(VLOOKUP($M217,Datos!$B$8:$C$13,2,0)),0,VLOOKUP($M217,Datos!$B$8:$C$13,2,0)), Datos!$I$9:$N$13, IF(ISERROR(VLOOKUP($N217,Datos!$B$17:$C$21,2,0)),0,VLOOKUP($N217, Datos!$B$17:$C$21,2,0)+1),  0),  "-")</f>
        <v>22</v>
      </c>
      <c r="P217" s="177"/>
      <c r="Q217" s="177"/>
      <c r="R217" s="177"/>
      <c r="S217" s="178" t="s">
        <v>40</v>
      </c>
      <c r="T217" s="198" t="str">
        <f>IF(ISERROR(VLOOKUP($S217,Datos!$B$25:$C$29,2,0)),"", VLOOKUP($S217,Datos!$B$25:$C$29,2,0))</f>
        <v>Alta</v>
      </c>
      <c r="U217" s="198" t="str">
        <f>VLOOKUP($S217,'Efectividad de Controles'!$B$5:$D$9,3,0)</f>
        <v>Impacto / Probabilidad</v>
      </c>
      <c r="V217" s="177"/>
      <c r="W217" s="177"/>
      <c r="X217" s="178" t="s">
        <v>191</v>
      </c>
      <c r="Y217" s="178" t="s">
        <v>196</v>
      </c>
      <c r="Z217" s="198">
        <f>IF( AND($X217&lt;&gt;"", $Y217&lt;&gt;""), VLOOKUP( IF(ISERROR(VLOOKUP($X217,Datos!$B$8:$C$13,2,0)),0,VLOOKUP($X217,Datos!$B$8:$C$13,2,0)), Datos!$I$9:$N$13, IF(ISERROR(VLOOKUP($Y217,Datos!$B$17:$C$21,2,0)),0,VLOOKUP($Y217, Datos!$B$17:$C$21,2,0)+1),  0),  "-")</f>
        <v>25</v>
      </c>
      <c r="AA217" s="177"/>
      <c r="AB217" s="177"/>
      <c r="AC217" s="179"/>
      <c r="AD217" s="180"/>
      <c r="AE217" s="198">
        <f t="shared" si="9"/>
        <v>22</v>
      </c>
      <c r="AF217" s="198">
        <f t="shared" si="10"/>
        <v>25</v>
      </c>
      <c r="AG217" s="178">
        <v>3</v>
      </c>
      <c r="AH217" s="198" t="str">
        <f>IF(ISERROR(VLOOKUP($AG217,Datos!$A$9:$E$13,2,0)),"",VLOOKUP($AG217,Datos!$A$9:$E$13,2,0))</f>
        <v>3 Moderado</v>
      </c>
      <c r="AI217" s="197" t="str">
        <f>IF(ISERROR(VLOOKUP($AJ217,Datos!$D$8:$E$13,2,0)),0,VLOOKUP($AJ217,Datos!$D$8:$E$13,2,0))</f>
        <v>Extremadamente Dañino</v>
      </c>
      <c r="AJ217" s="198">
        <f>IF(ISERROR(VLOOKUP($X217,Datos!$B$8:$E$13,3,0)), 0, VLOOKUP($X217,Datos!$B$8:$E$13,3,0))</f>
        <v>4</v>
      </c>
      <c r="AK217" s="198">
        <f>IF(ISERROR(VLOOKUP(AL217,Datos!D210:E215,2,0)),0,VLOOKUP(AL217,Datos!D210:E215,2,0))</f>
        <v>0</v>
      </c>
      <c r="AL217" s="198">
        <f>IF(ISERROR(VLOOKUP(Y217,Datos!B210:E215,3,0)),0,VLOOKUP(Y217,Datos!B210:E215,3,0))</f>
        <v>0</v>
      </c>
      <c r="AM217" s="198">
        <f t="shared" si="11"/>
        <v>4</v>
      </c>
      <c r="AN217" s="198" t="str">
        <f>IF(ISERROR(VLOOKUP($AM217,Datos!$I$24:$J$28,2,0)),"-",VLOOKUP($AM217,Datos!$I$24:$J$28,2,0))</f>
        <v>Moderado</v>
      </c>
    </row>
    <row r="218" spans="1:40" s="199" customFormat="1">
      <c r="A218" s="196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8" t="s">
        <v>191</v>
      </c>
      <c r="N218" s="178" t="s">
        <v>194</v>
      </c>
      <c r="O218" s="198">
        <f>IF( AND($M218&lt;&gt;"", $N218&lt;&gt;""), VLOOKUP( IF(ISERROR(VLOOKUP($M218,Datos!$B$8:$C$13,2,0)),0,VLOOKUP($M218,Datos!$B$8:$C$13,2,0)), Datos!$I$9:$N$13, IF(ISERROR(VLOOKUP($N218,Datos!$B$17:$C$21,2,0)),0,VLOOKUP($N218, Datos!$B$17:$C$21,2,0)+1),  0),  "-")</f>
        <v>22</v>
      </c>
      <c r="P218" s="177"/>
      <c r="Q218" s="177"/>
      <c r="R218" s="177"/>
      <c r="S218" s="178" t="s">
        <v>40</v>
      </c>
      <c r="T218" s="198" t="str">
        <f>IF(ISERROR(VLOOKUP($S218,Datos!$B$25:$C$29,2,0)),"", VLOOKUP($S218,Datos!$B$25:$C$29,2,0))</f>
        <v>Alta</v>
      </c>
      <c r="U218" s="198" t="str">
        <f>VLOOKUP($S218,'Efectividad de Controles'!$B$5:$D$9,3,0)</f>
        <v>Impacto / Probabilidad</v>
      </c>
      <c r="V218" s="177"/>
      <c r="W218" s="177"/>
      <c r="X218" s="178" t="s">
        <v>191</v>
      </c>
      <c r="Y218" s="178" t="s">
        <v>196</v>
      </c>
      <c r="Z218" s="198">
        <f>IF( AND($X218&lt;&gt;"", $Y218&lt;&gt;""), VLOOKUP( IF(ISERROR(VLOOKUP($X218,Datos!$B$8:$C$13,2,0)),0,VLOOKUP($X218,Datos!$B$8:$C$13,2,0)), Datos!$I$9:$N$13, IF(ISERROR(VLOOKUP($Y218,Datos!$B$17:$C$21,2,0)),0,VLOOKUP($Y218, Datos!$B$17:$C$21,2,0)+1),  0),  "-")</f>
        <v>25</v>
      </c>
      <c r="AA218" s="177"/>
      <c r="AB218" s="177"/>
      <c r="AC218" s="179"/>
      <c r="AD218" s="180"/>
      <c r="AE218" s="198">
        <f t="shared" si="9"/>
        <v>22</v>
      </c>
      <c r="AF218" s="198">
        <f t="shared" si="10"/>
        <v>25</v>
      </c>
      <c r="AG218" s="178">
        <v>3</v>
      </c>
      <c r="AH218" s="198" t="str">
        <f>IF(ISERROR(VLOOKUP($AG218,Datos!$A$9:$E$13,2,0)),"",VLOOKUP($AG218,Datos!$A$9:$E$13,2,0))</f>
        <v>3 Moderado</v>
      </c>
      <c r="AI218" s="197" t="str">
        <f>IF(ISERROR(VLOOKUP($AJ218,Datos!$D$8:$E$13,2,0)),0,VLOOKUP($AJ218,Datos!$D$8:$E$13,2,0))</f>
        <v>Extremadamente Dañino</v>
      </c>
      <c r="AJ218" s="198">
        <f>IF(ISERROR(VLOOKUP($X218,Datos!$B$8:$E$13,3,0)), 0, VLOOKUP($X218,Datos!$B$8:$E$13,3,0))</f>
        <v>4</v>
      </c>
      <c r="AK218" s="198">
        <f>IF(ISERROR(VLOOKUP(AL218,Datos!D211:E216,2,0)),0,VLOOKUP(AL218,Datos!D211:E216,2,0))</f>
        <v>0</v>
      </c>
      <c r="AL218" s="198">
        <f>IF(ISERROR(VLOOKUP(Y218,Datos!B211:E216,3,0)),0,VLOOKUP(Y218,Datos!B211:E216,3,0))</f>
        <v>0</v>
      </c>
      <c r="AM218" s="198">
        <f t="shared" si="11"/>
        <v>4</v>
      </c>
      <c r="AN218" s="198" t="str">
        <f>IF(ISERROR(VLOOKUP($AM218,Datos!$I$24:$J$28,2,0)),"-",VLOOKUP($AM218,Datos!$I$24:$J$28,2,0))</f>
        <v>Moderado</v>
      </c>
    </row>
    <row r="219" spans="1:40" s="199" customFormat="1">
      <c r="A219" s="196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8" t="s">
        <v>191</v>
      </c>
      <c r="N219" s="178" t="s">
        <v>194</v>
      </c>
      <c r="O219" s="198">
        <f>IF( AND($M219&lt;&gt;"", $N219&lt;&gt;""), VLOOKUP( IF(ISERROR(VLOOKUP($M219,Datos!$B$8:$C$13,2,0)),0,VLOOKUP($M219,Datos!$B$8:$C$13,2,0)), Datos!$I$9:$N$13, IF(ISERROR(VLOOKUP($N219,Datos!$B$17:$C$21,2,0)),0,VLOOKUP($N219, Datos!$B$17:$C$21,2,0)+1),  0),  "-")</f>
        <v>22</v>
      </c>
      <c r="P219" s="177"/>
      <c r="Q219" s="177"/>
      <c r="R219" s="177"/>
      <c r="S219" s="178" t="s">
        <v>40</v>
      </c>
      <c r="T219" s="198" t="str">
        <f>IF(ISERROR(VLOOKUP($S219,Datos!$B$25:$C$29,2,0)),"", VLOOKUP($S219,Datos!$B$25:$C$29,2,0))</f>
        <v>Alta</v>
      </c>
      <c r="U219" s="198" t="str">
        <f>VLOOKUP($S219,'Efectividad de Controles'!$B$5:$D$9,3,0)</f>
        <v>Impacto / Probabilidad</v>
      </c>
      <c r="V219" s="177"/>
      <c r="W219" s="177"/>
      <c r="X219" s="178" t="s">
        <v>191</v>
      </c>
      <c r="Y219" s="178" t="s">
        <v>196</v>
      </c>
      <c r="Z219" s="198">
        <f>IF( AND($X219&lt;&gt;"", $Y219&lt;&gt;""), VLOOKUP( IF(ISERROR(VLOOKUP($X219,Datos!$B$8:$C$13,2,0)),0,VLOOKUP($X219,Datos!$B$8:$C$13,2,0)), Datos!$I$9:$N$13, IF(ISERROR(VLOOKUP($Y219,Datos!$B$17:$C$21,2,0)),0,VLOOKUP($Y219, Datos!$B$17:$C$21,2,0)+1),  0),  "-")</f>
        <v>25</v>
      </c>
      <c r="AA219" s="177"/>
      <c r="AB219" s="177"/>
      <c r="AC219" s="179"/>
      <c r="AD219" s="180"/>
      <c r="AE219" s="198">
        <f t="shared" si="9"/>
        <v>22</v>
      </c>
      <c r="AF219" s="198">
        <f t="shared" si="10"/>
        <v>25</v>
      </c>
      <c r="AG219" s="178">
        <v>3</v>
      </c>
      <c r="AH219" s="198" t="str">
        <f>IF(ISERROR(VLOOKUP($AG219,Datos!$A$9:$E$13,2,0)),"",VLOOKUP($AG219,Datos!$A$9:$E$13,2,0))</f>
        <v>3 Moderado</v>
      </c>
      <c r="AI219" s="197" t="str">
        <f>IF(ISERROR(VLOOKUP($AJ219,Datos!$D$8:$E$13,2,0)),0,VLOOKUP($AJ219,Datos!$D$8:$E$13,2,0))</f>
        <v>Extremadamente Dañino</v>
      </c>
      <c r="AJ219" s="198">
        <f>IF(ISERROR(VLOOKUP($X219,Datos!$B$8:$E$13,3,0)), 0, VLOOKUP($X219,Datos!$B$8:$E$13,3,0))</f>
        <v>4</v>
      </c>
      <c r="AK219" s="198">
        <f>IF(ISERROR(VLOOKUP(AL219,Datos!D212:E217,2,0)),0,VLOOKUP(AL219,Datos!D212:E217,2,0))</f>
        <v>0</v>
      </c>
      <c r="AL219" s="198">
        <f>IF(ISERROR(VLOOKUP(Y219,Datos!B212:E217,3,0)),0,VLOOKUP(Y219,Datos!B212:E217,3,0))</f>
        <v>0</v>
      </c>
      <c r="AM219" s="198">
        <f t="shared" si="11"/>
        <v>4</v>
      </c>
      <c r="AN219" s="198" t="str">
        <f>IF(ISERROR(VLOOKUP($AM219,Datos!$I$24:$J$28,2,0)),"-",VLOOKUP($AM219,Datos!$I$24:$J$28,2,0))</f>
        <v>Moderado</v>
      </c>
    </row>
    <row r="220" spans="1:40" s="199" customFormat="1">
      <c r="A220" s="196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8" t="s">
        <v>191</v>
      </c>
      <c r="N220" s="178" t="s">
        <v>194</v>
      </c>
      <c r="O220" s="198">
        <f>IF( AND($M220&lt;&gt;"", $N220&lt;&gt;""), VLOOKUP( IF(ISERROR(VLOOKUP($M220,Datos!$B$8:$C$13,2,0)),0,VLOOKUP($M220,Datos!$B$8:$C$13,2,0)), Datos!$I$9:$N$13, IF(ISERROR(VLOOKUP($N220,Datos!$B$17:$C$21,2,0)),0,VLOOKUP($N220, Datos!$B$17:$C$21,2,0)+1),  0),  "-")</f>
        <v>22</v>
      </c>
      <c r="P220" s="177"/>
      <c r="Q220" s="177"/>
      <c r="R220" s="177"/>
      <c r="S220" s="178" t="s">
        <v>40</v>
      </c>
      <c r="T220" s="198" t="str">
        <f>IF(ISERROR(VLOOKUP($S220,Datos!$B$25:$C$29,2,0)),"", VLOOKUP($S220,Datos!$B$25:$C$29,2,0))</f>
        <v>Alta</v>
      </c>
      <c r="U220" s="198" t="str">
        <f>VLOOKUP($S220,'Efectividad de Controles'!$B$5:$D$9,3,0)</f>
        <v>Impacto / Probabilidad</v>
      </c>
      <c r="V220" s="177"/>
      <c r="W220" s="177"/>
      <c r="X220" s="178" t="s">
        <v>191</v>
      </c>
      <c r="Y220" s="178" t="s">
        <v>196</v>
      </c>
      <c r="Z220" s="198">
        <f>IF( AND($X220&lt;&gt;"", $Y220&lt;&gt;""), VLOOKUP( IF(ISERROR(VLOOKUP($X220,Datos!$B$8:$C$13,2,0)),0,VLOOKUP($X220,Datos!$B$8:$C$13,2,0)), Datos!$I$9:$N$13, IF(ISERROR(VLOOKUP($Y220,Datos!$B$17:$C$21,2,0)),0,VLOOKUP($Y220, Datos!$B$17:$C$21,2,0)+1),  0),  "-")</f>
        <v>25</v>
      </c>
      <c r="AA220" s="177"/>
      <c r="AB220" s="177"/>
      <c r="AC220" s="179"/>
      <c r="AD220" s="180"/>
      <c r="AE220" s="198">
        <f t="shared" si="9"/>
        <v>22</v>
      </c>
      <c r="AF220" s="198">
        <f t="shared" si="10"/>
        <v>25</v>
      </c>
      <c r="AG220" s="178">
        <v>3</v>
      </c>
      <c r="AH220" s="198" t="str">
        <f>IF(ISERROR(VLOOKUP($AG220,Datos!$A$9:$E$13,2,0)),"",VLOOKUP($AG220,Datos!$A$9:$E$13,2,0))</f>
        <v>3 Moderado</v>
      </c>
      <c r="AI220" s="197" t="str">
        <f>IF(ISERROR(VLOOKUP($AJ220,Datos!$D$8:$E$13,2,0)),0,VLOOKUP($AJ220,Datos!$D$8:$E$13,2,0))</f>
        <v>Extremadamente Dañino</v>
      </c>
      <c r="AJ220" s="198">
        <f>IF(ISERROR(VLOOKUP($X220,Datos!$B$8:$E$13,3,0)), 0, VLOOKUP($X220,Datos!$B$8:$E$13,3,0))</f>
        <v>4</v>
      </c>
      <c r="AK220" s="198">
        <f>IF(ISERROR(VLOOKUP(AL220,Datos!D213:E218,2,0)),0,VLOOKUP(AL220,Datos!D213:E218,2,0))</f>
        <v>0</v>
      </c>
      <c r="AL220" s="198">
        <f>IF(ISERROR(VLOOKUP(Y220,Datos!B213:E218,3,0)),0,VLOOKUP(Y220,Datos!B213:E218,3,0))</f>
        <v>0</v>
      </c>
      <c r="AM220" s="198">
        <f t="shared" si="11"/>
        <v>4</v>
      </c>
      <c r="AN220" s="198" t="str">
        <f>IF(ISERROR(VLOOKUP($AM220,Datos!$I$24:$J$28,2,0)),"-",VLOOKUP($AM220,Datos!$I$24:$J$28,2,0))</f>
        <v>Moderado</v>
      </c>
    </row>
    <row r="221" spans="1:40" s="199" customFormat="1">
      <c r="A221" s="196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8" t="s">
        <v>191</v>
      </c>
      <c r="N221" s="178" t="s">
        <v>194</v>
      </c>
      <c r="O221" s="198">
        <f>IF( AND($M221&lt;&gt;"", $N221&lt;&gt;""), VLOOKUP( IF(ISERROR(VLOOKUP($M221,Datos!$B$8:$C$13,2,0)),0,VLOOKUP($M221,Datos!$B$8:$C$13,2,0)), Datos!$I$9:$N$13, IF(ISERROR(VLOOKUP($N221,Datos!$B$17:$C$21,2,0)),0,VLOOKUP($N221, Datos!$B$17:$C$21,2,0)+1),  0),  "-")</f>
        <v>22</v>
      </c>
      <c r="P221" s="177"/>
      <c r="Q221" s="177"/>
      <c r="R221" s="177"/>
      <c r="S221" s="178" t="s">
        <v>40</v>
      </c>
      <c r="T221" s="198" t="str">
        <f>IF(ISERROR(VLOOKUP($S221,Datos!$B$25:$C$29,2,0)),"", VLOOKUP($S221,Datos!$B$25:$C$29,2,0))</f>
        <v>Alta</v>
      </c>
      <c r="U221" s="198" t="str">
        <f>VLOOKUP($S221,'Efectividad de Controles'!$B$5:$D$9,3,0)</f>
        <v>Impacto / Probabilidad</v>
      </c>
      <c r="V221" s="177"/>
      <c r="W221" s="177"/>
      <c r="X221" s="178" t="s">
        <v>191</v>
      </c>
      <c r="Y221" s="178" t="s">
        <v>196</v>
      </c>
      <c r="Z221" s="198">
        <f>IF( AND($X221&lt;&gt;"", $Y221&lt;&gt;""), VLOOKUP( IF(ISERROR(VLOOKUP($X221,Datos!$B$8:$C$13,2,0)),0,VLOOKUP($X221,Datos!$B$8:$C$13,2,0)), Datos!$I$9:$N$13, IF(ISERROR(VLOOKUP($Y221,Datos!$B$17:$C$21,2,0)),0,VLOOKUP($Y221, Datos!$B$17:$C$21,2,0)+1),  0),  "-")</f>
        <v>25</v>
      </c>
      <c r="AA221" s="177"/>
      <c r="AB221" s="177"/>
      <c r="AC221" s="179"/>
      <c r="AD221" s="180"/>
      <c r="AE221" s="198">
        <f t="shared" si="9"/>
        <v>22</v>
      </c>
      <c r="AF221" s="198">
        <f t="shared" si="10"/>
        <v>25</v>
      </c>
      <c r="AG221" s="178">
        <v>3</v>
      </c>
      <c r="AH221" s="198" t="str">
        <f>IF(ISERROR(VLOOKUP($AG221,Datos!$A$9:$E$13,2,0)),"",VLOOKUP($AG221,Datos!$A$9:$E$13,2,0))</f>
        <v>3 Moderado</v>
      </c>
      <c r="AI221" s="197" t="str">
        <f>IF(ISERROR(VLOOKUP($AJ221,Datos!$D$8:$E$13,2,0)),0,VLOOKUP($AJ221,Datos!$D$8:$E$13,2,0))</f>
        <v>Extremadamente Dañino</v>
      </c>
      <c r="AJ221" s="198">
        <f>IF(ISERROR(VLOOKUP($X221,Datos!$B$8:$E$13,3,0)), 0, VLOOKUP($X221,Datos!$B$8:$E$13,3,0))</f>
        <v>4</v>
      </c>
      <c r="AK221" s="198">
        <f>IF(ISERROR(VLOOKUP(AL221,Datos!D214:E219,2,0)),0,VLOOKUP(AL221,Datos!D214:E219,2,0))</f>
        <v>0</v>
      </c>
      <c r="AL221" s="198">
        <f>IF(ISERROR(VLOOKUP(Y221,Datos!B214:E219,3,0)),0,VLOOKUP(Y221,Datos!B214:E219,3,0))</f>
        <v>0</v>
      </c>
      <c r="AM221" s="198">
        <f t="shared" si="11"/>
        <v>4</v>
      </c>
      <c r="AN221" s="198" t="str">
        <f>IF(ISERROR(VLOOKUP($AM221,Datos!$I$24:$J$28,2,0)),"-",VLOOKUP($AM221,Datos!$I$24:$J$28,2,0))</f>
        <v>Moderado</v>
      </c>
    </row>
    <row r="222" spans="1:40" s="199" customFormat="1">
      <c r="A222" s="196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8" t="s">
        <v>191</v>
      </c>
      <c r="N222" s="178" t="s">
        <v>194</v>
      </c>
      <c r="O222" s="198">
        <f>IF( AND($M222&lt;&gt;"", $N222&lt;&gt;""), VLOOKUP( IF(ISERROR(VLOOKUP($M222,Datos!$B$8:$C$13,2,0)),0,VLOOKUP($M222,Datos!$B$8:$C$13,2,0)), Datos!$I$9:$N$13, IF(ISERROR(VLOOKUP($N222,Datos!$B$17:$C$21,2,0)),0,VLOOKUP($N222, Datos!$B$17:$C$21,2,0)+1),  0),  "-")</f>
        <v>22</v>
      </c>
      <c r="P222" s="177"/>
      <c r="Q222" s="177"/>
      <c r="R222" s="177"/>
      <c r="S222" s="178" t="s">
        <v>40</v>
      </c>
      <c r="T222" s="198" t="str">
        <f>IF(ISERROR(VLOOKUP($S222,Datos!$B$25:$C$29,2,0)),"", VLOOKUP($S222,Datos!$B$25:$C$29,2,0))</f>
        <v>Alta</v>
      </c>
      <c r="U222" s="198" t="str">
        <f>VLOOKUP($S222,'Efectividad de Controles'!$B$5:$D$9,3,0)</f>
        <v>Impacto / Probabilidad</v>
      </c>
      <c r="V222" s="177"/>
      <c r="W222" s="177"/>
      <c r="X222" s="178" t="s">
        <v>191</v>
      </c>
      <c r="Y222" s="178" t="s">
        <v>196</v>
      </c>
      <c r="Z222" s="198">
        <f>IF( AND($X222&lt;&gt;"", $Y222&lt;&gt;""), VLOOKUP( IF(ISERROR(VLOOKUP($X222,Datos!$B$8:$C$13,2,0)),0,VLOOKUP($X222,Datos!$B$8:$C$13,2,0)), Datos!$I$9:$N$13, IF(ISERROR(VLOOKUP($Y222,Datos!$B$17:$C$21,2,0)),0,VLOOKUP($Y222, Datos!$B$17:$C$21,2,0)+1),  0),  "-")</f>
        <v>25</v>
      </c>
      <c r="AA222" s="177"/>
      <c r="AB222" s="177"/>
      <c r="AC222" s="179"/>
      <c r="AD222" s="180"/>
      <c r="AE222" s="198">
        <f t="shared" si="9"/>
        <v>22</v>
      </c>
      <c r="AF222" s="198">
        <f t="shared" si="10"/>
        <v>25</v>
      </c>
      <c r="AG222" s="178">
        <v>3</v>
      </c>
      <c r="AH222" s="198" t="str">
        <f>IF(ISERROR(VLOOKUP($AG222,Datos!$A$9:$E$13,2,0)),"",VLOOKUP($AG222,Datos!$A$9:$E$13,2,0))</f>
        <v>3 Moderado</v>
      </c>
      <c r="AI222" s="197" t="str">
        <f>IF(ISERROR(VLOOKUP($AJ222,Datos!$D$8:$E$13,2,0)),0,VLOOKUP($AJ222,Datos!$D$8:$E$13,2,0))</f>
        <v>Extremadamente Dañino</v>
      </c>
      <c r="AJ222" s="198">
        <f>IF(ISERROR(VLOOKUP($X222,Datos!$B$8:$E$13,3,0)), 0, VLOOKUP($X222,Datos!$B$8:$E$13,3,0))</f>
        <v>4</v>
      </c>
      <c r="AK222" s="198">
        <f>IF(ISERROR(VLOOKUP(AL222,Datos!D215:E220,2,0)),0,VLOOKUP(AL222,Datos!D215:E220,2,0))</f>
        <v>0</v>
      </c>
      <c r="AL222" s="198">
        <f>IF(ISERROR(VLOOKUP(Y222,Datos!B215:E220,3,0)),0,VLOOKUP(Y222,Datos!B215:E220,3,0))</f>
        <v>0</v>
      </c>
      <c r="AM222" s="198">
        <f t="shared" si="11"/>
        <v>4</v>
      </c>
      <c r="AN222" s="198" t="str">
        <f>IF(ISERROR(VLOOKUP($AM222,Datos!$I$24:$J$28,2,0)),"-",VLOOKUP($AM222,Datos!$I$24:$J$28,2,0))</f>
        <v>Moderado</v>
      </c>
    </row>
    <row r="223" spans="1:40" s="199" customFormat="1">
      <c r="A223" s="196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8" t="s">
        <v>191</v>
      </c>
      <c r="N223" s="178" t="s">
        <v>194</v>
      </c>
      <c r="O223" s="198">
        <f>IF( AND($M223&lt;&gt;"", $N223&lt;&gt;""), VLOOKUP( IF(ISERROR(VLOOKUP($M223,Datos!$B$8:$C$13,2,0)),0,VLOOKUP($M223,Datos!$B$8:$C$13,2,0)), Datos!$I$9:$N$13, IF(ISERROR(VLOOKUP($N223,Datos!$B$17:$C$21,2,0)),0,VLOOKUP($N223, Datos!$B$17:$C$21,2,0)+1),  0),  "-")</f>
        <v>22</v>
      </c>
      <c r="P223" s="177"/>
      <c r="Q223" s="177"/>
      <c r="R223" s="177"/>
      <c r="S223" s="178" t="s">
        <v>40</v>
      </c>
      <c r="T223" s="198" t="str">
        <f>IF(ISERROR(VLOOKUP($S223,Datos!$B$25:$C$29,2,0)),"", VLOOKUP($S223,Datos!$B$25:$C$29,2,0))</f>
        <v>Alta</v>
      </c>
      <c r="U223" s="198" t="str">
        <f>VLOOKUP($S223,'Efectividad de Controles'!$B$5:$D$9,3,0)</f>
        <v>Impacto / Probabilidad</v>
      </c>
      <c r="V223" s="177"/>
      <c r="W223" s="177"/>
      <c r="X223" s="178" t="s">
        <v>191</v>
      </c>
      <c r="Y223" s="178" t="s">
        <v>196</v>
      </c>
      <c r="Z223" s="198">
        <f>IF( AND($X223&lt;&gt;"", $Y223&lt;&gt;""), VLOOKUP( IF(ISERROR(VLOOKUP($X223,Datos!$B$8:$C$13,2,0)),0,VLOOKUP($X223,Datos!$B$8:$C$13,2,0)), Datos!$I$9:$N$13, IF(ISERROR(VLOOKUP($Y223,Datos!$B$17:$C$21,2,0)),0,VLOOKUP($Y223, Datos!$B$17:$C$21,2,0)+1),  0),  "-")</f>
        <v>25</v>
      </c>
      <c r="AA223" s="177"/>
      <c r="AB223" s="177"/>
      <c r="AC223" s="179"/>
      <c r="AD223" s="180"/>
      <c r="AE223" s="198">
        <f t="shared" si="9"/>
        <v>22</v>
      </c>
      <c r="AF223" s="198">
        <f t="shared" si="10"/>
        <v>25</v>
      </c>
      <c r="AG223" s="178">
        <v>3</v>
      </c>
      <c r="AH223" s="198" t="str">
        <f>IF(ISERROR(VLOOKUP($AG223,Datos!$A$9:$E$13,2,0)),"",VLOOKUP($AG223,Datos!$A$9:$E$13,2,0))</f>
        <v>3 Moderado</v>
      </c>
      <c r="AI223" s="197" t="str">
        <f>IF(ISERROR(VLOOKUP($AJ223,Datos!$D$8:$E$13,2,0)),0,VLOOKUP($AJ223,Datos!$D$8:$E$13,2,0))</f>
        <v>Extremadamente Dañino</v>
      </c>
      <c r="AJ223" s="198">
        <f>IF(ISERROR(VLOOKUP($X223,Datos!$B$8:$E$13,3,0)), 0, VLOOKUP($X223,Datos!$B$8:$E$13,3,0))</f>
        <v>4</v>
      </c>
      <c r="AK223" s="198">
        <f>IF(ISERROR(VLOOKUP(AL223,Datos!D216:E221,2,0)),0,VLOOKUP(AL223,Datos!D216:E221,2,0))</f>
        <v>0</v>
      </c>
      <c r="AL223" s="198">
        <f>IF(ISERROR(VLOOKUP(Y223,Datos!B216:E221,3,0)),0,VLOOKUP(Y223,Datos!B216:E221,3,0))</f>
        <v>0</v>
      </c>
      <c r="AM223" s="198">
        <f t="shared" si="11"/>
        <v>4</v>
      </c>
      <c r="AN223" s="198" t="str">
        <f>IF(ISERROR(VLOOKUP($AM223,Datos!$I$24:$J$28,2,0)),"-",VLOOKUP($AM223,Datos!$I$24:$J$28,2,0))</f>
        <v>Moderado</v>
      </c>
    </row>
    <row r="224" spans="1:40" s="199" customFormat="1">
      <c r="A224" s="196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8" t="s">
        <v>191</v>
      </c>
      <c r="N224" s="178" t="s">
        <v>194</v>
      </c>
      <c r="O224" s="198">
        <f>IF( AND($M224&lt;&gt;"", $N224&lt;&gt;""), VLOOKUP( IF(ISERROR(VLOOKUP($M224,Datos!$B$8:$C$13,2,0)),0,VLOOKUP($M224,Datos!$B$8:$C$13,2,0)), Datos!$I$9:$N$13, IF(ISERROR(VLOOKUP($N224,Datos!$B$17:$C$21,2,0)),0,VLOOKUP($N224, Datos!$B$17:$C$21,2,0)+1),  0),  "-")</f>
        <v>22</v>
      </c>
      <c r="P224" s="177"/>
      <c r="Q224" s="177"/>
      <c r="R224" s="177"/>
      <c r="S224" s="178" t="s">
        <v>40</v>
      </c>
      <c r="T224" s="198" t="str">
        <f>IF(ISERROR(VLOOKUP($S224,Datos!$B$25:$C$29,2,0)),"", VLOOKUP($S224,Datos!$B$25:$C$29,2,0))</f>
        <v>Alta</v>
      </c>
      <c r="U224" s="198" t="str">
        <f>VLOOKUP($S224,'Efectividad de Controles'!$B$5:$D$9,3,0)</f>
        <v>Impacto / Probabilidad</v>
      </c>
      <c r="V224" s="177"/>
      <c r="W224" s="177"/>
      <c r="X224" s="178" t="s">
        <v>191</v>
      </c>
      <c r="Y224" s="178" t="s">
        <v>196</v>
      </c>
      <c r="Z224" s="198">
        <f>IF( AND($X224&lt;&gt;"", $Y224&lt;&gt;""), VLOOKUP( IF(ISERROR(VLOOKUP($X224,Datos!$B$8:$C$13,2,0)),0,VLOOKUP($X224,Datos!$B$8:$C$13,2,0)), Datos!$I$9:$N$13, IF(ISERROR(VLOOKUP($Y224,Datos!$B$17:$C$21,2,0)),0,VLOOKUP($Y224, Datos!$B$17:$C$21,2,0)+1),  0),  "-")</f>
        <v>25</v>
      </c>
      <c r="AA224" s="177"/>
      <c r="AB224" s="177"/>
      <c r="AC224" s="179"/>
      <c r="AD224" s="180"/>
      <c r="AE224" s="198">
        <f t="shared" si="9"/>
        <v>22</v>
      </c>
      <c r="AF224" s="198">
        <f t="shared" si="10"/>
        <v>25</v>
      </c>
      <c r="AG224" s="178">
        <v>3</v>
      </c>
      <c r="AH224" s="198" t="str">
        <f>IF(ISERROR(VLOOKUP($AG224,Datos!$A$9:$E$13,2,0)),"",VLOOKUP($AG224,Datos!$A$9:$E$13,2,0))</f>
        <v>3 Moderado</v>
      </c>
      <c r="AI224" s="197" t="str">
        <f>IF(ISERROR(VLOOKUP($AJ224,Datos!$D$8:$E$13,2,0)),0,VLOOKUP($AJ224,Datos!$D$8:$E$13,2,0))</f>
        <v>Extremadamente Dañino</v>
      </c>
      <c r="AJ224" s="198">
        <f>IF(ISERROR(VLOOKUP($X224,Datos!$B$8:$E$13,3,0)), 0, VLOOKUP($X224,Datos!$B$8:$E$13,3,0))</f>
        <v>4</v>
      </c>
      <c r="AK224" s="198">
        <f>IF(ISERROR(VLOOKUP(AL224,Datos!D217:E222,2,0)),0,VLOOKUP(AL224,Datos!D217:E222,2,0))</f>
        <v>0</v>
      </c>
      <c r="AL224" s="198">
        <f>IF(ISERROR(VLOOKUP(Y224,Datos!B217:E222,3,0)),0,VLOOKUP(Y224,Datos!B217:E222,3,0))</f>
        <v>0</v>
      </c>
      <c r="AM224" s="198">
        <f t="shared" si="11"/>
        <v>4</v>
      </c>
      <c r="AN224" s="198" t="str">
        <f>IF(ISERROR(VLOOKUP($AM224,Datos!$I$24:$J$28,2,0)),"-",VLOOKUP($AM224,Datos!$I$24:$J$28,2,0))</f>
        <v>Moderado</v>
      </c>
    </row>
    <row r="225" spans="1:40" s="199" customFormat="1">
      <c r="A225" s="196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8" t="s">
        <v>191</v>
      </c>
      <c r="N225" s="178" t="s">
        <v>194</v>
      </c>
      <c r="O225" s="198">
        <f>IF( AND($M225&lt;&gt;"", $N225&lt;&gt;""), VLOOKUP( IF(ISERROR(VLOOKUP($M225,Datos!$B$8:$C$13,2,0)),0,VLOOKUP($M225,Datos!$B$8:$C$13,2,0)), Datos!$I$9:$N$13, IF(ISERROR(VLOOKUP($N225,Datos!$B$17:$C$21,2,0)),0,VLOOKUP($N225, Datos!$B$17:$C$21,2,0)+1),  0),  "-")</f>
        <v>22</v>
      </c>
      <c r="P225" s="177"/>
      <c r="Q225" s="177"/>
      <c r="R225" s="177"/>
      <c r="S225" s="178" t="s">
        <v>40</v>
      </c>
      <c r="T225" s="198" t="str">
        <f>IF(ISERROR(VLOOKUP($S225,Datos!$B$25:$C$29,2,0)),"", VLOOKUP($S225,Datos!$B$25:$C$29,2,0))</f>
        <v>Alta</v>
      </c>
      <c r="U225" s="198" t="str">
        <f>VLOOKUP($S225,'Efectividad de Controles'!$B$5:$D$9,3,0)</f>
        <v>Impacto / Probabilidad</v>
      </c>
      <c r="V225" s="177"/>
      <c r="W225" s="177"/>
      <c r="X225" s="178" t="s">
        <v>191</v>
      </c>
      <c r="Y225" s="178" t="s">
        <v>196</v>
      </c>
      <c r="Z225" s="198">
        <f>IF( AND($X225&lt;&gt;"", $Y225&lt;&gt;""), VLOOKUP( IF(ISERROR(VLOOKUP($X225,Datos!$B$8:$C$13,2,0)),0,VLOOKUP($X225,Datos!$B$8:$C$13,2,0)), Datos!$I$9:$N$13, IF(ISERROR(VLOOKUP($Y225,Datos!$B$17:$C$21,2,0)),0,VLOOKUP($Y225, Datos!$B$17:$C$21,2,0)+1),  0),  "-")</f>
        <v>25</v>
      </c>
      <c r="AA225" s="177"/>
      <c r="AB225" s="177"/>
      <c r="AC225" s="179"/>
      <c r="AD225" s="180"/>
      <c r="AE225" s="198">
        <f t="shared" ref="AE225:AE288" si="12">+O225</f>
        <v>22</v>
      </c>
      <c r="AF225" s="198">
        <f t="shared" ref="AF225:AF288" si="13">+Z225</f>
        <v>25</v>
      </c>
      <c r="AG225" s="178">
        <v>3</v>
      </c>
      <c r="AH225" s="198" t="str">
        <f>IF(ISERROR(VLOOKUP($AG225,Datos!$A$9:$E$13,2,0)),"",VLOOKUP($AG225,Datos!$A$9:$E$13,2,0))</f>
        <v>3 Moderado</v>
      </c>
      <c r="AI225" s="197" t="str">
        <f>IF(ISERROR(VLOOKUP($AJ225,Datos!$D$8:$E$13,2,0)),0,VLOOKUP($AJ225,Datos!$D$8:$E$13,2,0))</f>
        <v>Extremadamente Dañino</v>
      </c>
      <c r="AJ225" s="198">
        <f>IF(ISERROR(VLOOKUP($X225,Datos!$B$8:$E$13,3,0)), 0, VLOOKUP($X225,Datos!$B$8:$E$13,3,0))</f>
        <v>4</v>
      </c>
      <c r="AK225" s="198">
        <f>IF(ISERROR(VLOOKUP(AL225,Datos!D218:E223,2,0)),0,VLOOKUP(AL225,Datos!D218:E223,2,0))</f>
        <v>0</v>
      </c>
      <c r="AL225" s="198">
        <f>IF(ISERROR(VLOOKUP(Y225,Datos!B218:E223,3,0)),0,VLOOKUP(Y225,Datos!B218:E223,3,0))</f>
        <v>0</v>
      </c>
      <c r="AM225" s="198">
        <f t="shared" ref="AM225:AM288" si="14">+AL225+AJ225</f>
        <v>4</v>
      </c>
      <c r="AN225" s="198" t="str">
        <f>IF(ISERROR(VLOOKUP($AM225,Datos!$I$24:$J$28,2,0)),"-",VLOOKUP($AM225,Datos!$I$24:$J$28,2,0))</f>
        <v>Moderado</v>
      </c>
    </row>
    <row r="226" spans="1:40" s="199" customFormat="1">
      <c r="A226" s="196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8" t="s">
        <v>191</v>
      </c>
      <c r="N226" s="178" t="s">
        <v>194</v>
      </c>
      <c r="O226" s="198">
        <f>IF( AND($M226&lt;&gt;"", $N226&lt;&gt;""), VLOOKUP( IF(ISERROR(VLOOKUP($M226,Datos!$B$8:$C$13,2,0)),0,VLOOKUP($M226,Datos!$B$8:$C$13,2,0)), Datos!$I$9:$N$13, IF(ISERROR(VLOOKUP($N226,Datos!$B$17:$C$21,2,0)),0,VLOOKUP($N226, Datos!$B$17:$C$21,2,0)+1),  0),  "-")</f>
        <v>22</v>
      </c>
      <c r="P226" s="177"/>
      <c r="Q226" s="177"/>
      <c r="R226" s="177"/>
      <c r="S226" s="178" t="s">
        <v>40</v>
      </c>
      <c r="T226" s="198" t="str">
        <f>IF(ISERROR(VLOOKUP($S226,Datos!$B$25:$C$29,2,0)),"", VLOOKUP($S226,Datos!$B$25:$C$29,2,0))</f>
        <v>Alta</v>
      </c>
      <c r="U226" s="198" t="str">
        <f>VLOOKUP($S226,'Efectividad de Controles'!$B$5:$D$9,3,0)</f>
        <v>Impacto / Probabilidad</v>
      </c>
      <c r="V226" s="177"/>
      <c r="W226" s="177"/>
      <c r="X226" s="178" t="s">
        <v>191</v>
      </c>
      <c r="Y226" s="178" t="s">
        <v>196</v>
      </c>
      <c r="Z226" s="198">
        <f>IF( AND($X226&lt;&gt;"", $Y226&lt;&gt;""), VLOOKUP( IF(ISERROR(VLOOKUP($X226,Datos!$B$8:$C$13,2,0)),0,VLOOKUP($X226,Datos!$B$8:$C$13,2,0)), Datos!$I$9:$N$13, IF(ISERROR(VLOOKUP($Y226,Datos!$B$17:$C$21,2,0)),0,VLOOKUP($Y226, Datos!$B$17:$C$21,2,0)+1),  0),  "-")</f>
        <v>25</v>
      </c>
      <c r="AA226" s="177"/>
      <c r="AB226" s="177"/>
      <c r="AC226" s="179"/>
      <c r="AD226" s="180"/>
      <c r="AE226" s="198">
        <f t="shared" si="12"/>
        <v>22</v>
      </c>
      <c r="AF226" s="198">
        <f t="shared" si="13"/>
        <v>25</v>
      </c>
      <c r="AG226" s="178">
        <v>3</v>
      </c>
      <c r="AH226" s="198" t="str">
        <f>IF(ISERROR(VLOOKUP($AG226,Datos!$A$9:$E$13,2,0)),"",VLOOKUP($AG226,Datos!$A$9:$E$13,2,0))</f>
        <v>3 Moderado</v>
      </c>
      <c r="AI226" s="197" t="str">
        <f>IF(ISERROR(VLOOKUP($AJ226,Datos!$D$8:$E$13,2,0)),0,VLOOKUP($AJ226,Datos!$D$8:$E$13,2,0))</f>
        <v>Extremadamente Dañino</v>
      </c>
      <c r="AJ226" s="198">
        <f>IF(ISERROR(VLOOKUP($X226,Datos!$B$8:$E$13,3,0)), 0, VLOOKUP($X226,Datos!$B$8:$E$13,3,0))</f>
        <v>4</v>
      </c>
      <c r="AK226" s="198">
        <f>IF(ISERROR(VLOOKUP(AL226,Datos!D219:E224,2,0)),0,VLOOKUP(AL226,Datos!D219:E224,2,0))</f>
        <v>0</v>
      </c>
      <c r="AL226" s="198">
        <f>IF(ISERROR(VLOOKUP(Y226,Datos!B219:E224,3,0)),0,VLOOKUP(Y226,Datos!B219:E224,3,0))</f>
        <v>0</v>
      </c>
      <c r="AM226" s="198">
        <f t="shared" si="14"/>
        <v>4</v>
      </c>
      <c r="AN226" s="198" t="str">
        <f>IF(ISERROR(VLOOKUP($AM226,Datos!$I$24:$J$28,2,0)),"-",VLOOKUP($AM226,Datos!$I$24:$J$28,2,0))</f>
        <v>Moderado</v>
      </c>
    </row>
    <row r="227" spans="1:40" s="199" customFormat="1">
      <c r="A227" s="196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8" t="s">
        <v>191</v>
      </c>
      <c r="N227" s="178" t="s">
        <v>194</v>
      </c>
      <c r="O227" s="198">
        <f>IF( AND($M227&lt;&gt;"", $N227&lt;&gt;""), VLOOKUP( IF(ISERROR(VLOOKUP($M227,Datos!$B$8:$C$13,2,0)),0,VLOOKUP($M227,Datos!$B$8:$C$13,2,0)), Datos!$I$9:$N$13, IF(ISERROR(VLOOKUP($N227,Datos!$B$17:$C$21,2,0)),0,VLOOKUP($N227, Datos!$B$17:$C$21,2,0)+1),  0),  "-")</f>
        <v>22</v>
      </c>
      <c r="P227" s="177"/>
      <c r="Q227" s="177"/>
      <c r="R227" s="177"/>
      <c r="S227" s="178" t="s">
        <v>40</v>
      </c>
      <c r="T227" s="198" t="str">
        <f>IF(ISERROR(VLOOKUP($S227,Datos!$B$25:$C$29,2,0)),"", VLOOKUP($S227,Datos!$B$25:$C$29,2,0))</f>
        <v>Alta</v>
      </c>
      <c r="U227" s="198" t="str">
        <f>VLOOKUP($S227,'Efectividad de Controles'!$B$5:$D$9,3,0)</f>
        <v>Impacto / Probabilidad</v>
      </c>
      <c r="V227" s="177"/>
      <c r="W227" s="177"/>
      <c r="X227" s="178" t="s">
        <v>191</v>
      </c>
      <c r="Y227" s="178" t="s">
        <v>196</v>
      </c>
      <c r="Z227" s="198">
        <f>IF( AND($X227&lt;&gt;"", $Y227&lt;&gt;""), VLOOKUP( IF(ISERROR(VLOOKUP($X227,Datos!$B$8:$C$13,2,0)),0,VLOOKUP($X227,Datos!$B$8:$C$13,2,0)), Datos!$I$9:$N$13, IF(ISERROR(VLOOKUP($Y227,Datos!$B$17:$C$21,2,0)),0,VLOOKUP($Y227, Datos!$B$17:$C$21,2,0)+1),  0),  "-")</f>
        <v>25</v>
      </c>
      <c r="AA227" s="177"/>
      <c r="AB227" s="177"/>
      <c r="AC227" s="179"/>
      <c r="AD227" s="180"/>
      <c r="AE227" s="198">
        <f t="shared" si="12"/>
        <v>22</v>
      </c>
      <c r="AF227" s="198">
        <f t="shared" si="13"/>
        <v>25</v>
      </c>
      <c r="AG227" s="178">
        <v>3</v>
      </c>
      <c r="AH227" s="198" t="str">
        <f>IF(ISERROR(VLOOKUP($AG227,Datos!$A$9:$E$13,2,0)),"",VLOOKUP($AG227,Datos!$A$9:$E$13,2,0))</f>
        <v>3 Moderado</v>
      </c>
      <c r="AI227" s="197" t="str">
        <f>IF(ISERROR(VLOOKUP($AJ227,Datos!$D$8:$E$13,2,0)),0,VLOOKUP($AJ227,Datos!$D$8:$E$13,2,0))</f>
        <v>Extremadamente Dañino</v>
      </c>
      <c r="AJ227" s="198">
        <f>IF(ISERROR(VLOOKUP($X227,Datos!$B$8:$E$13,3,0)), 0, VLOOKUP($X227,Datos!$B$8:$E$13,3,0))</f>
        <v>4</v>
      </c>
      <c r="AK227" s="198">
        <f>IF(ISERROR(VLOOKUP(AL227,Datos!D220:E225,2,0)),0,VLOOKUP(AL227,Datos!D220:E225,2,0))</f>
        <v>0</v>
      </c>
      <c r="AL227" s="198">
        <f>IF(ISERROR(VLOOKUP(Y227,Datos!B220:E225,3,0)),0,VLOOKUP(Y227,Datos!B220:E225,3,0))</f>
        <v>0</v>
      </c>
      <c r="AM227" s="198">
        <f t="shared" si="14"/>
        <v>4</v>
      </c>
      <c r="AN227" s="198" t="str">
        <f>IF(ISERROR(VLOOKUP($AM227,Datos!$I$24:$J$28,2,0)),"-",VLOOKUP($AM227,Datos!$I$24:$J$28,2,0))</f>
        <v>Moderado</v>
      </c>
    </row>
    <row r="228" spans="1:40" s="199" customFormat="1">
      <c r="A228" s="196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8" t="s">
        <v>191</v>
      </c>
      <c r="N228" s="178" t="s">
        <v>194</v>
      </c>
      <c r="O228" s="198">
        <f>IF( AND($M228&lt;&gt;"", $N228&lt;&gt;""), VLOOKUP( IF(ISERROR(VLOOKUP($M228,Datos!$B$8:$C$13,2,0)),0,VLOOKUP($M228,Datos!$B$8:$C$13,2,0)), Datos!$I$9:$N$13, IF(ISERROR(VLOOKUP($N228,Datos!$B$17:$C$21,2,0)),0,VLOOKUP($N228, Datos!$B$17:$C$21,2,0)+1),  0),  "-")</f>
        <v>22</v>
      </c>
      <c r="P228" s="177"/>
      <c r="Q228" s="177"/>
      <c r="R228" s="177"/>
      <c r="S228" s="178" t="s">
        <v>40</v>
      </c>
      <c r="T228" s="198" t="str">
        <f>IF(ISERROR(VLOOKUP($S228,Datos!$B$25:$C$29,2,0)),"", VLOOKUP($S228,Datos!$B$25:$C$29,2,0))</f>
        <v>Alta</v>
      </c>
      <c r="U228" s="198" t="str">
        <f>VLOOKUP($S228,'Efectividad de Controles'!$B$5:$D$9,3,0)</f>
        <v>Impacto / Probabilidad</v>
      </c>
      <c r="V228" s="177"/>
      <c r="W228" s="177"/>
      <c r="X228" s="178" t="s">
        <v>191</v>
      </c>
      <c r="Y228" s="178" t="s">
        <v>196</v>
      </c>
      <c r="Z228" s="198">
        <f>IF( AND($X228&lt;&gt;"", $Y228&lt;&gt;""), VLOOKUP( IF(ISERROR(VLOOKUP($X228,Datos!$B$8:$C$13,2,0)),0,VLOOKUP($X228,Datos!$B$8:$C$13,2,0)), Datos!$I$9:$N$13, IF(ISERROR(VLOOKUP($Y228,Datos!$B$17:$C$21,2,0)),0,VLOOKUP($Y228, Datos!$B$17:$C$21,2,0)+1),  0),  "-")</f>
        <v>25</v>
      </c>
      <c r="AA228" s="177"/>
      <c r="AB228" s="177"/>
      <c r="AC228" s="179"/>
      <c r="AD228" s="180"/>
      <c r="AE228" s="198">
        <f t="shared" si="12"/>
        <v>22</v>
      </c>
      <c r="AF228" s="198">
        <f t="shared" si="13"/>
        <v>25</v>
      </c>
      <c r="AG228" s="178">
        <v>3</v>
      </c>
      <c r="AH228" s="198" t="str">
        <f>IF(ISERROR(VLOOKUP($AG228,Datos!$A$9:$E$13,2,0)),"",VLOOKUP($AG228,Datos!$A$9:$E$13,2,0))</f>
        <v>3 Moderado</v>
      </c>
      <c r="AI228" s="197" t="str">
        <f>IF(ISERROR(VLOOKUP($AJ228,Datos!$D$8:$E$13,2,0)),0,VLOOKUP($AJ228,Datos!$D$8:$E$13,2,0))</f>
        <v>Extremadamente Dañino</v>
      </c>
      <c r="AJ228" s="198">
        <f>IF(ISERROR(VLOOKUP($X228,Datos!$B$8:$E$13,3,0)), 0, VLOOKUP($X228,Datos!$B$8:$E$13,3,0))</f>
        <v>4</v>
      </c>
      <c r="AK228" s="198">
        <f>IF(ISERROR(VLOOKUP(AL228,Datos!D221:E226,2,0)),0,VLOOKUP(AL228,Datos!D221:E226,2,0))</f>
        <v>0</v>
      </c>
      <c r="AL228" s="198">
        <f>IF(ISERROR(VLOOKUP(Y228,Datos!B221:E226,3,0)),0,VLOOKUP(Y228,Datos!B221:E226,3,0))</f>
        <v>0</v>
      </c>
      <c r="AM228" s="198">
        <f t="shared" si="14"/>
        <v>4</v>
      </c>
      <c r="AN228" s="198" t="str">
        <f>IF(ISERROR(VLOOKUP($AM228,Datos!$I$24:$J$28,2,0)),"-",VLOOKUP($AM228,Datos!$I$24:$J$28,2,0))</f>
        <v>Moderado</v>
      </c>
    </row>
    <row r="229" spans="1:40" s="199" customFormat="1">
      <c r="A229" s="196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8" t="s">
        <v>191</v>
      </c>
      <c r="N229" s="178" t="s">
        <v>194</v>
      </c>
      <c r="O229" s="198">
        <f>IF( AND($M229&lt;&gt;"", $N229&lt;&gt;""), VLOOKUP( IF(ISERROR(VLOOKUP($M229,Datos!$B$8:$C$13,2,0)),0,VLOOKUP($M229,Datos!$B$8:$C$13,2,0)), Datos!$I$9:$N$13, IF(ISERROR(VLOOKUP($N229,Datos!$B$17:$C$21,2,0)),0,VLOOKUP($N229, Datos!$B$17:$C$21,2,0)+1),  0),  "-")</f>
        <v>22</v>
      </c>
      <c r="P229" s="177"/>
      <c r="Q229" s="177"/>
      <c r="R229" s="177"/>
      <c r="S229" s="178" t="s">
        <v>40</v>
      </c>
      <c r="T229" s="198" t="str">
        <f>IF(ISERROR(VLOOKUP($S229,Datos!$B$25:$C$29,2,0)),"", VLOOKUP($S229,Datos!$B$25:$C$29,2,0))</f>
        <v>Alta</v>
      </c>
      <c r="U229" s="198" t="str">
        <f>VLOOKUP($S229,'Efectividad de Controles'!$B$5:$D$9,3,0)</f>
        <v>Impacto / Probabilidad</v>
      </c>
      <c r="V229" s="177"/>
      <c r="W229" s="177"/>
      <c r="X229" s="178" t="s">
        <v>191</v>
      </c>
      <c r="Y229" s="178" t="s">
        <v>196</v>
      </c>
      <c r="Z229" s="198">
        <f>IF( AND($X229&lt;&gt;"", $Y229&lt;&gt;""), VLOOKUP( IF(ISERROR(VLOOKUP($X229,Datos!$B$8:$C$13,2,0)),0,VLOOKUP($X229,Datos!$B$8:$C$13,2,0)), Datos!$I$9:$N$13, IF(ISERROR(VLOOKUP($Y229,Datos!$B$17:$C$21,2,0)),0,VLOOKUP($Y229, Datos!$B$17:$C$21,2,0)+1),  0),  "-")</f>
        <v>25</v>
      </c>
      <c r="AA229" s="177"/>
      <c r="AB229" s="177"/>
      <c r="AC229" s="179"/>
      <c r="AD229" s="180"/>
      <c r="AE229" s="198">
        <f t="shared" si="12"/>
        <v>22</v>
      </c>
      <c r="AF229" s="198">
        <f t="shared" si="13"/>
        <v>25</v>
      </c>
      <c r="AG229" s="178">
        <v>3</v>
      </c>
      <c r="AH229" s="198" t="str">
        <f>IF(ISERROR(VLOOKUP($AG229,Datos!$A$9:$E$13,2,0)),"",VLOOKUP($AG229,Datos!$A$9:$E$13,2,0))</f>
        <v>3 Moderado</v>
      </c>
      <c r="AI229" s="197" t="str">
        <f>IF(ISERROR(VLOOKUP($AJ229,Datos!$D$8:$E$13,2,0)),0,VLOOKUP($AJ229,Datos!$D$8:$E$13,2,0))</f>
        <v>Extremadamente Dañino</v>
      </c>
      <c r="AJ229" s="198">
        <f>IF(ISERROR(VLOOKUP($X229,Datos!$B$8:$E$13,3,0)), 0, VLOOKUP($X229,Datos!$B$8:$E$13,3,0))</f>
        <v>4</v>
      </c>
      <c r="AK229" s="198">
        <f>IF(ISERROR(VLOOKUP(AL229,Datos!D222:E227,2,0)),0,VLOOKUP(AL229,Datos!D222:E227,2,0))</f>
        <v>0</v>
      </c>
      <c r="AL229" s="198">
        <f>IF(ISERROR(VLOOKUP(Y229,Datos!B222:E227,3,0)),0,VLOOKUP(Y229,Datos!B222:E227,3,0))</f>
        <v>0</v>
      </c>
      <c r="AM229" s="198">
        <f t="shared" si="14"/>
        <v>4</v>
      </c>
      <c r="AN229" s="198" t="str">
        <f>IF(ISERROR(VLOOKUP($AM229,Datos!$I$24:$J$28,2,0)),"-",VLOOKUP($AM229,Datos!$I$24:$J$28,2,0))</f>
        <v>Moderado</v>
      </c>
    </row>
    <row r="230" spans="1:40" s="199" customFormat="1">
      <c r="A230" s="196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8" t="s">
        <v>191</v>
      </c>
      <c r="N230" s="178" t="s">
        <v>194</v>
      </c>
      <c r="O230" s="198">
        <f>IF( AND($M230&lt;&gt;"", $N230&lt;&gt;""), VLOOKUP( IF(ISERROR(VLOOKUP($M230,Datos!$B$8:$C$13,2,0)),0,VLOOKUP($M230,Datos!$B$8:$C$13,2,0)), Datos!$I$9:$N$13, IF(ISERROR(VLOOKUP($N230,Datos!$B$17:$C$21,2,0)),0,VLOOKUP($N230, Datos!$B$17:$C$21,2,0)+1),  0),  "-")</f>
        <v>22</v>
      </c>
      <c r="P230" s="177"/>
      <c r="Q230" s="177"/>
      <c r="R230" s="177"/>
      <c r="S230" s="178" t="s">
        <v>40</v>
      </c>
      <c r="T230" s="198" t="str">
        <f>IF(ISERROR(VLOOKUP($S230,Datos!$B$25:$C$29,2,0)),"", VLOOKUP($S230,Datos!$B$25:$C$29,2,0))</f>
        <v>Alta</v>
      </c>
      <c r="U230" s="198" t="str">
        <f>VLOOKUP($S230,'Efectividad de Controles'!$B$5:$D$9,3,0)</f>
        <v>Impacto / Probabilidad</v>
      </c>
      <c r="V230" s="177"/>
      <c r="W230" s="177"/>
      <c r="X230" s="178" t="s">
        <v>191</v>
      </c>
      <c r="Y230" s="178" t="s">
        <v>196</v>
      </c>
      <c r="Z230" s="198">
        <f>IF( AND($X230&lt;&gt;"", $Y230&lt;&gt;""), VLOOKUP( IF(ISERROR(VLOOKUP($X230,Datos!$B$8:$C$13,2,0)),0,VLOOKUP($X230,Datos!$B$8:$C$13,2,0)), Datos!$I$9:$N$13, IF(ISERROR(VLOOKUP($Y230,Datos!$B$17:$C$21,2,0)),0,VLOOKUP($Y230, Datos!$B$17:$C$21,2,0)+1),  0),  "-")</f>
        <v>25</v>
      </c>
      <c r="AA230" s="177"/>
      <c r="AB230" s="177"/>
      <c r="AC230" s="179"/>
      <c r="AD230" s="180"/>
      <c r="AE230" s="198">
        <f t="shared" si="12"/>
        <v>22</v>
      </c>
      <c r="AF230" s="198">
        <f t="shared" si="13"/>
        <v>25</v>
      </c>
      <c r="AG230" s="178">
        <v>3</v>
      </c>
      <c r="AH230" s="198" t="str">
        <f>IF(ISERROR(VLOOKUP($AG230,Datos!$A$9:$E$13,2,0)),"",VLOOKUP($AG230,Datos!$A$9:$E$13,2,0))</f>
        <v>3 Moderado</v>
      </c>
      <c r="AI230" s="197" t="str">
        <f>IF(ISERROR(VLOOKUP($AJ230,Datos!$D$8:$E$13,2,0)),0,VLOOKUP($AJ230,Datos!$D$8:$E$13,2,0))</f>
        <v>Extremadamente Dañino</v>
      </c>
      <c r="AJ230" s="198">
        <f>IF(ISERROR(VLOOKUP($X230,Datos!$B$8:$E$13,3,0)), 0, VLOOKUP($X230,Datos!$B$8:$E$13,3,0))</f>
        <v>4</v>
      </c>
      <c r="AK230" s="198">
        <f>IF(ISERROR(VLOOKUP(AL230,Datos!D223:E228,2,0)),0,VLOOKUP(AL230,Datos!D223:E228,2,0))</f>
        <v>0</v>
      </c>
      <c r="AL230" s="198">
        <f>IF(ISERROR(VLOOKUP(Y230,Datos!B223:E228,3,0)),0,VLOOKUP(Y230,Datos!B223:E228,3,0))</f>
        <v>0</v>
      </c>
      <c r="AM230" s="198">
        <f t="shared" si="14"/>
        <v>4</v>
      </c>
      <c r="AN230" s="198" t="str">
        <f>IF(ISERROR(VLOOKUP($AM230,Datos!$I$24:$J$28,2,0)),"-",VLOOKUP($AM230,Datos!$I$24:$J$28,2,0))</f>
        <v>Moderado</v>
      </c>
    </row>
    <row r="231" spans="1:40" s="199" customFormat="1">
      <c r="A231" s="196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8" t="s">
        <v>191</v>
      </c>
      <c r="N231" s="178" t="s">
        <v>194</v>
      </c>
      <c r="O231" s="198">
        <f>IF( AND($M231&lt;&gt;"", $N231&lt;&gt;""), VLOOKUP( IF(ISERROR(VLOOKUP($M231,Datos!$B$8:$C$13,2,0)),0,VLOOKUP($M231,Datos!$B$8:$C$13,2,0)), Datos!$I$9:$N$13, IF(ISERROR(VLOOKUP($N231,Datos!$B$17:$C$21,2,0)),0,VLOOKUP($N231, Datos!$B$17:$C$21,2,0)+1),  0),  "-")</f>
        <v>22</v>
      </c>
      <c r="P231" s="177"/>
      <c r="Q231" s="177"/>
      <c r="R231" s="177"/>
      <c r="S231" s="178" t="s">
        <v>40</v>
      </c>
      <c r="T231" s="198" t="str">
        <f>IF(ISERROR(VLOOKUP($S231,Datos!$B$25:$C$29,2,0)),"", VLOOKUP($S231,Datos!$B$25:$C$29,2,0))</f>
        <v>Alta</v>
      </c>
      <c r="U231" s="198" t="str">
        <f>VLOOKUP($S231,'Efectividad de Controles'!$B$5:$D$9,3,0)</f>
        <v>Impacto / Probabilidad</v>
      </c>
      <c r="V231" s="177"/>
      <c r="W231" s="177"/>
      <c r="X231" s="178" t="s">
        <v>191</v>
      </c>
      <c r="Y231" s="178" t="s">
        <v>196</v>
      </c>
      <c r="Z231" s="198">
        <f>IF( AND($X231&lt;&gt;"", $Y231&lt;&gt;""), VLOOKUP( IF(ISERROR(VLOOKUP($X231,Datos!$B$8:$C$13,2,0)),0,VLOOKUP($X231,Datos!$B$8:$C$13,2,0)), Datos!$I$9:$N$13, IF(ISERROR(VLOOKUP($Y231,Datos!$B$17:$C$21,2,0)),0,VLOOKUP($Y231, Datos!$B$17:$C$21,2,0)+1),  0),  "-")</f>
        <v>25</v>
      </c>
      <c r="AA231" s="177"/>
      <c r="AB231" s="177"/>
      <c r="AC231" s="179"/>
      <c r="AD231" s="180"/>
      <c r="AE231" s="198">
        <f t="shared" si="12"/>
        <v>22</v>
      </c>
      <c r="AF231" s="198">
        <f t="shared" si="13"/>
        <v>25</v>
      </c>
      <c r="AG231" s="178">
        <v>3</v>
      </c>
      <c r="AH231" s="198" t="str">
        <f>IF(ISERROR(VLOOKUP($AG231,Datos!$A$9:$E$13,2,0)),"",VLOOKUP($AG231,Datos!$A$9:$E$13,2,0))</f>
        <v>3 Moderado</v>
      </c>
      <c r="AI231" s="197" t="str">
        <f>IF(ISERROR(VLOOKUP($AJ231,Datos!$D$8:$E$13,2,0)),0,VLOOKUP($AJ231,Datos!$D$8:$E$13,2,0))</f>
        <v>Extremadamente Dañino</v>
      </c>
      <c r="AJ231" s="198">
        <f>IF(ISERROR(VLOOKUP($X231,Datos!$B$8:$E$13,3,0)), 0, VLOOKUP($X231,Datos!$B$8:$E$13,3,0))</f>
        <v>4</v>
      </c>
      <c r="AK231" s="198">
        <f>IF(ISERROR(VLOOKUP(AL231,Datos!D224:E229,2,0)),0,VLOOKUP(AL231,Datos!D224:E229,2,0))</f>
        <v>0</v>
      </c>
      <c r="AL231" s="198">
        <f>IF(ISERROR(VLOOKUP(Y231,Datos!B224:E229,3,0)),0,VLOOKUP(Y231,Datos!B224:E229,3,0))</f>
        <v>0</v>
      </c>
      <c r="AM231" s="198">
        <f t="shared" si="14"/>
        <v>4</v>
      </c>
      <c r="AN231" s="198" t="str">
        <f>IF(ISERROR(VLOOKUP($AM231,Datos!$I$24:$J$28,2,0)),"-",VLOOKUP($AM231,Datos!$I$24:$J$28,2,0))</f>
        <v>Moderado</v>
      </c>
    </row>
    <row r="232" spans="1:40" s="199" customFormat="1">
      <c r="A232" s="196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8" t="s">
        <v>191</v>
      </c>
      <c r="N232" s="178" t="s">
        <v>194</v>
      </c>
      <c r="O232" s="198">
        <f>IF( AND($M232&lt;&gt;"", $N232&lt;&gt;""), VLOOKUP( IF(ISERROR(VLOOKUP($M232,Datos!$B$8:$C$13,2,0)),0,VLOOKUP($M232,Datos!$B$8:$C$13,2,0)), Datos!$I$9:$N$13, IF(ISERROR(VLOOKUP($N232,Datos!$B$17:$C$21,2,0)),0,VLOOKUP($N232, Datos!$B$17:$C$21,2,0)+1),  0),  "-")</f>
        <v>22</v>
      </c>
      <c r="P232" s="177"/>
      <c r="Q232" s="177"/>
      <c r="R232" s="177"/>
      <c r="S232" s="178" t="s">
        <v>40</v>
      </c>
      <c r="T232" s="198" t="str">
        <f>IF(ISERROR(VLOOKUP($S232,Datos!$B$25:$C$29,2,0)),"", VLOOKUP($S232,Datos!$B$25:$C$29,2,0))</f>
        <v>Alta</v>
      </c>
      <c r="U232" s="198" t="str">
        <f>VLOOKUP($S232,'Efectividad de Controles'!$B$5:$D$9,3,0)</f>
        <v>Impacto / Probabilidad</v>
      </c>
      <c r="V232" s="177"/>
      <c r="W232" s="177"/>
      <c r="X232" s="178" t="s">
        <v>191</v>
      </c>
      <c r="Y232" s="178" t="s">
        <v>196</v>
      </c>
      <c r="Z232" s="198">
        <f>IF( AND($X232&lt;&gt;"", $Y232&lt;&gt;""), VLOOKUP( IF(ISERROR(VLOOKUP($X232,Datos!$B$8:$C$13,2,0)),0,VLOOKUP($X232,Datos!$B$8:$C$13,2,0)), Datos!$I$9:$N$13, IF(ISERROR(VLOOKUP($Y232,Datos!$B$17:$C$21,2,0)),0,VLOOKUP($Y232, Datos!$B$17:$C$21,2,0)+1),  0),  "-")</f>
        <v>25</v>
      </c>
      <c r="AA232" s="177"/>
      <c r="AB232" s="177"/>
      <c r="AC232" s="179"/>
      <c r="AD232" s="180"/>
      <c r="AE232" s="198">
        <f t="shared" si="12"/>
        <v>22</v>
      </c>
      <c r="AF232" s="198">
        <f t="shared" si="13"/>
        <v>25</v>
      </c>
      <c r="AG232" s="178">
        <v>3</v>
      </c>
      <c r="AH232" s="198" t="str">
        <f>IF(ISERROR(VLOOKUP($AG232,Datos!$A$9:$E$13,2,0)),"",VLOOKUP($AG232,Datos!$A$9:$E$13,2,0))</f>
        <v>3 Moderado</v>
      </c>
      <c r="AI232" s="197" t="str">
        <f>IF(ISERROR(VLOOKUP($AJ232,Datos!$D$8:$E$13,2,0)),0,VLOOKUP($AJ232,Datos!$D$8:$E$13,2,0))</f>
        <v>Extremadamente Dañino</v>
      </c>
      <c r="AJ232" s="198">
        <f>IF(ISERROR(VLOOKUP($X232,Datos!$B$8:$E$13,3,0)), 0, VLOOKUP($X232,Datos!$B$8:$E$13,3,0))</f>
        <v>4</v>
      </c>
      <c r="AK232" s="198">
        <f>IF(ISERROR(VLOOKUP(AL232,Datos!D225:E230,2,0)),0,VLOOKUP(AL232,Datos!D225:E230,2,0))</f>
        <v>0</v>
      </c>
      <c r="AL232" s="198">
        <f>IF(ISERROR(VLOOKUP(Y232,Datos!B225:E230,3,0)),0,VLOOKUP(Y232,Datos!B225:E230,3,0))</f>
        <v>0</v>
      </c>
      <c r="AM232" s="198">
        <f t="shared" si="14"/>
        <v>4</v>
      </c>
      <c r="AN232" s="198" t="str">
        <f>IF(ISERROR(VLOOKUP($AM232,Datos!$I$24:$J$28,2,0)),"-",VLOOKUP($AM232,Datos!$I$24:$J$28,2,0))</f>
        <v>Moderado</v>
      </c>
    </row>
    <row r="233" spans="1:40" s="199" customFormat="1">
      <c r="A233" s="196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8" t="s">
        <v>191</v>
      </c>
      <c r="N233" s="178" t="s">
        <v>194</v>
      </c>
      <c r="O233" s="198">
        <f>IF( AND($M233&lt;&gt;"", $N233&lt;&gt;""), VLOOKUP( IF(ISERROR(VLOOKUP($M233,Datos!$B$8:$C$13,2,0)),0,VLOOKUP($M233,Datos!$B$8:$C$13,2,0)), Datos!$I$9:$N$13, IF(ISERROR(VLOOKUP($N233,Datos!$B$17:$C$21,2,0)),0,VLOOKUP($N233, Datos!$B$17:$C$21,2,0)+1),  0),  "-")</f>
        <v>22</v>
      </c>
      <c r="P233" s="177"/>
      <c r="Q233" s="177"/>
      <c r="R233" s="177"/>
      <c r="S233" s="178" t="s">
        <v>40</v>
      </c>
      <c r="T233" s="198" t="str">
        <f>IF(ISERROR(VLOOKUP($S233,Datos!$B$25:$C$29,2,0)),"", VLOOKUP($S233,Datos!$B$25:$C$29,2,0))</f>
        <v>Alta</v>
      </c>
      <c r="U233" s="198" t="str">
        <f>VLOOKUP($S233,'Efectividad de Controles'!$B$5:$D$9,3,0)</f>
        <v>Impacto / Probabilidad</v>
      </c>
      <c r="V233" s="177"/>
      <c r="W233" s="177"/>
      <c r="X233" s="178" t="s">
        <v>191</v>
      </c>
      <c r="Y233" s="178" t="s">
        <v>196</v>
      </c>
      <c r="Z233" s="198">
        <f>IF( AND($X233&lt;&gt;"", $Y233&lt;&gt;""), VLOOKUP( IF(ISERROR(VLOOKUP($X233,Datos!$B$8:$C$13,2,0)),0,VLOOKUP($X233,Datos!$B$8:$C$13,2,0)), Datos!$I$9:$N$13, IF(ISERROR(VLOOKUP($Y233,Datos!$B$17:$C$21,2,0)),0,VLOOKUP($Y233, Datos!$B$17:$C$21,2,0)+1),  0),  "-")</f>
        <v>25</v>
      </c>
      <c r="AA233" s="177"/>
      <c r="AB233" s="177"/>
      <c r="AC233" s="179"/>
      <c r="AD233" s="180"/>
      <c r="AE233" s="198">
        <f t="shared" si="12"/>
        <v>22</v>
      </c>
      <c r="AF233" s="198">
        <f t="shared" si="13"/>
        <v>25</v>
      </c>
      <c r="AG233" s="178">
        <v>3</v>
      </c>
      <c r="AH233" s="198" t="str">
        <f>IF(ISERROR(VLOOKUP($AG233,Datos!$A$9:$E$13,2,0)),"",VLOOKUP($AG233,Datos!$A$9:$E$13,2,0))</f>
        <v>3 Moderado</v>
      </c>
      <c r="AI233" s="197" t="str">
        <f>IF(ISERROR(VLOOKUP($AJ233,Datos!$D$8:$E$13,2,0)),0,VLOOKUP($AJ233,Datos!$D$8:$E$13,2,0))</f>
        <v>Extremadamente Dañino</v>
      </c>
      <c r="AJ233" s="198">
        <f>IF(ISERROR(VLOOKUP($X233,Datos!$B$8:$E$13,3,0)), 0, VLOOKUP($X233,Datos!$B$8:$E$13,3,0))</f>
        <v>4</v>
      </c>
      <c r="AK233" s="198">
        <f>IF(ISERROR(VLOOKUP(AL233,Datos!D226:E231,2,0)),0,VLOOKUP(AL233,Datos!D226:E231,2,0))</f>
        <v>0</v>
      </c>
      <c r="AL233" s="198">
        <f>IF(ISERROR(VLOOKUP(Y233,Datos!B226:E231,3,0)),0,VLOOKUP(Y233,Datos!B226:E231,3,0))</f>
        <v>0</v>
      </c>
      <c r="AM233" s="198">
        <f t="shared" si="14"/>
        <v>4</v>
      </c>
      <c r="AN233" s="198" t="str">
        <f>IF(ISERROR(VLOOKUP($AM233,Datos!$I$24:$J$28,2,0)),"-",VLOOKUP($AM233,Datos!$I$24:$J$28,2,0))</f>
        <v>Moderado</v>
      </c>
    </row>
    <row r="234" spans="1:40" s="199" customFormat="1">
      <c r="A234" s="196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8" t="s">
        <v>191</v>
      </c>
      <c r="N234" s="178" t="s">
        <v>194</v>
      </c>
      <c r="O234" s="198">
        <f>IF( AND($M234&lt;&gt;"", $N234&lt;&gt;""), VLOOKUP( IF(ISERROR(VLOOKUP($M234,Datos!$B$8:$C$13,2,0)),0,VLOOKUP($M234,Datos!$B$8:$C$13,2,0)), Datos!$I$9:$N$13, IF(ISERROR(VLOOKUP($N234,Datos!$B$17:$C$21,2,0)),0,VLOOKUP($N234, Datos!$B$17:$C$21,2,0)+1),  0),  "-")</f>
        <v>22</v>
      </c>
      <c r="P234" s="177"/>
      <c r="Q234" s="177"/>
      <c r="R234" s="177"/>
      <c r="S234" s="178" t="s">
        <v>40</v>
      </c>
      <c r="T234" s="198" t="str">
        <f>IF(ISERROR(VLOOKUP($S234,Datos!$B$25:$C$29,2,0)),"", VLOOKUP($S234,Datos!$B$25:$C$29,2,0))</f>
        <v>Alta</v>
      </c>
      <c r="U234" s="198" t="str">
        <f>VLOOKUP($S234,'Efectividad de Controles'!$B$5:$D$9,3,0)</f>
        <v>Impacto / Probabilidad</v>
      </c>
      <c r="V234" s="177"/>
      <c r="W234" s="177"/>
      <c r="X234" s="178" t="s">
        <v>191</v>
      </c>
      <c r="Y234" s="178" t="s">
        <v>196</v>
      </c>
      <c r="Z234" s="198">
        <f>IF( AND($X234&lt;&gt;"", $Y234&lt;&gt;""), VLOOKUP( IF(ISERROR(VLOOKUP($X234,Datos!$B$8:$C$13,2,0)),0,VLOOKUP($X234,Datos!$B$8:$C$13,2,0)), Datos!$I$9:$N$13, IF(ISERROR(VLOOKUP($Y234,Datos!$B$17:$C$21,2,0)),0,VLOOKUP($Y234, Datos!$B$17:$C$21,2,0)+1),  0),  "-")</f>
        <v>25</v>
      </c>
      <c r="AA234" s="177"/>
      <c r="AB234" s="177"/>
      <c r="AC234" s="179"/>
      <c r="AD234" s="180"/>
      <c r="AE234" s="198">
        <f t="shared" si="12"/>
        <v>22</v>
      </c>
      <c r="AF234" s="198">
        <f t="shared" si="13"/>
        <v>25</v>
      </c>
      <c r="AG234" s="178">
        <v>3</v>
      </c>
      <c r="AH234" s="198" t="str">
        <f>IF(ISERROR(VLOOKUP($AG234,Datos!$A$9:$E$13,2,0)),"",VLOOKUP($AG234,Datos!$A$9:$E$13,2,0))</f>
        <v>3 Moderado</v>
      </c>
      <c r="AI234" s="197" t="str">
        <f>IF(ISERROR(VLOOKUP($AJ234,Datos!$D$8:$E$13,2,0)),0,VLOOKUP($AJ234,Datos!$D$8:$E$13,2,0))</f>
        <v>Extremadamente Dañino</v>
      </c>
      <c r="AJ234" s="198">
        <f>IF(ISERROR(VLOOKUP($X234,Datos!$B$8:$E$13,3,0)), 0, VLOOKUP($X234,Datos!$B$8:$E$13,3,0))</f>
        <v>4</v>
      </c>
      <c r="AK234" s="198">
        <f>IF(ISERROR(VLOOKUP(AL234,Datos!D227:E232,2,0)),0,VLOOKUP(AL234,Datos!D227:E232,2,0))</f>
        <v>0</v>
      </c>
      <c r="AL234" s="198">
        <f>IF(ISERROR(VLOOKUP(Y234,Datos!B227:E232,3,0)),0,VLOOKUP(Y234,Datos!B227:E232,3,0))</f>
        <v>0</v>
      </c>
      <c r="AM234" s="198">
        <f t="shared" si="14"/>
        <v>4</v>
      </c>
      <c r="AN234" s="198" t="str">
        <f>IF(ISERROR(VLOOKUP($AM234,Datos!$I$24:$J$28,2,0)),"-",VLOOKUP($AM234,Datos!$I$24:$J$28,2,0))</f>
        <v>Moderado</v>
      </c>
    </row>
    <row r="235" spans="1:40" s="199" customFormat="1">
      <c r="A235" s="196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8" t="s">
        <v>191</v>
      </c>
      <c r="N235" s="178" t="s">
        <v>194</v>
      </c>
      <c r="O235" s="198">
        <f>IF( AND($M235&lt;&gt;"", $N235&lt;&gt;""), VLOOKUP( IF(ISERROR(VLOOKUP($M235,Datos!$B$8:$C$13,2,0)),0,VLOOKUP($M235,Datos!$B$8:$C$13,2,0)), Datos!$I$9:$N$13, IF(ISERROR(VLOOKUP($N235,Datos!$B$17:$C$21,2,0)),0,VLOOKUP($N235, Datos!$B$17:$C$21,2,0)+1),  0),  "-")</f>
        <v>22</v>
      </c>
      <c r="P235" s="177"/>
      <c r="Q235" s="177"/>
      <c r="R235" s="177"/>
      <c r="S235" s="178" t="s">
        <v>40</v>
      </c>
      <c r="T235" s="198" t="str">
        <f>IF(ISERROR(VLOOKUP($S235,Datos!$B$25:$C$29,2,0)),"", VLOOKUP($S235,Datos!$B$25:$C$29,2,0))</f>
        <v>Alta</v>
      </c>
      <c r="U235" s="198" t="str">
        <f>VLOOKUP($S235,'Efectividad de Controles'!$B$5:$D$9,3,0)</f>
        <v>Impacto / Probabilidad</v>
      </c>
      <c r="V235" s="177"/>
      <c r="W235" s="177"/>
      <c r="X235" s="178" t="s">
        <v>191</v>
      </c>
      <c r="Y235" s="178" t="s">
        <v>196</v>
      </c>
      <c r="Z235" s="198">
        <f>IF( AND($X235&lt;&gt;"", $Y235&lt;&gt;""), VLOOKUP( IF(ISERROR(VLOOKUP($X235,Datos!$B$8:$C$13,2,0)),0,VLOOKUP($X235,Datos!$B$8:$C$13,2,0)), Datos!$I$9:$N$13, IF(ISERROR(VLOOKUP($Y235,Datos!$B$17:$C$21,2,0)),0,VLOOKUP($Y235, Datos!$B$17:$C$21,2,0)+1),  0),  "-")</f>
        <v>25</v>
      </c>
      <c r="AA235" s="177"/>
      <c r="AB235" s="177"/>
      <c r="AC235" s="179"/>
      <c r="AD235" s="180"/>
      <c r="AE235" s="198">
        <f t="shared" si="12"/>
        <v>22</v>
      </c>
      <c r="AF235" s="198">
        <f t="shared" si="13"/>
        <v>25</v>
      </c>
      <c r="AG235" s="178">
        <v>3</v>
      </c>
      <c r="AH235" s="198" t="str">
        <f>IF(ISERROR(VLOOKUP($AG235,Datos!$A$9:$E$13,2,0)),"",VLOOKUP($AG235,Datos!$A$9:$E$13,2,0))</f>
        <v>3 Moderado</v>
      </c>
      <c r="AI235" s="197" t="str">
        <f>IF(ISERROR(VLOOKUP($AJ235,Datos!$D$8:$E$13,2,0)),0,VLOOKUP($AJ235,Datos!$D$8:$E$13,2,0))</f>
        <v>Extremadamente Dañino</v>
      </c>
      <c r="AJ235" s="198">
        <f>IF(ISERROR(VLOOKUP($X235,Datos!$B$8:$E$13,3,0)), 0, VLOOKUP($X235,Datos!$B$8:$E$13,3,0))</f>
        <v>4</v>
      </c>
      <c r="AK235" s="198">
        <f>IF(ISERROR(VLOOKUP(AL235,Datos!D228:E233,2,0)),0,VLOOKUP(AL235,Datos!D228:E233,2,0))</f>
        <v>0</v>
      </c>
      <c r="AL235" s="198">
        <f>IF(ISERROR(VLOOKUP(Y235,Datos!B228:E233,3,0)),0,VLOOKUP(Y235,Datos!B228:E233,3,0))</f>
        <v>0</v>
      </c>
      <c r="AM235" s="198">
        <f t="shared" si="14"/>
        <v>4</v>
      </c>
      <c r="AN235" s="198" t="str">
        <f>IF(ISERROR(VLOOKUP($AM235,Datos!$I$24:$J$28,2,0)),"-",VLOOKUP($AM235,Datos!$I$24:$J$28,2,0))</f>
        <v>Moderado</v>
      </c>
    </row>
    <row r="236" spans="1:40" s="199" customFormat="1">
      <c r="A236" s="196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8" t="s">
        <v>191</v>
      </c>
      <c r="N236" s="178" t="s">
        <v>194</v>
      </c>
      <c r="O236" s="198">
        <f>IF( AND($M236&lt;&gt;"", $N236&lt;&gt;""), VLOOKUP( IF(ISERROR(VLOOKUP($M236,Datos!$B$8:$C$13,2,0)),0,VLOOKUP($M236,Datos!$B$8:$C$13,2,0)), Datos!$I$9:$N$13, IF(ISERROR(VLOOKUP($N236,Datos!$B$17:$C$21,2,0)),0,VLOOKUP($N236, Datos!$B$17:$C$21,2,0)+1),  0),  "-")</f>
        <v>22</v>
      </c>
      <c r="P236" s="177"/>
      <c r="Q236" s="177"/>
      <c r="R236" s="177"/>
      <c r="S236" s="178" t="s">
        <v>40</v>
      </c>
      <c r="T236" s="198" t="str">
        <f>IF(ISERROR(VLOOKUP($S236,Datos!$B$25:$C$29,2,0)),"", VLOOKUP($S236,Datos!$B$25:$C$29,2,0))</f>
        <v>Alta</v>
      </c>
      <c r="U236" s="198" t="str">
        <f>VLOOKUP($S236,'Efectividad de Controles'!$B$5:$D$9,3,0)</f>
        <v>Impacto / Probabilidad</v>
      </c>
      <c r="V236" s="177"/>
      <c r="W236" s="177"/>
      <c r="X236" s="178" t="s">
        <v>191</v>
      </c>
      <c r="Y236" s="178" t="s">
        <v>196</v>
      </c>
      <c r="Z236" s="198">
        <f>IF( AND($X236&lt;&gt;"", $Y236&lt;&gt;""), VLOOKUP( IF(ISERROR(VLOOKUP($X236,Datos!$B$8:$C$13,2,0)),0,VLOOKUP($X236,Datos!$B$8:$C$13,2,0)), Datos!$I$9:$N$13, IF(ISERROR(VLOOKUP($Y236,Datos!$B$17:$C$21,2,0)),0,VLOOKUP($Y236, Datos!$B$17:$C$21,2,0)+1),  0),  "-")</f>
        <v>25</v>
      </c>
      <c r="AA236" s="177"/>
      <c r="AB236" s="177"/>
      <c r="AC236" s="179"/>
      <c r="AD236" s="180"/>
      <c r="AE236" s="198">
        <f t="shared" si="12"/>
        <v>22</v>
      </c>
      <c r="AF236" s="198">
        <f t="shared" si="13"/>
        <v>25</v>
      </c>
      <c r="AG236" s="178">
        <v>3</v>
      </c>
      <c r="AH236" s="198" t="str">
        <f>IF(ISERROR(VLOOKUP($AG236,Datos!$A$9:$E$13,2,0)),"",VLOOKUP($AG236,Datos!$A$9:$E$13,2,0))</f>
        <v>3 Moderado</v>
      </c>
      <c r="AI236" s="197" t="str">
        <f>IF(ISERROR(VLOOKUP($AJ236,Datos!$D$8:$E$13,2,0)),0,VLOOKUP($AJ236,Datos!$D$8:$E$13,2,0))</f>
        <v>Extremadamente Dañino</v>
      </c>
      <c r="AJ236" s="198">
        <f>IF(ISERROR(VLOOKUP($X236,Datos!$B$8:$E$13,3,0)), 0, VLOOKUP($X236,Datos!$B$8:$E$13,3,0))</f>
        <v>4</v>
      </c>
      <c r="AK236" s="198">
        <f>IF(ISERROR(VLOOKUP(AL236,Datos!D229:E234,2,0)),0,VLOOKUP(AL236,Datos!D229:E234,2,0))</f>
        <v>0</v>
      </c>
      <c r="AL236" s="198">
        <f>IF(ISERROR(VLOOKUP(Y236,Datos!B229:E234,3,0)),0,VLOOKUP(Y236,Datos!B229:E234,3,0))</f>
        <v>0</v>
      </c>
      <c r="AM236" s="198">
        <f t="shared" si="14"/>
        <v>4</v>
      </c>
      <c r="AN236" s="198" t="str">
        <f>IF(ISERROR(VLOOKUP($AM236,Datos!$I$24:$J$28,2,0)),"-",VLOOKUP($AM236,Datos!$I$24:$J$28,2,0))</f>
        <v>Moderado</v>
      </c>
    </row>
    <row r="237" spans="1:40" s="199" customFormat="1">
      <c r="A237" s="196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8" t="s">
        <v>191</v>
      </c>
      <c r="N237" s="178" t="s">
        <v>194</v>
      </c>
      <c r="O237" s="198">
        <f>IF( AND($M237&lt;&gt;"", $N237&lt;&gt;""), VLOOKUP( IF(ISERROR(VLOOKUP($M237,Datos!$B$8:$C$13,2,0)),0,VLOOKUP($M237,Datos!$B$8:$C$13,2,0)), Datos!$I$9:$N$13, IF(ISERROR(VLOOKUP($N237,Datos!$B$17:$C$21,2,0)),0,VLOOKUP($N237, Datos!$B$17:$C$21,2,0)+1),  0),  "-")</f>
        <v>22</v>
      </c>
      <c r="P237" s="177"/>
      <c r="Q237" s="177"/>
      <c r="R237" s="177"/>
      <c r="S237" s="178" t="s">
        <v>40</v>
      </c>
      <c r="T237" s="198" t="str">
        <f>IF(ISERROR(VLOOKUP($S237,Datos!$B$25:$C$29,2,0)),"", VLOOKUP($S237,Datos!$B$25:$C$29,2,0))</f>
        <v>Alta</v>
      </c>
      <c r="U237" s="198" t="str">
        <f>VLOOKUP($S237,'Efectividad de Controles'!$B$5:$D$9,3,0)</f>
        <v>Impacto / Probabilidad</v>
      </c>
      <c r="V237" s="177"/>
      <c r="W237" s="177"/>
      <c r="X237" s="178" t="s">
        <v>191</v>
      </c>
      <c r="Y237" s="178" t="s">
        <v>196</v>
      </c>
      <c r="Z237" s="198">
        <f>IF( AND($X237&lt;&gt;"", $Y237&lt;&gt;""), VLOOKUP( IF(ISERROR(VLOOKUP($X237,Datos!$B$8:$C$13,2,0)),0,VLOOKUP($X237,Datos!$B$8:$C$13,2,0)), Datos!$I$9:$N$13, IF(ISERROR(VLOOKUP($Y237,Datos!$B$17:$C$21,2,0)),0,VLOOKUP($Y237, Datos!$B$17:$C$21,2,0)+1),  0),  "-")</f>
        <v>25</v>
      </c>
      <c r="AA237" s="177"/>
      <c r="AB237" s="177"/>
      <c r="AC237" s="179"/>
      <c r="AD237" s="180"/>
      <c r="AE237" s="198">
        <f t="shared" si="12"/>
        <v>22</v>
      </c>
      <c r="AF237" s="198">
        <f t="shared" si="13"/>
        <v>25</v>
      </c>
      <c r="AG237" s="178">
        <v>3</v>
      </c>
      <c r="AH237" s="198" t="str">
        <f>IF(ISERROR(VLOOKUP($AG237,Datos!$A$9:$E$13,2,0)),"",VLOOKUP($AG237,Datos!$A$9:$E$13,2,0))</f>
        <v>3 Moderado</v>
      </c>
      <c r="AI237" s="197" t="str">
        <f>IF(ISERROR(VLOOKUP($AJ237,Datos!$D$8:$E$13,2,0)),0,VLOOKUP($AJ237,Datos!$D$8:$E$13,2,0))</f>
        <v>Extremadamente Dañino</v>
      </c>
      <c r="AJ237" s="198">
        <f>IF(ISERROR(VLOOKUP($X237,Datos!$B$8:$E$13,3,0)), 0, VLOOKUP($X237,Datos!$B$8:$E$13,3,0))</f>
        <v>4</v>
      </c>
      <c r="AK237" s="198">
        <f>IF(ISERROR(VLOOKUP(AL237,Datos!D230:E235,2,0)),0,VLOOKUP(AL237,Datos!D230:E235,2,0))</f>
        <v>0</v>
      </c>
      <c r="AL237" s="198">
        <f>IF(ISERROR(VLOOKUP(Y237,Datos!B230:E235,3,0)),0,VLOOKUP(Y237,Datos!B230:E235,3,0))</f>
        <v>0</v>
      </c>
      <c r="AM237" s="198">
        <f t="shared" si="14"/>
        <v>4</v>
      </c>
      <c r="AN237" s="198" t="str">
        <f>IF(ISERROR(VLOOKUP($AM237,Datos!$I$24:$J$28,2,0)),"-",VLOOKUP($AM237,Datos!$I$24:$J$28,2,0))</f>
        <v>Moderado</v>
      </c>
    </row>
    <row r="238" spans="1:40" s="199" customFormat="1">
      <c r="A238" s="196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8" t="s">
        <v>191</v>
      </c>
      <c r="N238" s="178" t="s">
        <v>194</v>
      </c>
      <c r="O238" s="198">
        <f>IF( AND($M238&lt;&gt;"", $N238&lt;&gt;""), VLOOKUP( IF(ISERROR(VLOOKUP($M238,Datos!$B$8:$C$13,2,0)),0,VLOOKUP($M238,Datos!$B$8:$C$13,2,0)), Datos!$I$9:$N$13, IF(ISERROR(VLOOKUP($N238,Datos!$B$17:$C$21,2,0)),0,VLOOKUP($N238, Datos!$B$17:$C$21,2,0)+1),  0),  "-")</f>
        <v>22</v>
      </c>
      <c r="P238" s="177"/>
      <c r="Q238" s="177"/>
      <c r="R238" s="177"/>
      <c r="S238" s="178" t="s">
        <v>40</v>
      </c>
      <c r="T238" s="198" t="str">
        <f>IF(ISERROR(VLOOKUP($S238,Datos!$B$25:$C$29,2,0)),"", VLOOKUP($S238,Datos!$B$25:$C$29,2,0))</f>
        <v>Alta</v>
      </c>
      <c r="U238" s="198" t="str">
        <f>VLOOKUP($S238,'Efectividad de Controles'!$B$5:$D$9,3,0)</f>
        <v>Impacto / Probabilidad</v>
      </c>
      <c r="V238" s="177"/>
      <c r="W238" s="177"/>
      <c r="X238" s="178" t="s">
        <v>191</v>
      </c>
      <c r="Y238" s="178" t="s">
        <v>196</v>
      </c>
      <c r="Z238" s="198">
        <f>IF( AND($X238&lt;&gt;"", $Y238&lt;&gt;""), VLOOKUP( IF(ISERROR(VLOOKUP($X238,Datos!$B$8:$C$13,2,0)),0,VLOOKUP($X238,Datos!$B$8:$C$13,2,0)), Datos!$I$9:$N$13, IF(ISERROR(VLOOKUP($Y238,Datos!$B$17:$C$21,2,0)),0,VLOOKUP($Y238, Datos!$B$17:$C$21,2,0)+1),  0),  "-")</f>
        <v>25</v>
      </c>
      <c r="AA238" s="177"/>
      <c r="AB238" s="177"/>
      <c r="AC238" s="179"/>
      <c r="AD238" s="180"/>
      <c r="AE238" s="198">
        <f t="shared" si="12"/>
        <v>22</v>
      </c>
      <c r="AF238" s="198">
        <f t="shared" si="13"/>
        <v>25</v>
      </c>
      <c r="AG238" s="178">
        <v>3</v>
      </c>
      <c r="AH238" s="198" t="str">
        <f>IF(ISERROR(VLOOKUP($AG238,Datos!$A$9:$E$13,2,0)),"",VLOOKUP($AG238,Datos!$A$9:$E$13,2,0))</f>
        <v>3 Moderado</v>
      </c>
      <c r="AI238" s="197" t="str">
        <f>IF(ISERROR(VLOOKUP($AJ238,Datos!$D$8:$E$13,2,0)),0,VLOOKUP($AJ238,Datos!$D$8:$E$13,2,0))</f>
        <v>Extremadamente Dañino</v>
      </c>
      <c r="AJ238" s="198">
        <f>IF(ISERROR(VLOOKUP($X238,Datos!$B$8:$E$13,3,0)), 0, VLOOKUP($X238,Datos!$B$8:$E$13,3,0))</f>
        <v>4</v>
      </c>
      <c r="AK238" s="198">
        <f>IF(ISERROR(VLOOKUP(AL238,Datos!D231:E236,2,0)),0,VLOOKUP(AL238,Datos!D231:E236,2,0))</f>
        <v>0</v>
      </c>
      <c r="AL238" s="198">
        <f>IF(ISERROR(VLOOKUP(Y238,Datos!B231:E236,3,0)),0,VLOOKUP(Y238,Datos!B231:E236,3,0))</f>
        <v>0</v>
      </c>
      <c r="AM238" s="198">
        <f t="shared" si="14"/>
        <v>4</v>
      </c>
      <c r="AN238" s="198" t="str">
        <f>IF(ISERROR(VLOOKUP($AM238,Datos!$I$24:$J$28,2,0)),"-",VLOOKUP($AM238,Datos!$I$24:$J$28,2,0))</f>
        <v>Moderado</v>
      </c>
    </row>
    <row r="239" spans="1:40" s="199" customFormat="1">
      <c r="A239" s="196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8" t="s">
        <v>191</v>
      </c>
      <c r="N239" s="178" t="s">
        <v>194</v>
      </c>
      <c r="O239" s="198">
        <f>IF( AND($M239&lt;&gt;"", $N239&lt;&gt;""), VLOOKUP( IF(ISERROR(VLOOKUP($M239,Datos!$B$8:$C$13,2,0)),0,VLOOKUP($M239,Datos!$B$8:$C$13,2,0)), Datos!$I$9:$N$13, IF(ISERROR(VLOOKUP($N239,Datos!$B$17:$C$21,2,0)),0,VLOOKUP($N239, Datos!$B$17:$C$21,2,0)+1),  0),  "-")</f>
        <v>22</v>
      </c>
      <c r="P239" s="177"/>
      <c r="Q239" s="177"/>
      <c r="R239" s="177"/>
      <c r="S239" s="178" t="s">
        <v>40</v>
      </c>
      <c r="T239" s="198" t="str">
        <f>IF(ISERROR(VLOOKUP($S239,Datos!$B$25:$C$29,2,0)),"", VLOOKUP($S239,Datos!$B$25:$C$29,2,0))</f>
        <v>Alta</v>
      </c>
      <c r="U239" s="198" t="str">
        <f>VLOOKUP($S239,'Efectividad de Controles'!$B$5:$D$9,3,0)</f>
        <v>Impacto / Probabilidad</v>
      </c>
      <c r="V239" s="177"/>
      <c r="W239" s="177"/>
      <c r="X239" s="178" t="s">
        <v>191</v>
      </c>
      <c r="Y239" s="178" t="s">
        <v>196</v>
      </c>
      <c r="Z239" s="198">
        <f>IF( AND($X239&lt;&gt;"", $Y239&lt;&gt;""), VLOOKUP( IF(ISERROR(VLOOKUP($X239,Datos!$B$8:$C$13,2,0)),0,VLOOKUP($X239,Datos!$B$8:$C$13,2,0)), Datos!$I$9:$N$13, IF(ISERROR(VLOOKUP($Y239,Datos!$B$17:$C$21,2,0)),0,VLOOKUP($Y239, Datos!$B$17:$C$21,2,0)+1),  0),  "-")</f>
        <v>25</v>
      </c>
      <c r="AA239" s="177"/>
      <c r="AB239" s="177"/>
      <c r="AC239" s="179"/>
      <c r="AD239" s="180"/>
      <c r="AE239" s="198">
        <f t="shared" si="12"/>
        <v>22</v>
      </c>
      <c r="AF239" s="198">
        <f t="shared" si="13"/>
        <v>25</v>
      </c>
      <c r="AG239" s="178">
        <v>3</v>
      </c>
      <c r="AH239" s="198" t="str">
        <f>IF(ISERROR(VLOOKUP($AG239,Datos!$A$9:$E$13,2,0)),"",VLOOKUP($AG239,Datos!$A$9:$E$13,2,0))</f>
        <v>3 Moderado</v>
      </c>
      <c r="AI239" s="197" t="str">
        <f>IF(ISERROR(VLOOKUP($AJ239,Datos!$D$8:$E$13,2,0)),0,VLOOKUP($AJ239,Datos!$D$8:$E$13,2,0))</f>
        <v>Extremadamente Dañino</v>
      </c>
      <c r="AJ239" s="198">
        <f>IF(ISERROR(VLOOKUP($X239,Datos!$B$8:$E$13,3,0)), 0, VLOOKUP($X239,Datos!$B$8:$E$13,3,0))</f>
        <v>4</v>
      </c>
      <c r="AK239" s="198">
        <f>IF(ISERROR(VLOOKUP(AL239,Datos!D232:E237,2,0)),0,VLOOKUP(AL239,Datos!D232:E237,2,0))</f>
        <v>0</v>
      </c>
      <c r="AL239" s="198">
        <f>IF(ISERROR(VLOOKUP(Y239,Datos!B232:E237,3,0)),0,VLOOKUP(Y239,Datos!B232:E237,3,0))</f>
        <v>0</v>
      </c>
      <c r="AM239" s="198">
        <f t="shared" si="14"/>
        <v>4</v>
      </c>
      <c r="AN239" s="198" t="str">
        <f>IF(ISERROR(VLOOKUP($AM239,Datos!$I$24:$J$28,2,0)),"-",VLOOKUP($AM239,Datos!$I$24:$J$28,2,0))</f>
        <v>Moderado</v>
      </c>
    </row>
    <row r="240" spans="1:40" s="199" customFormat="1">
      <c r="A240" s="196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8" t="s">
        <v>191</v>
      </c>
      <c r="N240" s="178" t="s">
        <v>194</v>
      </c>
      <c r="O240" s="198">
        <f>IF( AND($M240&lt;&gt;"", $N240&lt;&gt;""), VLOOKUP( IF(ISERROR(VLOOKUP($M240,Datos!$B$8:$C$13,2,0)),0,VLOOKUP($M240,Datos!$B$8:$C$13,2,0)), Datos!$I$9:$N$13, IF(ISERROR(VLOOKUP($N240,Datos!$B$17:$C$21,2,0)),0,VLOOKUP($N240, Datos!$B$17:$C$21,2,0)+1),  0),  "-")</f>
        <v>22</v>
      </c>
      <c r="P240" s="177"/>
      <c r="Q240" s="177"/>
      <c r="R240" s="177"/>
      <c r="S240" s="178" t="s">
        <v>40</v>
      </c>
      <c r="T240" s="198" t="str">
        <f>IF(ISERROR(VLOOKUP($S240,Datos!$B$25:$C$29,2,0)),"", VLOOKUP($S240,Datos!$B$25:$C$29,2,0))</f>
        <v>Alta</v>
      </c>
      <c r="U240" s="198" t="str">
        <f>VLOOKUP($S240,'Efectividad de Controles'!$B$5:$D$9,3,0)</f>
        <v>Impacto / Probabilidad</v>
      </c>
      <c r="V240" s="177"/>
      <c r="W240" s="177"/>
      <c r="X240" s="178" t="s">
        <v>191</v>
      </c>
      <c r="Y240" s="178" t="s">
        <v>196</v>
      </c>
      <c r="Z240" s="198">
        <f>IF( AND($X240&lt;&gt;"", $Y240&lt;&gt;""), VLOOKUP( IF(ISERROR(VLOOKUP($X240,Datos!$B$8:$C$13,2,0)),0,VLOOKUP($X240,Datos!$B$8:$C$13,2,0)), Datos!$I$9:$N$13, IF(ISERROR(VLOOKUP($Y240,Datos!$B$17:$C$21,2,0)),0,VLOOKUP($Y240, Datos!$B$17:$C$21,2,0)+1),  0),  "-")</f>
        <v>25</v>
      </c>
      <c r="AA240" s="177"/>
      <c r="AB240" s="177"/>
      <c r="AC240" s="179"/>
      <c r="AD240" s="180"/>
      <c r="AE240" s="198">
        <f t="shared" si="12"/>
        <v>22</v>
      </c>
      <c r="AF240" s="198">
        <f t="shared" si="13"/>
        <v>25</v>
      </c>
      <c r="AG240" s="178">
        <v>3</v>
      </c>
      <c r="AH240" s="198" t="str">
        <f>IF(ISERROR(VLOOKUP($AG240,Datos!$A$9:$E$13,2,0)),"",VLOOKUP($AG240,Datos!$A$9:$E$13,2,0))</f>
        <v>3 Moderado</v>
      </c>
      <c r="AI240" s="197" t="str">
        <f>IF(ISERROR(VLOOKUP($AJ240,Datos!$D$8:$E$13,2,0)),0,VLOOKUP($AJ240,Datos!$D$8:$E$13,2,0))</f>
        <v>Extremadamente Dañino</v>
      </c>
      <c r="AJ240" s="198">
        <f>IF(ISERROR(VLOOKUP($X240,Datos!$B$8:$E$13,3,0)), 0, VLOOKUP($X240,Datos!$B$8:$E$13,3,0))</f>
        <v>4</v>
      </c>
      <c r="AK240" s="198">
        <f>IF(ISERROR(VLOOKUP(AL240,Datos!D233:E238,2,0)),0,VLOOKUP(AL240,Datos!D233:E238,2,0))</f>
        <v>0</v>
      </c>
      <c r="AL240" s="198">
        <f>IF(ISERROR(VLOOKUP(Y240,Datos!B233:E238,3,0)),0,VLOOKUP(Y240,Datos!B233:E238,3,0))</f>
        <v>0</v>
      </c>
      <c r="AM240" s="198">
        <f t="shared" si="14"/>
        <v>4</v>
      </c>
      <c r="AN240" s="198" t="str">
        <f>IF(ISERROR(VLOOKUP($AM240,Datos!$I$24:$J$28,2,0)),"-",VLOOKUP($AM240,Datos!$I$24:$J$28,2,0))</f>
        <v>Moderado</v>
      </c>
    </row>
    <row r="241" spans="1:40" s="199" customFormat="1">
      <c r="A241" s="196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8" t="s">
        <v>191</v>
      </c>
      <c r="N241" s="178" t="s">
        <v>194</v>
      </c>
      <c r="O241" s="198">
        <f>IF( AND($M241&lt;&gt;"", $N241&lt;&gt;""), VLOOKUP( IF(ISERROR(VLOOKUP($M241,Datos!$B$8:$C$13,2,0)),0,VLOOKUP($M241,Datos!$B$8:$C$13,2,0)), Datos!$I$9:$N$13, IF(ISERROR(VLOOKUP($N241,Datos!$B$17:$C$21,2,0)),0,VLOOKUP($N241, Datos!$B$17:$C$21,2,0)+1),  0),  "-")</f>
        <v>22</v>
      </c>
      <c r="P241" s="177"/>
      <c r="Q241" s="177"/>
      <c r="R241" s="177"/>
      <c r="S241" s="178" t="s">
        <v>40</v>
      </c>
      <c r="T241" s="198" t="str">
        <f>IF(ISERROR(VLOOKUP($S241,Datos!$B$25:$C$29,2,0)),"", VLOOKUP($S241,Datos!$B$25:$C$29,2,0))</f>
        <v>Alta</v>
      </c>
      <c r="U241" s="198" t="str">
        <f>VLOOKUP($S241,'Efectividad de Controles'!$B$5:$D$9,3,0)</f>
        <v>Impacto / Probabilidad</v>
      </c>
      <c r="V241" s="177"/>
      <c r="W241" s="177"/>
      <c r="X241" s="178" t="s">
        <v>191</v>
      </c>
      <c r="Y241" s="178" t="s">
        <v>196</v>
      </c>
      <c r="Z241" s="198">
        <f>IF( AND($X241&lt;&gt;"", $Y241&lt;&gt;""), VLOOKUP( IF(ISERROR(VLOOKUP($X241,Datos!$B$8:$C$13,2,0)),0,VLOOKUP($X241,Datos!$B$8:$C$13,2,0)), Datos!$I$9:$N$13, IF(ISERROR(VLOOKUP($Y241,Datos!$B$17:$C$21,2,0)),0,VLOOKUP($Y241, Datos!$B$17:$C$21,2,0)+1),  0),  "-")</f>
        <v>25</v>
      </c>
      <c r="AA241" s="177"/>
      <c r="AB241" s="177"/>
      <c r="AC241" s="179"/>
      <c r="AD241" s="180"/>
      <c r="AE241" s="198">
        <f t="shared" si="12"/>
        <v>22</v>
      </c>
      <c r="AF241" s="198">
        <f t="shared" si="13"/>
        <v>25</v>
      </c>
      <c r="AG241" s="178">
        <v>3</v>
      </c>
      <c r="AH241" s="198" t="str">
        <f>IF(ISERROR(VLOOKUP($AG241,Datos!$A$9:$E$13,2,0)),"",VLOOKUP($AG241,Datos!$A$9:$E$13,2,0))</f>
        <v>3 Moderado</v>
      </c>
      <c r="AI241" s="197" t="str">
        <f>IF(ISERROR(VLOOKUP($AJ241,Datos!$D$8:$E$13,2,0)),0,VLOOKUP($AJ241,Datos!$D$8:$E$13,2,0))</f>
        <v>Extremadamente Dañino</v>
      </c>
      <c r="AJ241" s="198">
        <f>IF(ISERROR(VLOOKUP($X241,Datos!$B$8:$E$13,3,0)), 0, VLOOKUP($X241,Datos!$B$8:$E$13,3,0))</f>
        <v>4</v>
      </c>
      <c r="AK241" s="198">
        <f>IF(ISERROR(VLOOKUP(AL241,Datos!D234:E239,2,0)),0,VLOOKUP(AL241,Datos!D234:E239,2,0))</f>
        <v>0</v>
      </c>
      <c r="AL241" s="198">
        <f>IF(ISERROR(VLOOKUP(Y241,Datos!B234:E239,3,0)),0,VLOOKUP(Y241,Datos!B234:E239,3,0))</f>
        <v>0</v>
      </c>
      <c r="AM241" s="198">
        <f t="shared" si="14"/>
        <v>4</v>
      </c>
      <c r="AN241" s="198" t="str">
        <f>IF(ISERROR(VLOOKUP($AM241,Datos!$I$24:$J$28,2,0)),"-",VLOOKUP($AM241,Datos!$I$24:$J$28,2,0))</f>
        <v>Moderado</v>
      </c>
    </row>
    <row r="242" spans="1:40" s="199" customFormat="1">
      <c r="A242" s="196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8" t="s">
        <v>191</v>
      </c>
      <c r="N242" s="178" t="s">
        <v>194</v>
      </c>
      <c r="O242" s="198">
        <f>IF( AND($M242&lt;&gt;"", $N242&lt;&gt;""), VLOOKUP( IF(ISERROR(VLOOKUP($M242,Datos!$B$8:$C$13,2,0)),0,VLOOKUP($M242,Datos!$B$8:$C$13,2,0)), Datos!$I$9:$N$13, IF(ISERROR(VLOOKUP($N242,Datos!$B$17:$C$21,2,0)),0,VLOOKUP($N242, Datos!$B$17:$C$21,2,0)+1),  0),  "-")</f>
        <v>22</v>
      </c>
      <c r="P242" s="177"/>
      <c r="Q242" s="177"/>
      <c r="R242" s="177"/>
      <c r="S242" s="178" t="s">
        <v>40</v>
      </c>
      <c r="T242" s="198" t="str">
        <f>IF(ISERROR(VLOOKUP($S242,Datos!$B$25:$C$29,2,0)),"", VLOOKUP($S242,Datos!$B$25:$C$29,2,0))</f>
        <v>Alta</v>
      </c>
      <c r="U242" s="198" t="str">
        <f>VLOOKUP($S242,'Efectividad de Controles'!$B$5:$D$9,3,0)</f>
        <v>Impacto / Probabilidad</v>
      </c>
      <c r="V242" s="177"/>
      <c r="W242" s="177"/>
      <c r="X242" s="178" t="s">
        <v>191</v>
      </c>
      <c r="Y242" s="178" t="s">
        <v>196</v>
      </c>
      <c r="Z242" s="198">
        <f>IF( AND($X242&lt;&gt;"", $Y242&lt;&gt;""), VLOOKUP( IF(ISERROR(VLOOKUP($X242,Datos!$B$8:$C$13,2,0)),0,VLOOKUP($X242,Datos!$B$8:$C$13,2,0)), Datos!$I$9:$N$13, IF(ISERROR(VLOOKUP($Y242,Datos!$B$17:$C$21,2,0)),0,VLOOKUP($Y242, Datos!$B$17:$C$21,2,0)+1),  0),  "-")</f>
        <v>25</v>
      </c>
      <c r="AA242" s="177"/>
      <c r="AB242" s="177"/>
      <c r="AC242" s="179"/>
      <c r="AD242" s="180"/>
      <c r="AE242" s="198">
        <f t="shared" si="12"/>
        <v>22</v>
      </c>
      <c r="AF242" s="198">
        <f t="shared" si="13"/>
        <v>25</v>
      </c>
      <c r="AG242" s="178">
        <v>3</v>
      </c>
      <c r="AH242" s="198" t="str">
        <f>IF(ISERROR(VLOOKUP($AG242,Datos!$A$9:$E$13,2,0)),"",VLOOKUP($AG242,Datos!$A$9:$E$13,2,0))</f>
        <v>3 Moderado</v>
      </c>
      <c r="AI242" s="197" t="str">
        <f>IF(ISERROR(VLOOKUP($AJ242,Datos!$D$8:$E$13,2,0)),0,VLOOKUP($AJ242,Datos!$D$8:$E$13,2,0))</f>
        <v>Extremadamente Dañino</v>
      </c>
      <c r="AJ242" s="198">
        <f>IF(ISERROR(VLOOKUP($X242,Datos!$B$8:$E$13,3,0)), 0, VLOOKUP($X242,Datos!$B$8:$E$13,3,0))</f>
        <v>4</v>
      </c>
      <c r="AK242" s="198">
        <f>IF(ISERROR(VLOOKUP(AL242,Datos!D235:E240,2,0)),0,VLOOKUP(AL242,Datos!D235:E240,2,0))</f>
        <v>0</v>
      </c>
      <c r="AL242" s="198">
        <f>IF(ISERROR(VLOOKUP(Y242,Datos!B235:E240,3,0)),0,VLOOKUP(Y242,Datos!B235:E240,3,0))</f>
        <v>0</v>
      </c>
      <c r="AM242" s="198">
        <f t="shared" si="14"/>
        <v>4</v>
      </c>
      <c r="AN242" s="198" t="str">
        <f>IF(ISERROR(VLOOKUP($AM242,Datos!$I$24:$J$28,2,0)),"-",VLOOKUP($AM242,Datos!$I$24:$J$28,2,0))</f>
        <v>Moderado</v>
      </c>
    </row>
    <row r="243" spans="1:40" s="199" customFormat="1">
      <c r="A243" s="196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8" t="s">
        <v>191</v>
      </c>
      <c r="N243" s="178" t="s">
        <v>194</v>
      </c>
      <c r="O243" s="198">
        <f>IF( AND($M243&lt;&gt;"", $N243&lt;&gt;""), VLOOKUP( IF(ISERROR(VLOOKUP($M243,Datos!$B$8:$C$13,2,0)),0,VLOOKUP($M243,Datos!$B$8:$C$13,2,0)), Datos!$I$9:$N$13, IF(ISERROR(VLOOKUP($N243,Datos!$B$17:$C$21,2,0)),0,VLOOKUP($N243, Datos!$B$17:$C$21,2,0)+1),  0),  "-")</f>
        <v>22</v>
      </c>
      <c r="P243" s="177"/>
      <c r="Q243" s="177"/>
      <c r="R243" s="177"/>
      <c r="S243" s="178" t="s">
        <v>40</v>
      </c>
      <c r="T243" s="198" t="str">
        <f>IF(ISERROR(VLOOKUP($S243,Datos!$B$25:$C$29,2,0)),"", VLOOKUP($S243,Datos!$B$25:$C$29,2,0))</f>
        <v>Alta</v>
      </c>
      <c r="U243" s="198" t="str">
        <f>VLOOKUP($S243,'Efectividad de Controles'!$B$5:$D$9,3,0)</f>
        <v>Impacto / Probabilidad</v>
      </c>
      <c r="V243" s="177"/>
      <c r="W243" s="177"/>
      <c r="X243" s="178" t="s">
        <v>191</v>
      </c>
      <c r="Y243" s="178" t="s">
        <v>196</v>
      </c>
      <c r="Z243" s="198">
        <f>IF( AND($X243&lt;&gt;"", $Y243&lt;&gt;""), VLOOKUP( IF(ISERROR(VLOOKUP($X243,Datos!$B$8:$C$13,2,0)),0,VLOOKUP($X243,Datos!$B$8:$C$13,2,0)), Datos!$I$9:$N$13, IF(ISERROR(VLOOKUP($Y243,Datos!$B$17:$C$21,2,0)),0,VLOOKUP($Y243, Datos!$B$17:$C$21,2,0)+1),  0),  "-")</f>
        <v>25</v>
      </c>
      <c r="AA243" s="177"/>
      <c r="AB243" s="177"/>
      <c r="AC243" s="179"/>
      <c r="AD243" s="180"/>
      <c r="AE243" s="198">
        <f t="shared" si="12"/>
        <v>22</v>
      </c>
      <c r="AF243" s="198">
        <f t="shared" si="13"/>
        <v>25</v>
      </c>
      <c r="AG243" s="178">
        <v>3</v>
      </c>
      <c r="AH243" s="198" t="str">
        <f>IF(ISERROR(VLOOKUP($AG243,Datos!$A$9:$E$13,2,0)),"",VLOOKUP($AG243,Datos!$A$9:$E$13,2,0))</f>
        <v>3 Moderado</v>
      </c>
      <c r="AI243" s="197" t="str">
        <f>IF(ISERROR(VLOOKUP($AJ243,Datos!$D$8:$E$13,2,0)),0,VLOOKUP($AJ243,Datos!$D$8:$E$13,2,0))</f>
        <v>Extremadamente Dañino</v>
      </c>
      <c r="AJ243" s="198">
        <f>IF(ISERROR(VLOOKUP($X243,Datos!$B$8:$E$13,3,0)), 0, VLOOKUP($X243,Datos!$B$8:$E$13,3,0))</f>
        <v>4</v>
      </c>
      <c r="AK243" s="198">
        <f>IF(ISERROR(VLOOKUP(AL243,Datos!D236:E241,2,0)),0,VLOOKUP(AL243,Datos!D236:E241,2,0))</f>
        <v>0</v>
      </c>
      <c r="AL243" s="198">
        <f>IF(ISERROR(VLOOKUP(Y243,Datos!B236:E241,3,0)),0,VLOOKUP(Y243,Datos!B236:E241,3,0))</f>
        <v>0</v>
      </c>
      <c r="AM243" s="198">
        <f t="shared" si="14"/>
        <v>4</v>
      </c>
      <c r="AN243" s="198" t="str">
        <f>IF(ISERROR(VLOOKUP($AM243,Datos!$I$24:$J$28,2,0)),"-",VLOOKUP($AM243,Datos!$I$24:$J$28,2,0))</f>
        <v>Moderado</v>
      </c>
    </row>
    <row r="244" spans="1:40" s="199" customFormat="1">
      <c r="A244" s="196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8" t="s">
        <v>191</v>
      </c>
      <c r="N244" s="178" t="s">
        <v>194</v>
      </c>
      <c r="O244" s="198">
        <f>IF( AND($M244&lt;&gt;"", $N244&lt;&gt;""), VLOOKUP( IF(ISERROR(VLOOKUP($M244,Datos!$B$8:$C$13,2,0)),0,VLOOKUP($M244,Datos!$B$8:$C$13,2,0)), Datos!$I$9:$N$13, IF(ISERROR(VLOOKUP($N244,Datos!$B$17:$C$21,2,0)),0,VLOOKUP($N244, Datos!$B$17:$C$21,2,0)+1),  0),  "-")</f>
        <v>22</v>
      </c>
      <c r="P244" s="177"/>
      <c r="Q244" s="177"/>
      <c r="R244" s="177"/>
      <c r="S244" s="178" t="s">
        <v>40</v>
      </c>
      <c r="T244" s="198" t="str">
        <f>IF(ISERROR(VLOOKUP($S244,Datos!$B$25:$C$29,2,0)),"", VLOOKUP($S244,Datos!$B$25:$C$29,2,0))</f>
        <v>Alta</v>
      </c>
      <c r="U244" s="198" t="str">
        <f>VLOOKUP($S244,'Efectividad de Controles'!$B$5:$D$9,3,0)</f>
        <v>Impacto / Probabilidad</v>
      </c>
      <c r="V244" s="177"/>
      <c r="W244" s="177"/>
      <c r="X244" s="178" t="s">
        <v>191</v>
      </c>
      <c r="Y244" s="178" t="s">
        <v>196</v>
      </c>
      <c r="Z244" s="198">
        <f>IF( AND($X244&lt;&gt;"", $Y244&lt;&gt;""), VLOOKUP( IF(ISERROR(VLOOKUP($X244,Datos!$B$8:$C$13,2,0)),0,VLOOKUP($X244,Datos!$B$8:$C$13,2,0)), Datos!$I$9:$N$13, IF(ISERROR(VLOOKUP($Y244,Datos!$B$17:$C$21,2,0)),0,VLOOKUP($Y244, Datos!$B$17:$C$21,2,0)+1),  0),  "-")</f>
        <v>25</v>
      </c>
      <c r="AA244" s="177"/>
      <c r="AB244" s="177"/>
      <c r="AC244" s="179"/>
      <c r="AD244" s="180"/>
      <c r="AE244" s="198">
        <f t="shared" si="12"/>
        <v>22</v>
      </c>
      <c r="AF244" s="198">
        <f t="shared" si="13"/>
        <v>25</v>
      </c>
      <c r="AG244" s="178">
        <v>3</v>
      </c>
      <c r="AH244" s="198" t="str">
        <f>IF(ISERROR(VLOOKUP($AG244,Datos!$A$9:$E$13,2,0)),"",VLOOKUP($AG244,Datos!$A$9:$E$13,2,0))</f>
        <v>3 Moderado</v>
      </c>
      <c r="AI244" s="197" t="str">
        <f>IF(ISERROR(VLOOKUP($AJ244,Datos!$D$8:$E$13,2,0)),0,VLOOKUP($AJ244,Datos!$D$8:$E$13,2,0))</f>
        <v>Extremadamente Dañino</v>
      </c>
      <c r="AJ244" s="198">
        <f>IF(ISERROR(VLOOKUP($X244,Datos!$B$8:$E$13,3,0)), 0, VLOOKUP($X244,Datos!$B$8:$E$13,3,0))</f>
        <v>4</v>
      </c>
      <c r="AK244" s="198">
        <f>IF(ISERROR(VLOOKUP(AL244,Datos!D237:E242,2,0)),0,VLOOKUP(AL244,Datos!D237:E242,2,0))</f>
        <v>0</v>
      </c>
      <c r="AL244" s="198">
        <f>IF(ISERROR(VLOOKUP(Y244,Datos!B237:E242,3,0)),0,VLOOKUP(Y244,Datos!B237:E242,3,0))</f>
        <v>0</v>
      </c>
      <c r="AM244" s="198">
        <f t="shared" si="14"/>
        <v>4</v>
      </c>
      <c r="AN244" s="198" t="str">
        <f>IF(ISERROR(VLOOKUP($AM244,Datos!$I$24:$J$28,2,0)),"-",VLOOKUP($AM244,Datos!$I$24:$J$28,2,0))</f>
        <v>Moderado</v>
      </c>
    </row>
    <row r="245" spans="1:40" s="199" customFormat="1">
      <c r="A245" s="196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8" t="s">
        <v>191</v>
      </c>
      <c r="N245" s="178" t="s">
        <v>194</v>
      </c>
      <c r="O245" s="198">
        <f>IF( AND($M245&lt;&gt;"", $N245&lt;&gt;""), VLOOKUP( IF(ISERROR(VLOOKUP($M245,Datos!$B$8:$C$13,2,0)),0,VLOOKUP($M245,Datos!$B$8:$C$13,2,0)), Datos!$I$9:$N$13, IF(ISERROR(VLOOKUP($N245,Datos!$B$17:$C$21,2,0)),0,VLOOKUP($N245, Datos!$B$17:$C$21,2,0)+1),  0),  "-")</f>
        <v>22</v>
      </c>
      <c r="P245" s="177"/>
      <c r="Q245" s="177"/>
      <c r="R245" s="177"/>
      <c r="S245" s="178" t="s">
        <v>40</v>
      </c>
      <c r="T245" s="198" t="str">
        <f>IF(ISERROR(VLOOKUP($S245,Datos!$B$25:$C$29,2,0)),"", VLOOKUP($S245,Datos!$B$25:$C$29,2,0))</f>
        <v>Alta</v>
      </c>
      <c r="U245" s="198" t="str">
        <f>VLOOKUP($S245,'Efectividad de Controles'!$B$5:$D$9,3,0)</f>
        <v>Impacto / Probabilidad</v>
      </c>
      <c r="V245" s="177"/>
      <c r="W245" s="177"/>
      <c r="X245" s="178" t="s">
        <v>191</v>
      </c>
      <c r="Y245" s="178" t="s">
        <v>196</v>
      </c>
      <c r="Z245" s="198">
        <f>IF( AND($X245&lt;&gt;"", $Y245&lt;&gt;""), VLOOKUP( IF(ISERROR(VLOOKUP($X245,Datos!$B$8:$C$13,2,0)),0,VLOOKUP($X245,Datos!$B$8:$C$13,2,0)), Datos!$I$9:$N$13, IF(ISERROR(VLOOKUP($Y245,Datos!$B$17:$C$21,2,0)),0,VLOOKUP($Y245, Datos!$B$17:$C$21,2,0)+1),  0),  "-")</f>
        <v>25</v>
      </c>
      <c r="AA245" s="177"/>
      <c r="AB245" s="177"/>
      <c r="AC245" s="179"/>
      <c r="AD245" s="180"/>
      <c r="AE245" s="198">
        <f t="shared" si="12"/>
        <v>22</v>
      </c>
      <c r="AF245" s="198">
        <f t="shared" si="13"/>
        <v>25</v>
      </c>
      <c r="AG245" s="178">
        <v>3</v>
      </c>
      <c r="AH245" s="198" t="str">
        <f>IF(ISERROR(VLOOKUP($AG245,Datos!$A$9:$E$13,2,0)),"",VLOOKUP($AG245,Datos!$A$9:$E$13,2,0))</f>
        <v>3 Moderado</v>
      </c>
      <c r="AI245" s="197" t="str">
        <f>IF(ISERROR(VLOOKUP($AJ245,Datos!$D$8:$E$13,2,0)),0,VLOOKUP($AJ245,Datos!$D$8:$E$13,2,0))</f>
        <v>Extremadamente Dañino</v>
      </c>
      <c r="AJ245" s="198">
        <f>IF(ISERROR(VLOOKUP($X245,Datos!$B$8:$E$13,3,0)), 0, VLOOKUP($X245,Datos!$B$8:$E$13,3,0))</f>
        <v>4</v>
      </c>
      <c r="AK245" s="198">
        <f>IF(ISERROR(VLOOKUP(AL245,Datos!D238:E243,2,0)),0,VLOOKUP(AL245,Datos!D238:E243,2,0))</f>
        <v>0</v>
      </c>
      <c r="AL245" s="198">
        <f>IF(ISERROR(VLOOKUP(Y245,Datos!B238:E243,3,0)),0,VLOOKUP(Y245,Datos!B238:E243,3,0))</f>
        <v>0</v>
      </c>
      <c r="AM245" s="198">
        <f t="shared" si="14"/>
        <v>4</v>
      </c>
      <c r="AN245" s="198" t="str">
        <f>IF(ISERROR(VLOOKUP($AM245,Datos!$I$24:$J$28,2,0)),"-",VLOOKUP($AM245,Datos!$I$24:$J$28,2,0))</f>
        <v>Moderado</v>
      </c>
    </row>
    <row r="246" spans="1:40" s="199" customFormat="1">
      <c r="A246" s="196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8" t="s">
        <v>191</v>
      </c>
      <c r="N246" s="178" t="s">
        <v>194</v>
      </c>
      <c r="O246" s="198">
        <f>IF( AND($M246&lt;&gt;"", $N246&lt;&gt;""), VLOOKUP( IF(ISERROR(VLOOKUP($M246,Datos!$B$8:$C$13,2,0)),0,VLOOKUP($M246,Datos!$B$8:$C$13,2,0)), Datos!$I$9:$N$13, IF(ISERROR(VLOOKUP($N246,Datos!$B$17:$C$21,2,0)),0,VLOOKUP($N246, Datos!$B$17:$C$21,2,0)+1),  0),  "-")</f>
        <v>22</v>
      </c>
      <c r="P246" s="177"/>
      <c r="Q246" s="177"/>
      <c r="R246" s="177"/>
      <c r="S246" s="178" t="s">
        <v>40</v>
      </c>
      <c r="T246" s="198" t="str">
        <f>IF(ISERROR(VLOOKUP($S246,Datos!$B$25:$C$29,2,0)),"", VLOOKUP($S246,Datos!$B$25:$C$29,2,0))</f>
        <v>Alta</v>
      </c>
      <c r="U246" s="198" t="str">
        <f>VLOOKUP($S246,'Efectividad de Controles'!$B$5:$D$9,3,0)</f>
        <v>Impacto / Probabilidad</v>
      </c>
      <c r="V246" s="177"/>
      <c r="W246" s="177"/>
      <c r="X246" s="178" t="s">
        <v>191</v>
      </c>
      <c r="Y246" s="178" t="s">
        <v>196</v>
      </c>
      <c r="Z246" s="198">
        <f>IF( AND($X246&lt;&gt;"", $Y246&lt;&gt;""), VLOOKUP( IF(ISERROR(VLOOKUP($X246,Datos!$B$8:$C$13,2,0)),0,VLOOKUP($X246,Datos!$B$8:$C$13,2,0)), Datos!$I$9:$N$13, IF(ISERROR(VLOOKUP($Y246,Datos!$B$17:$C$21,2,0)),0,VLOOKUP($Y246, Datos!$B$17:$C$21,2,0)+1),  0),  "-")</f>
        <v>25</v>
      </c>
      <c r="AA246" s="177"/>
      <c r="AB246" s="177"/>
      <c r="AC246" s="179"/>
      <c r="AD246" s="180"/>
      <c r="AE246" s="198">
        <f t="shared" si="12"/>
        <v>22</v>
      </c>
      <c r="AF246" s="198">
        <f t="shared" si="13"/>
        <v>25</v>
      </c>
      <c r="AG246" s="178">
        <v>3</v>
      </c>
      <c r="AH246" s="198" t="str">
        <f>IF(ISERROR(VLOOKUP($AG246,Datos!$A$9:$E$13,2,0)),"",VLOOKUP($AG246,Datos!$A$9:$E$13,2,0))</f>
        <v>3 Moderado</v>
      </c>
      <c r="AI246" s="197" t="str">
        <f>IF(ISERROR(VLOOKUP($AJ246,Datos!$D$8:$E$13,2,0)),0,VLOOKUP($AJ246,Datos!$D$8:$E$13,2,0))</f>
        <v>Extremadamente Dañino</v>
      </c>
      <c r="AJ246" s="198">
        <f>IF(ISERROR(VLOOKUP($X246,Datos!$B$8:$E$13,3,0)), 0, VLOOKUP($X246,Datos!$B$8:$E$13,3,0))</f>
        <v>4</v>
      </c>
      <c r="AK246" s="198">
        <f>IF(ISERROR(VLOOKUP(AL246,Datos!D239:E244,2,0)),0,VLOOKUP(AL246,Datos!D239:E244,2,0))</f>
        <v>0</v>
      </c>
      <c r="AL246" s="198">
        <f>IF(ISERROR(VLOOKUP(Y246,Datos!B239:E244,3,0)),0,VLOOKUP(Y246,Datos!B239:E244,3,0))</f>
        <v>0</v>
      </c>
      <c r="AM246" s="198">
        <f t="shared" si="14"/>
        <v>4</v>
      </c>
      <c r="AN246" s="198" t="str">
        <f>IF(ISERROR(VLOOKUP($AM246,Datos!$I$24:$J$28,2,0)),"-",VLOOKUP($AM246,Datos!$I$24:$J$28,2,0))</f>
        <v>Moderado</v>
      </c>
    </row>
    <row r="247" spans="1:40" s="199" customFormat="1">
      <c r="A247" s="196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8" t="s">
        <v>191</v>
      </c>
      <c r="N247" s="178" t="s">
        <v>194</v>
      </c>
      <c r="O247" s="198">
        <f>IF( AND($M247&lt;&gt;"", $N247&lt;&gt;""), VLOOKUP( IF(ISERROR(VLOOKUP($M247,Datos!$B$8:$C$13,2,0)),0,VLOOKUP($M247,Datos!$B$8:$C$13,2,0)), Datos!$I$9:$N$13, IF(ISERROR(VLOOKUP($N247,Datos!$B$17:$C$21,2,0)),0,VLOOKUP($N247, Datos!$B$17:$C$21,2,0)+1),  0),  "-")</f>
        <v>22</v>
      </c>
      <c r="P247" s="177"/>
      <c r="Q247" s="177"/>
      <c r="R247" s="177"/>
      <c r="S247" s="178" t="s">
        <v>40</v>
      </c>
      <c r="T247" s="198" t="str">
        <f>IF(ISERROR(VLOOKUP($S247,Datos!$B$25:$C$29,2,0)),"", VLOOKUP($S247,Datos!$B$25:$C$29,2,0))</f>
        <v>Alta</v>
      </c>
      <c r="U247" s="198" t="str">
        <f>VLOOKUP($S247,'Efectividad de Controles'!$B$5:$D$9,3,0)</f>
        <v>Impacto / Probabilidad</v>
      </c>
      <c r="V247" s="177"/>
      <c r="W247" s="177"/>
      <c r="X247" s="178" t="s">
        <v>191</v>
      </c>
      <c r="Y247" s="178" t="s">
        <v>196</v>
      </c>
      <c r="Z247" s="198">
        <f>IF( AND($X247&lt;&gt;"", $Y247&lt;&gt;""), VLOOKUP( IF(ISERROR(VLOOKUP($X247,Datos!$B$8:$C$13,2,0)),0,VLOOKUP($X247,Datos!$B$8:$C$13,2,0)), Datos!$I$9:$N$13, IF(ISERROR(VLOOKUP($Y247,Datos!$B$17:$C$21,2,0)),0,VLOOKUP($Y247, Datos!$B$17:$C$21,2,0)+1),  0),  "-")</f>
        <v>25</v>
      </c>
      <c r="AA247" s="177"/>
      <c r="AB247" s="177"/>
      <c r="AC247" s="179"/>
      <c r="AD247" s="180"/>
      <c r="AE247" s="198">
        <f t="shared" si="12"/>
        <v>22</v>
      </c>
      <c r="AF247" s="198">
        <f t="shared" si="13"/>
        <v>25</v>
      </c>
      <c r="AG247" s="178">
        <v>3</v>
      </c>
      <c r="AH247" s="198" t="str">
        <f>IF(ISERROR(VLOOKUP($AG247,Datos!$A$9:$E$13,2,0)),"",VLOOKUP($AG247,Datos!$A$9:$E$13,2,0))</f>
        <v>3 Moderado</v>
      </c>
      <c r="AI247" s="197" t="str">
        <f>IF(ISERROR(VLOOKUP($AJ247,Datos!$D$8:$E$13,2,0)),0,VLOOKUP($AJ247,Datos!$D$8:$E$13,2,0))</f>
        <v>Extremadamente Dañino</v>
      </c>
      <c r="AJ247" s="198">
        <f>IF(ISERROR(VLOOKUP($X247,Datos!$B$8:$E$13,3,0)), 0, VLOOKUP($X247,Datos!$B$8:$E$13,3,0))</f>
        <v>4</v>
      </c>
      <c r="AK247" s="198">
        <f>IF(ISERROR(VLOOKUP(AL247,Datos!D240:E245,2,0)),0,VLOOKUP(AL247,Datos!D240:E245,2,0))</f>
        <v>0</v>
      </c>
      <c r="AL247" s="198">
        <f>IF(ISERROR(VLOOKUP(Y247,Datos!B240:E245,3,0)),0,VLOOKUP(Y247,Datos!B240:E245,3,0))</f>
        <v>0</v>
      </c>
      <c r="AM247" s="198">
        <f t="shared" si="14"/>
        <v>4</v>
      </c>
      <c r="AN247" s="198" t="str">
        <f>IF(ISERROR(VLOOKUP($AM247,Datos!$I$24:$J$28,2,0)),"-",VLOOKUP($AM247,Datos!$I$24:$J$28,2,0))</f>
        <v>Moderado</v>
      </c>
    </row>
    <row r="248" spans="1:40" s="199" customFormat="1">
      <c r="A248" s="196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8" t="s">
        <v>191</v>
      </c>
      <c r="N248" s="178" t="s">
        <v>194</v>
      </c>
      <c r="O248" s="198">
        <f>IF( AND($M248&lt;&gt;"", $N248&lt;&gt;""), VLOOKUP( IF(ISERROR(VLOOKUP($M248,Datos!$B$8:$C$13,2,0)),0,VLOOKUP($M248,Datos!$B$8:$C$13,2,0)), Datos!$I$9:$N$13, IF(ISERROR(VLOOKUP($N248,Datos!$B$17:$C$21,2,0)),0,VLOOKUP($N248, Datos!$B$17:$C$21,2,0)+1),  0),  "-")</f>
        <v>22</v>
      </c>
      <c r="P248" s="177"/>
      <c r="Q248" s="177"/>
      <c r="R248" s="177"/>
      <c r="S248" s="178" t="s">
        <v>40</v>
      </c>
      <c r="T248" s="198" t="str">
        <f>IF(ISERROR(VLOOKUP($S248,Datos!$B$25:$C$29,2,0)),"", VLOOKUP($S248,Datos!$B$25:$C$29,2,0))</f>
        <v>Alta</v>
      </c>
      <c r="U248" s="198" t="str">
        <f>VLOOKUP($S248,'Efectividad de Controles'!$B$5:$D$9,3,0)</f>
        <v>Impacto / Probabilidad</v>
      </c>
      <c r="V248" s="177"/>
      <c r="W248" s="177"/>
      <c r="X248" s="178" t="s">
        <v>191</v>
      </c>
      <c r="Y248" s="178" t="s">
        <v>196</v>
      </c>
      <c r="Z248" s="198">
        <f>IF( AND($X248&lt;&gt;"", $Y248&lt;&gt;""), VLOOKUP( IF(ISERROR(VLOOKUP($X248,Datos!$B$8:$C$13,2,0)),0,VLOOKUP($X248,Datos!$B$8:$C$13,2,0)), Datos!$I$9:$N$13, IF(ISERROR(VLOOKUP($Y248,Datos!$B$17:$C$21,2,0)),0,VLOOKUP($Y248, Datos!$B$17:$C$21,2,0)+1),  0),  "-")</f>
        <v>25</v>
      </c>
      <c r="AA248" s="177"/>
      <c r="AB248" s="177"/>
      <c r="AC248" s="179"/>
      <c r="AD248" s="180"/>
      <c r="AE248" s="198">
        <f t="shared" si="12"/>
        <v>22</v>
      </c>
      <c r="AF248" s="198">
        <f t="shared" si="13"/>
        <v>25</v>
      </c>
      <c r="AG248" s="178">
        <v>3</v>
      </c>
      <c r="AH248" s="198" t="str">
        <f>IF(ISERROR(VLOOKUP($AG248,Datos!$A$9:$E$13,2,0)),"",VLOOKUP($AG248,Datos!$A$9:$E$13,2,0))</f>
        <v>3 Moderado</v>
      </c>
      <c r="AI248" s="197" t="str">
        <f>IF(ISERROR(VLOOKUP($AJ248,Datos!$D$8:$E$13,2,0)),0,VLOOKUP($AJ248,Datos!$D$8:$E$13,2,0))</f>
        <v>Extremadamente Dañino</v>
      </c>
      <c r="AJ248" s="198">
        <f>IF(ISERROR(VLOOKUP($X248,Datos!$B$8:$E$13,3,0)), 0, VLOOKUP($X248,Datos!$B$8:$E$13,3,0))</f>
        <v>4</v>
      </c>
      <c r="AK248" s="198">
        <f>IF(ISERROR(VLOOKUP(AL248,Datos!D241:E246,2,0)),0,VLOOKUP(AL248,Datos!D241:E246,2,0))</f>
        <v>0</v>
      </c>
      <c r="AL248" s="198">
        <f>IF(ISERROR(VLOOKUP(Y248,Datos!B241:E246,3,0)),0,VLOOKUP(Y248,Datos!B241:E246,3,0))</f>
        <v>0</v>
      </c>
      <c r="AM248" s="198">
        <f t="shared" si="14"/>
        <v>4</v>
      </c>
      <c r="AN248" s="198" t="str">
        <f>IF(ISERROR(VLOOKUP($AM248,Datos!$I$24:$J$28,2,0)),"-",VLOOKUP($AM248,Datos!$I$24:$J$28,2,0))</f>
        <v>Moderado</v>
      </c>
    </row>
    <row r="249" spans="1:40" s="199" customFormat="1">
      <c r="A249" s="196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8" t="s">
        <v>191</v>
      </c>
      <c r="N249" s="178" t="s">
        <v>194</v>
      </c>
      <c r="O249" s="198">
        <f>IF( AND($M249&lt;&gt;"", $N249&lt;&gt;""), VLOOKUP( IF(ISERROR(VLOOKUP($M249,Datos!$B$8:$C$13,2,0)),0,VLOOKUP($M249,Datos!$B$8:$C$13,2,0)), Datos!$I$9:$N$13, IF(ISERROR(VLOOKUP($N249,Datos!$B$17:$C$21,2,0)),0,VLOOKUP($N249, Datos!$B$17:$C$21,2,0)+1),  0),  "-")</f>
        <v>22</v>
      </c>
      <c r="P249" s="177"/>
      <c r="Q249" s="177"/>
      <c r="R249" s="177"/>
      <c r="S249" s="178" t="s">
        <v>40</v>
      </c>
      <c r="T249" s="198" t="str">
        <f>IF(ISERROR(VLOOKUP($S249,Datos!$B$25:$C$29,2,0)),"", VLOOKUP($S249,Datos!$B$25:$C$29,2,0))</f>
        <v>Alta</v>
      </c>
      <c r="U249" s="198" t="str">
        <f>VLOOKUP($S249,'Efectividad de Controles'!$B$5:$D$9,3,0)</f>
        <v>Impacto / Probabilidad</v>
      </c>
      <c r="V249" s="177"/>
      <c r="W249" s="177"/>
      <c r="X249" s="178" t="s">
        <v>191</v>
      </c>
      <c r="Y249" s="178" t="s">
        <v>196</v>
      </c>
      <c r="Z249" s="198">
        <f>IF( AND($X249&lt;&gt;"", $Y249&lt;&gt;""), VLOOKUP( IF(ISERROR(VLOOKUP($X249,Datos!$B$8:$C$13,2,0)),0,VLOOKUP($X249,Datos!$B$8:$C$13,2,0)), Datos!$I$9:$N$13, IF(ISERROR(VLOOKUP($Y249,Datos!$B$17:$C$21,2,0)),0,VLOOKUP($Y249, Datos!$B$17:$C$21,2,0)+1),  0),  "-")</f>
        <v>25</v>
      </c>
      <c r="AA249" s="177"/>
      <c r="AB249" s="177"/>
      <c r="AC249" s="179"/>
      <c r="AD249" s="180"/>
      <c r="AE249" s="198">
        <f t="shared" si="12"/>
        <v>22</v>
      </c>
      <c r="AF249" s="198">
        <f t="shared" si="13"/>
        <v>25</v>
      </c>
      <c r="AG249" s="178">
        <v>3</v>
      </c>
      <c r="AH249" s="198" t="str">
        <f>IF(ISERROR(VLOOKUP($AG249,Datos!$A$9:$E$13,2,0)),"",VLOOKUP($AG249,Datos!$A$9:$E$13,2,0))</f>
        <v>3 Moderado</v>
      </c>
      <c r="AI249" s="197" t="str">
        <f>IF(ISERROR(VLOOKUP($AJ249,Datos!$D$8:$E$13,2,0)),0,VLOOKUP($AJ249,Datos!$D$8:$E$13,2,0))</f>
        <v>Extremadamente Dañino</v>
      </c>
      <c r="AJ249" s="198">
        <f>IF(ISERROR(VLOOKUP($X249,Datos!$B$8:$E$13,3,0)), 0, VLOOKUP($X249,Datos!$B$8:$E$13,3,0))</f>
        <v>4</v>
      </c>
      <c r="AK249" s="198">
        <f>IF(ISERROR(VLOOKUP(AL249,Datos!D242:E247,2,0)),0,VLOOKUP(AL249,Datos!D242:E247,2,0))</f>
        <v>0</v>
      </c>
      <c r="AL249" s="198">
        <f>IF(ISERROR(VLOOKUP(Y249,Datos!B242:E247,3,0)),0,VLOOKUP(Y249,Datos!B242:E247,3,0))</f>
        <v>0</v>
      </c>
      <c r="AM249" s="198">
        <f t="shared" si="14"/>
        <v>4</v>
      </c>
      <c r="AN249" s="198" t="str">
        <f>IF(ISERROR(VLOOKUP($AM249,Datos!$I$24:$J$28,2,0)),"-",VLOOKUP($AM249,Datos!$I$24:$J$28,2,0))</f>
        <v>Moderado</v>
      </c>
    </row>
    <row r="250" spans="1:40" s="199" customFormat="1">
      <c r="A250" s="196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8" t="s">
        <v>191</v>
      </c>
      <c r="N250" s="178" t="s">
        <v>194</v>
      </c>
      <c r="O250" s="198">
        <f>IF( AND($M250&lt;&gt;"", $N250&lt;&gt;""), VLOOKUP( IF(ISERROR(VLOOKUP($M250,Datos!$B$8:$C$13,2,0)),0,VLOOKUP($M250,Datos!$B$8:$C$13,2,0)), Datos!$I$9:$N$13, IF(ISERROR(VLOOKUP($N250,Datos!$B$17:$C$21,2,0)),0,VLOOKUP($N250, Datos!$B$17:$C$21,2,0)+1),  0),  "-")</f>
        <v>22</v>
      </c>
      <c r="P250" s="177"/>
      <c r="Q250" s="177"/>
      <c r="R250" s="177"/>
      <c r="S250" s="178" t="s">
        <v>40</v>
      </c>
      <c r="T250" s="198" t="str">
        <f>IF(ISERROR(VLOOKUP($S250,Datos!$B$25:$C$29,2,0)),"", VLOOKUP($S250,Datos!$B$25:$C$29,2,0))</f>
        <v>Alta</v>
      </c>
      <c r="U250" s="198" t="str">
        <f>VLOOKUP($S250,'Efectividad de Controles'!$B$5:$D$9,3,0)</f>
        <v>Impacto / Probabilidad</v>
      </c>
      <c r="V250" s="177"/>
      <c r="W250" s="177"/>
      <c r="X250" s="178" t="s">
        <v>191</v>
      </c>
      <c r="Y250" s="178" t="s">
        <v>196</v>
      </c>
      <c r="Z250" s="198">
        <f>IF( AND($X250&lt;&gt;"", $Y250&lt;&gt;""), VLOOKUP( IF(ISERROR(VLOOKUP($X250,Datos!$B$8:$C$13,2,0)),0,VLOOKUP($X250,Datos!$B$8:$C$13,2,0)), Datos!$I$9:$N$13, IF(ISERROR(VLOOKUP($Y250,Datos!$B$17:$C$21,2,0)),0,VLOOKUP($Y250, Datos!$B$17:$C$21,2,0)+1),  0),  "-")</f>
        <v>25</v>
      </c>
      <c r="AA250" s="177"/>
      <c r="AB250" s="177"/>
      <c r="AC250" s="179"/>
      <c r="AD250" s="180"/>
      <c r="AE250" s="198">
        <f t="shared" si="12"/>
        <v>22</v>
      </c>
      <c r="AF250" s="198">
        <f t="shared" si="13"/>
        <v>25</v>
      </c>
      <c r="AG250" s="178">
        <v>3</v>
      </c>
      <c r="AH250" s="198" t="str">
        <f>IF(ISERROR(VLOOKUP($AG250,Datos!$A$9:$E$13,2,0)),"",VLOOKUP($AG250,Datos!$A$9:$E$13,2,0))</f>
        <v>3 Moderado</v>
      </c>
      <c r="AI250" s="197" t="str">
        <f>IF(ISERROR(VLOOKUP($AJ250,Datos!$D$8:$E$13,2,0)),0,VLOOKUP($AJ250,Datos!$D$8:$E$13,2,0))</f>
        <v>Extremadamente Dañino</v>
      </c>
      <c r="AJ250" s="198">
        <f>IF(ISERROR(VLOOKUP($X250,Datos!$B$8:$E$13,3,0)), 0, VLOOKUP($X250,Datos!$B$8:$E$13,3,0))</f>
        <v>4</v>
      </c>
      <c r="AK250" s="198">
        <f>IF(ISERROR(VLOOKUP(AL250,Datos!D243:E248,2,0)),0,VLOOKUP(AL250,Datos!D243:E248,2,0))</f>
        <v>0</v>
      </c>
      <c r="AL250" s="198">
        <f>IF(ISERROR(VLOOKUP(Y250,Datos!B243:E248,3,0)),0,VLOOKUP(Y250,Datos!B243:E248,3,0))</f>
        <v>0</v>
      </c>
      <c r="AM250" s="198">
        <f t="shared" si="14"/>
        <v>4</v>
      </c>
      <c r="AN250" s="198" t="str">
        <f>IF(ISERROR(VLOOKUP($AM250,Datos!$I$24:$J$28,2,0)),"-",VLOOKUP($AM250,Datos!$I$24:$J$28,2,0))</f>
        <v>Moderado</v>
      </c>
    </row>
    <row r="251" spans="1:40" s="199" customFormat="1">
      <c r="A251" s="196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8" t="s">
        <v>191</v>
      </c>
      <c r="N251" s="178" t="s">
        <v>194</v>
      </c>
      <c r="O251" s="198">
        <f>IF( AND($M251&lt;&gt;"", $N251&lt;&gt;""), VLOOKUP( IF(ISERROR(VLOOKUP($M251,Datos!$B$8:$C$13,2,0)),0,VLOOKUP($M251,Datos!$B$8:$C$13,2,0)), Datos!$I$9:$N$13, IF(ISERROR(VLOOKUP($N251,Datos!$B$17:$C$21,2,0)),0,VLOOKUP($N251, Datos!$B$17:$C$21,2,0)+1),  0),  "-")</f>
        <v>22</v>
      </c>
      <c r="P251" s="177"/>
      <c r="Q251" s="177"/>
      <c r="R251" s="177"/>
      <c r="S251" s="178" t="s">
        <v>40</v>
      </c>
      <c r="T251" s="198" t="str">
        <f>IF(ISERROR(VLOOKUP($S251,Datos!$B$25:$C$29,2,0)),"", VLOOKUP($S251,Datos!$B$25:$C$29,2,0))</f>
        <v>Alta</v>
      </c>
      <c r="U251" s="198" t="str">
        <f>VLOOKUP($S251,'Efectividad de Controles'!$B$5:$D$9,3,0)</f>
        <v>Impacto / Probabilidad</v>
      </c>
      <c r="V251" s="177"/>
      <c r="W251" s="177"/>
      <c r="X251" s="178" t="s">
        <v>191</v>
      </c>
      <c r="Y251" s="178" t="s">
        <v>196</v>
      </c>
      <c r="Z251" s="198">
        <f>IF( AND($X251&lt;&gt;"", $Y251&lt;&gt;""), VLOOKUP( IF(ISERROR(VLOOKUP($X251,Datos!$B$8:$C$13,2,0)),0,VLOOKUP($X251,Datos!$B$8:$C$13,2,0)), Datos!$I$9:$N$13, IF(ISERROR(VLOOKUP($Y251,Datos!$B$17:$C$21,2,0)),0,VLOOKUP($Y251, Datos!$B$17:$C$21,2,0)+1),  0),  "-")</f>
        <v>25</v>
      </c>
      <c r="AA251" s="177"/>
      <c r="AB251" s="177"/>
      <c r="AC251" s="179"/>
      <c r="AD251" s="180"/>
      <c r="AE251" s="198">
        <f t="shared" si="12"/>
        <v>22</v>
      </c>
      <c r="AF251" s="198">
        <f t="shared" si="13"/>
        <v>25</v>
      </c>
      <c r="AG251" s="178">
        <v>3</v>
      </c>
      <c r="AH251" s="198" t="str">
        <f>IF(ISERROR(VLOOKUP($AG251,Datos!$A$9:$E$13,2,0)),"",VLOOKUP($AG251,Datos!$A$9:$E$13,2,0))</f>
        <v>3 Moderado</v>
      </c>
      <c r="AI251" s="197" t="str">
        <f>IF(ISERROR(VLOOKUP($AJ251,Datos!$D$8:$E$13,2,0)),0,VLOOKUP($AJ251,Datos!$D$8:$E$13,2,0))</f>
        <v>Extremadamente Dañino</v>
      </c>
      <c r="AJ251" s="198">
        <f>IF(ISERROR(VLOOKUP($X251,Datos!$B$8:$E$13,3,0)), 0, VLOOKUP($X251,Datos!$B$8:$E$13,3,0))</f>
        <v>4</v>
      </c>
      <c r="AK251" s="198">
        <f>IF(ISERROR(VLOOKUP(AL251,Datos!D244:E249,2,0)),0,VLOOKUP(AL251,Datos!D244:E249,2,0))</f>
        <v>0</v>
      </c>
      <c r="AL251" s="198">
        <f>IF(ISERROR(VLOOKUP(Y251,Datos!B244:E249,3,0)),0,VLOOKUP(Y251,Datos!B244:E249,3,0))</f>
        <v>0</v>
      </c>
      <c r="AM251" s="198">
        <f t="shared" si="14"/>
        <v>4</v>
      </c>
      <c r="AN251" s="198" t="str">
        <f>IF(ISERROR(VLOOKUP($AM251,Datos!$I$24:$J$28,2,0)),"-",VLOOKUP($AM251,Datos!$I$24:$J$28,2,0))</f>
        <v>Moderado</v>
      </c>
    </row>
    <row r="252" spans="1:40" s="199" customFormat="1">
      <c r="A252" s="196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8" t="s">
        <v>191</v>
      </c>
      <c r="N252" s="178" t="s">
        <v>194</v>
      </c>
      <c r="O252" s="198">
        <f>IF( AND($M252&lt;&gt;"", $N252&lt;&gt;""), VLOOKUP( IF(ISERROR(VLOOKUP($M252,Datos!$B$8:$C$13,2,0)),0,VLOOKUP($M252,Datos!$B$8:$C$13,2,0)), Datos!$I$9:$N$13, IF(ISERROR(VLOOKUP($N252,Datos!$B$17:$C$21,2,0)),0,VLOOKUP($N252, Datos!$B$17:$C$21,2,0)+1),  0),  "-")</f>
        <v>22</v>
      </c>
      <c r="P252" s="177"/>
      <c r="Q252" s="177"/>
      <c r="R252" s="177"/>
      <c r="S252" s="178" t="s">
        <v>40</v>
      </c>
      <c r="T252" s="198" t="str">
        <f>IF(ISERROR(VLOOKUP($S252,Datos!$B$25:$C$29,2,0)),"", VLOOKUP($S252,Datos!$B$25:$C$29,2,0))</f>
        <v>Alta</v>
      </c>
      <c r="U252" s="198" t="str">
        <f>VLOOKUP($S252,'Efectividad de Controles'!$B$5:$D$9,3,0)</f>
        <v>Impacto / Probabilidad</v>
      </c>
      <c r="V252" s="177"/>
      <c r="W252" s="177"/>
      <c r="X252" s="178" t="s">
        <v>191</v>
      </c>
      <c r="Y252" s="178" t="s">
        <v>196</v>
      </c>
      <c r="Z252" s="198">
        <f>IF( AND($X252&lt;&gt;"", $Y252&lt;&gt;""), VLOOKUP( IF(ISERROR(VLOOKUP($X252,Datos!$B$8:$C$13,2,0)),0,VLOOKUP($X252,Datos!$B$8:$C$13,2,0)), Datos!$I$9:$N$13, IF(ISERROR(VLOOKUP($Y252,Datos!$B$17:$C$21,2,0)),0,VLOOKUP($Y252, Datos!$B$17:$C$21,2,0)+1),  0),  "-")</f>
        <v>25</v>
      </c>
      <c r="AA252" s="177"/>
      <c r="AB252" s="177"/>
      <c r="AC252" s="179"/>
      <c r="AD252" s="180"/>
      <c r="AE252" s="198">
        <f t="shared" si="12"/>
        <v>22</v>
      </c>
      <c r="AF252" s="198">
        <f t="shared" si="13"/>
        <v>25</v>
      </c>
      <c r="AG252" s="178">
        <v>3</v>
      </c>
      <c r="AH252" s="198" t="str">
        <f>IF(ISERROR(VLOOKUP($AG252,Datos!$A$9:$E$13,2,0)),"",VLOOKUP($AG252,Datos!$A$9:$E$13,2,0))</f>
        <v>3 Moderado</v>
      </c>
      <c r="AI252" s="197" t="str">
        <f>IF(ISERROR(VLOOKUP($AJ252,Datos!$D$8:$E$13,2,0)),0,VLOOKUP($AJ252,Datos!$D$8:$E$13,2,0))</f>
        <v>Extremadamente Dañino</v>
      </c>
      <c r="AJ252" s="198">
        <f>IF(ISERROR(VLOOKUP($X252,Datos!$B$8:$E$13,3,0)), 0, VLOOKUP($X252,Datos!$B$8:$E$13,3,0))</f>
        <v>4</v>
      </c>
      <c r="AK252" s="198">
        <f>IF(ISERROR(VLOOKUP(AL252,Datos!D245:E250,2,0)),0,VLOOKUP(AL252,Datos!D245:E250,2,0))</f>
        <v>0</v>
      </c>
      <c r="AL252" s="198">
        <f>IF(ISERROR(VLOOKUP(Y252,Datos!B245:E250,3,0)),0,VLOOKUP(Y252,Datos!B245:E250,3,0))</f>
        <v>0</v>
      </c>
      <c r="AM252" s="198">
        <f t="shared" si="14"/>
        <v>4</v>
      </c>
      <c r="AN252" s="198" t="str">
        <f>IF(ISERROR(VLOOKUP($AM252,Datos!$I$24:$J$28,2,0)),"-",VLOOKUP($AM252,Datos!$I$24:$J$28,2,0))</f>
        <v>Moderado</v>
      </c>
    </row>
    <row r="253" spans="1:40" s="199" customFormat="1">
      <c r="A253" s="196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8" t="s">
        <v>191</v>
      </c>
      <c r="N253" s="178" t="s">
        <v>194</v>
      </c>
      <c r="O253" s="198">
        <f>IF( AND($M253&lt;&gt;"", $N253&lt;&gt;""), VLOOKUP( IF(ISERROR(VLOOKUP($M253,Datos!$B$8:$C$13,2,0)),0,VLOOKUP($M253,Datos!$B$8:$C$13,2,0)), Datos!$I$9:$N$13, IF(ISERROR(VLOOKUP($N253,Datos!$B$17:$C$21,2,0)),0,VLOOKUP($N253, Datos!$B$17:$C$21,2,0)+1),  0),  "-")</f>
        <v>22</v>
      </c>
      <c r="P253" s="177"/>
      <c r="Q253" s="177"/>
      <c r="R253" s="177"/>
      <c r="S253" s="178" t="s">
        <v>40</v>
      </c>
      <c r="T253" s="198" t="str">
        <f>IF(ISERROR(VLOOKUP($S253,Datos!$B$25:$C$29,2,0)),"", VLOOKUP($S253,Datos!$B$25:$C$29,2,0))</f>
        <v>Alta</v>
      </c>
      <c r="U253" s="198" t="str">
        <f>VLOOKUP($S253,'Efectividad de Controles'!$B$5:$D$9,3,0)</f>
        <v>Impacto / Probabilidad</v>
      </c>
      <c r="V253" s="177"/>
      <c r="W253" s="177"/>
      <c r="X253" s="178" t="s">
        <v>191</v>
      </c>
      <c r="Y253" s="178" t="s">
        <v>196</v>
      </c>
      <c r="Z253" s="198">
        <f>IF( AND($X253&lt;&gt;"", $Y253&lt;&gt;""), VLOOKUP( IF(ISERROR(VLOOKUP($X253,Datos!$B$8:$C$13,2,0)),0,VLOOKUP($X253,Datos!$B$8:$C$13,2,0)), Datos!$I$9:$N$13, IF(ISERROR(VLOOKUP($Y253,Datos!$B$17:$C$21,2,0)),0,VLOOKUP($Y253, Datos!$B$17:$C$21,2,0)+1),  0),  "-")</f>
        <v>25</v>
      </c>
      <c r="AA253" s="177"/>
      <c r="AB253" s="177"/>
      <c r="AC253" s="179"/>
      <c r="AD253" s="180"/>
      <c r="AE253" s="198">
        <f t="shared" si="12"/>
        <v>22</v>
      </c>
      <c r="AF253" s="198">
        <f t="shared" si="13"/>
        <v>25</v>
      </c>
      <c r="AG253" s="178">
        <v>3</v>
      </c>
      <c r="AH253" s="198" t="str">
        <f>IF(ISERROR(VLOOKUP($AG253,Datos!$A$9:$E$13,2,0)),"",VLOOKUP($AG253,Datos!$A$9:$E$13,2,0))</f>
        <v>3 Moderado</v>
      </c>
      <c r="AI253" s="197" t="str">
        <f>IF(ISERROR(VLOOKUP($AJ253,Datos!$D$8:$E$13,2,0)),0,VLOOKUP($AJ253,Datos!$D$8:$E$13,2,0))</f>
        <v>Extremadamente Dañino</v>
      </c>
      <c r="AJ253" s="198">
        <f>IF(ISERROR(VLOOKUP($X253,Datos!$B$8:$E$13,3,0)), 0, VLOOKUP($X253,Datos!$B$8:$E$13,3,0))</f>
        <v>4</v>
      </c>
      <c r="AK253" s="198">
        <f>IF(ISERROR(VLOOKUP(AL253,Datos!D246:E251,2,0)),0,VLOOKUP(AL253,Datos!D246:E251,2,0))</f>
        <v>0</v>
      </c>
      <c r="AL253" s="198">
        <f>IF(ISERROR(VLOOKUP(Y253,Datos!B246:E251,3,0)),0,VLOOKUP(Y253,Datos!B246:E251,3,0))</f>
        <v>0</v>
      </c>
      <c r="AM253" s="198">
        <f t="shared" si="14"/>
        <v>4</v>
      </c>
      <c r="AN253" s="198" t="str">
        <f>IF(ISERROR(VLOOKUP($AM253,Datos!$I$24:$J$28,2,0)),"-",VLOOKUP($AM253,Datos!$I$24:$J$28,2,0))</f>
        <v>Moderado</v>
      </c>
    </row>
    <row r="254" spans="1:40" s="199" customFormat="1">
      <c r="A254" s="196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8" t="s">
        <v>191</v>
      </c>
      <c r="N254" s="178" t="s">
        <v>194</v>
      </c>
      <c r="O254" s="198">
        <f>IF( AND($M254&lt;&gt;"", $N254&lt;&gt;""), VLOOKUP( IF(ISERROR(VLOOKUP($M254,Datos!$B$8:$C$13,2,0)),0,VLOOKUP($M254,Datos!$B$8:$C$13,2,0)), Datos!$I$9:$N$13, IF(ISERROR(VLOOKUP($N254,Datos!$B$17:$C$21,2,0)),0,VLOOKUP($N254, Datos!$B$17:$C$21,2,0)+1),  0),  "-")</f>
        <v>22</v>
      </c>
      <c r="P254" s="177"/>
      <c r="Q254" s="177"/>
      <c r="R254" s="177"/>
      <c r="S254" s="178" t="s">
        <v>40</v>
      </c>
      <c r="T254" s="198" t="str">
        <f>IF(ISERROR(VLOOKUP($S254,Datos!$B$25:$C$29,2,0)),"", VLOOKUP($S254,Datos!$B$25:$C$29,2,0))</f>
        <v>Alta</v>
      </c>
      <c r="U254" s="198" t="str">
        <f>VLOOKUP($S254,'Efectividad de Controles'!$B$5:$D$9,3,0)</f>
        <v>Impacto / Probabilidad</v>
      </c>
      <c r="V254" s="177"/>
      <c r="W254" s="177"/>
      <c r="X254" s="178" t="s">
        <v>191</v>
      </c>
      <c r="Y254" s="178" t="s">
        <v>196</v>
      </c>
      <c r="Z254" s="198">
        <f>IF( AND($X254&lt;&gt;"", $Y254&lt;&gt;""), VLOOKUP( IF(ISERROR(VLOOKUP($X254,Datos!$B$8:$C$13,2,0)),0,VLOOKUP($X254,Datos!$B$8:$C$13,2,0)), Datos!$I$9:$N$13, IF(ISERROR(VLOOKUP($Y254,Datos!$B$17:$C$21,2,0)),0,VLOOKUP($Y254, Datos!$B$17:$C$21,2,0)+1),  0),  "-")</f>
        <v>25</v>
      </c>
      <c r="AA254" s="177"/>
      <c r="AB254" s="177"/>
      <c r="AC254" s="179"/>
      <c r="AD254" s="180"/>
      <c r="AE254" s="198">
        <f t="shared" si="12"/>
        <v>22</v>
      </c>
      <c r="AF254" s="198">
        <f t="shared" si="13"/>
        <v>25</v>
      </c>
      <c r="AG254" s="178">
        <v>3</v>
      </c>
      <c r="AH254" s="198" t="str">
        <f>IF(ISERROR(VLOOKUP($AG254,Datos!$A$9:$E$13,2,0)),"",VLOOKUP($AG254,Datos!$A$9:$E$13,2,0))</f>
        <v>3 Moderado</v>
      </c>
      <c r="AI254" s="197" t="str">
        <f>IF(ISERROR(VLOOKUP($AJ254,Datos!$D$8:$E$13,2,0)),0,VLOOKUP($AJ254,Datos!$D$8:$E$13,2,0))</f>
        <v>Extremadamente Dañino</v>
      </c>
      <c r="AJ254" s="198">
        <f>IF(ISERROR(VLOOKUP($X254,Datos!$B$8:$E$13,3,0)), 0, VLOOKUP($X254,Datos!$B$8:$E$13,3,0))</f>
        <v>4</v>
      </c>
      <c r="AK254" s="198">
        <f>IF(ISERROR(VLOOKUP(AL254,Datos!D247:E252,2,0)),0,VLOOKUP(AL254,Datos!D247:E252,2,0))</f>
        <v>0</v>
      </c>
      <c r="AL254" s="198">
        <f>IF(ISERROR(VLOOKUP(Y254,Datos!B247:E252,3,0)),0,VLOOKUP(Y254,Datos!B247:E252,3,0))</f>
        <v>0</v>
      </c>
      <c r="AM254" s="198">
        <f t="shared" si="14"/>
        <v>4</v>
      </c>
      <c r="AN254" s="198" t="str">
        <f>IF(ISERROR(VLOOKUP($AM254,Datos!$I$24:$J$28,2,0)),"-",VLOOKUP($AM254,Datos!$I$24:$J$28,2,0))</f>
        <v>Moderado</v>
      </c>
    </row>
    <row r="255" spans="1:40" s="199" customFormat="1">
      <c r="A255" s="196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8" t="s">
        <v>191</v>
      </c>
      <c r="N255" s="178" t="s">
        <v>194</v>
      </c>
      <c r="O255" s="198">
        <f>IF( AND($M255&lt;&gt;"", $N255&lt;&gt;""), VLOOKUP( IF(ISERROR(VLOOKUP($M255,Datos!$B$8:$C$13,2,0)),0,VLOOKUP($M255,Datos!$B$8:$C$13,2,0)), Datos!$I$9:$N$13, IF(ISERROR(VLOOKUP($N255,Datos!$B$17:$C$21,2,0)),0,VLOOKUP($N255, Datos!$B$17:$C$21,2,0)+1),  0),  "-")</f>
        <v>22</v>
      </c>
      <c r="P255" s="177"/>
      <c r="Q255" s="177"/>
      <c r="R255" s="177"/>
      <c r="S255" s="178" t="s">
        <v>40</v>
      </c>
      <c r="T255" s="198" t="str">
        <f>IF(ISERROR(VLOOKUP($S255,Datos!$B$25:$C$29,2,0)),"", VLOOKUP($S255,Datos!$B$25:$C$29,2,0))</f>
        <v>Alta</v>
      </c>
      <c r="U255" s="198" t="str">
        <f>VLOOKUP($S255,'Efectividad de Controles'!$B$5:$D$9,3,0)</f>
        <v>Impacto / Probabilidad</v>
      </c>
      <c r="V255" s="177"/>
      <c r="W255" s="177"/>
      <c r="X255" s="178" t="s">
        <v>191</v>
      </c>
      <c r="Y255" s="178" t="s">
        <v>196</v>
      </c>
      <c r="Z255" s="198">
        <f>IF( AND($X255&lt;&gt;"", $Y255&lt;&gt;""), VLOOKUP( IF(ISERROR(VLOOKUP($X255,Datos!$B$8:$C$13,2,0)),0,VLOOKUP($X255,Datos!$B$8:$C$13,2,0)), Datos!$I$9:$N$13, IF(ISERROR(VLOOKUP($Y255,Datos!$B$17:$C$21,2,0)),0,VLOOKUP($Y255, Datos!$B$17:$C$21,2,0)+1),  0),  "-")</f>
        <v>25</v>
      </c>
      <c r="AA255" s="177"/>
      <c r="AB255" s="177"/>
      <c r="AC255" s="179"/>
      <c r="AD255" s="180"/>
      <c r="AE255" s="198">
        <f t="shared" si="12"/>
        <v>22</v>
      </c>
      <c r="AF255" s="198">
        <f t="shared" si="13"/>
        <v>25</v>
      </c>
      <c r="AG255" s="178">
        <v>3</v>
      </c>
      <c r="AH255" s="198" t="str">
        <f>IF(ISERROR(VLOOKUP($AG255,Datos!$A$9:$E$13,2,0)),"",VLOOKUP($AG255,Datos!$A$9:$E$13,2,0))</f>
        <v>3 Moderado</v>
      </c>
      <c r="AI255" s="197" t="str">
        <f>IF(ISERROR(VLOOKUP($AJ255,Datos!$D$8:$E$13,2,0)),0,VLOOKUP($AJ255,Datos!$D$8:$E$13,2,0))</f>
        <v>Extremadamente Dañino</v>
      </c>
      <c r="AJ255" s="198">
        <f>IF(ISERROR(VLOOKUP($X255,Datos!$B$8:$E$13,3,0)), 0, VLOOKUP($X255,Datos!$B$8:$E$13,3,0))</f>
        <v>4</v>
      </c>
      <c r="AK255" s="198">
        <f>IF(ISERROR(VLOOKUP(AL255,Datos!D248:E253,2,0)),0,VLOOKUP(AL255,Datos!D248:E253,2,0))</f>
        <v>0</v>
      </c>
      <c r="AL255" s="198">
        <f>IF(ISERROR(VLOOKUP(Y255,Datos!B248:E253,3,0)),0,VLOOKUP(Y255,Datos!B248:E253,3,0))</f>
        <v>0</v>
      </c>
      <c r="AM255" s="198">
        <f t="shared" si="14"/>
        <v>4</v>
      </c>
      <c r="AN255" s="198" t="str">
        <f>IF(ISERROR(VLOOKUP($AM255,Datos!$I$24:$J$28,2,0)),"-",VLOOKUP($AM255,Datos!$I$24:$J$28,2,0))</f>
        <v>Moderado</v>
      </c>
    </row>
    <row r="256" spans="1:40" s="199" customFormat="1">
      <c r="A256" s="196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8" t="s">
        <v>191</v>
      </c>
      <c r="N256" s="178" t="s">
        <v>194</v>
      </c>
      <c r="O256" s="198">
        <f>IF( AND($M256&lt;&gt;"", $N256&lt;&gt;""), VLOOKUP( IF(ISERROR(VLOOKUP($M256,Datos!$B$8:$C$13,2,0)),0,VLOOKUP($M256,Datos!$B$8:$C$13,2,0)), Datos!$I$9:$N$13, IF(ISERROR(VLOOKUP($N256,Datos!$B$17:$C$21,2,0)),0,VLOOKUP($N256, Datos!$B$17:$C$21,2,0)+1),  0),  "-")</f>
        <v>22</v>
      </c>
      <c r="P256" s="177"/>
      <c r="Q256" s="177"/>
      <c r="R256" s="177"/>
      <c r="S256" s="178" t="s">
        <v>40</v>
      </c>
      <c r="T256" s="198" t="str">
        <f>IF(ISERROR(VLOOKUP($S256,Datos!$B$25:$C$29,2,0)),"", VLOOKUP($S256,Datos!$B$25:$C$29,2,0))</f>
        <v>Alta</v>
      </c>
      <c r="U256" s="198" t="str">
        <f>VLOOKUP($S256,'Efectividad de Controles'!$B$5:$D$9,3,0)</f>
        <v>Impacto / Probabilidad</v>
      </c>
      <c r="V256" s="177"/>
      <c r="W256" s="177"/>
      <c r="X256" s="178" t="s">
        <v>191</v>
      </c>
      <c r="Y256" s="178" t="s">
        <v>196</v>
      </c>
      <c r="Z256" s="198">
        <f>IF( AND($X256&lt;&gt;"", $Y256&lt;&gt;""), VLOOKUP( IF(ISERROR(VLOOKUP($X256,Datos!$B$8:$C$13,2,0)),0,VLOOKUP($X256,Datos!$B$8:$C$13,2,0)), Datos!$I$9:$N$13, IF(ISERROR(VLOOKUP($Y256,Datos!$B$17:$C$21,2,0)),0,VLOOKUP($Y256, Datos!$B$17:$C$21,2,0)+1),  0),  "-")</f>
        <v>25</v>
      </c>
      <c r="AA256" s="177"/>
      <c r="AB256" s="177"/>
      <c r="AC256" s="179"/>
      <c r="AD256" s="180"/>
      <c r="AE256" s="198">
        <f t="shared" si="12"/>
        <v>22</v>
      </c>
      <c r="AF256" s="198">
        <f t="shared" si="13"/>
        <v>25</v>
      </c>
      <c r="AG256" s="178">
        <v>3</v>
      </c>
      <c r="AH256" s="198" t="str">
        <f>IF(ISERROR(VLOOKUP($AG256,Datos!$A$9:$E$13,2,0)),"",VLOOKUP($AG256,Datos!$A$9:$E$13,2,0))</f>
        <v>3 Moderado</v>
      </c>
      <c r="AI256" s="197" t="str">
        <f>IF(ISERROR(VLOOKUP($AJ256,Datos!$D$8:$E$13,2,0)),0,VLOOKUP($AJ256,Datos!$D$8:$E$13,2,0))</f>
        <v>Extremadamente Dañino</v>
      </c>
      <c r="AJ256" s="198">
        <f>IF(ISERROR(VLOOKUP($X256,Datos!$B$8:$E$13,3,0)), 0, VLOOKUP($X256,Datos!$B$8:$E$13,3,0))</f>
        <v>4</v>
      </c>
      <c r="AK256" s="198">
        <f>IF(ISERROR(VLOOKUP(AL256,Datos!D249:E254,2,0)),0,VLOOKUP(AL256,Datos!D249:E254,2,0))</f>
        <v>0</v>
      </c>
      <c r="AL256" s="198">
        <f>IF(ISERROR(VLOOKUP(Y256,Datos!B249:E254,3,0)),0,VLOOKUP(Y256,Datos!B249:E254,3,0))</f>
        <v>0</v>
      </c>
      <c r="AM256" s="198">
        <f t="shared" si="14"/>
        <v>4</v>
      </c>
      <c r="AN256" s="198" t="str">
        <f>IF(ISERROR(VLOOKUP($AM256,Datos!$I$24:$J$28,2,0)),"-",VLOOKUP($AM256,Datos!$I$24:$J$28,2,0))</f>
        <v>Moderado</v>
      </c>
    </row>
    <row r="257" spans="1:40" s="199" customFormat="1">
      <c r="A257" s="196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8" t="s">
        <v>191</v>
      </c>
      <c r="N257" s="178" t="s">
        <v>194</v>
      </c>
      <c r="O257" s="198">
        <f>IF( AND($M257&lt;&gt;"", $N257&lt;&gt;""), VLOOKUP( IF(ISERROR(VLOOKUP($M257,Datos!$B$8:$C$13,2,0)),0,VLOOKUP($M257,Datos!$B$8:$C$13,2,0)), Datos!$I$9:$N$13, IF(ISERROR(VLOOKUP($N257,Datos!$B$17:$C$21,2,0)),0,VLOOKUP($N257, Datos!$B$17:$C$21,2,0)+1),  0),  "-")</f>
        <v>22</v>
      </c>
      <c r="P257" s="177"/>
      <c r="Q257" s="177"/>
      <c r="R257" s="177"/>
      <c r="S257" s="178" t="s">
        <v>40</v>
      </c>
      <c r="T257" s="198" t="str">
        <f>IF(ISERROR(VLOOKUP($S257,Datos!$B$25:$C$29,2,0)),"", VLOOKUP($S257,Datos!$B$25:$C$29,2,0))</f>
        <v>Alta</v>
      </c>
      <c r="U257" s="198" t="str">
        <f>VLOOKUP($S257,'Efectividad de Controles'!$B$5:$D$9,3,0)</f>
        <v>Impacto / Probabilidad</v>
      </c>
      <c r="V257" s="177"/>
      <c r="W257" s="177"/>
      <c r="X257" s="178" t="s">
        <v>191</v>
      </c>
      <c r="Y257" s="178" t="s">
        <v>196</v>
      </c>
      <c r="Z257" s="198">
        <f>IF( AND($X257&lt;&gt;"", $Y257&lt;&gt;""), VLOOKUP( IF(ISERROR(VLOOKUP($X257,Datos!$B$8:$C$13,2,0)),0,VLOOKUP($X257,Datos!$B$8:$C$13,2,0)), Datos!$I$9:$N$13, IF(ISERROR(VLOOKUP($Y257,Datos!$B$17:$C$21,2,0)),0,VLOOKUP($Y257, Datos!$B$17:$C$21,2,0)+1),  0),  "-")</f>
        <v>25</v>
      </c>
      <c r="AA257" s="177"/>
      <c r="AB257" s="177"/>
      <c r="AC257" s="179"/>
      <c r="AD257" s="180"/>
      <c r="AE257" s="198">
        <f t="shared" si="12"/>
        <v>22</v>
      </c>
      <c r="AF257" s="198">
        <f t="shared" si="13"/>
        <v>25</v>
      </c>
      <c r="AG257" s="178">
        <v>3</v>
      </c>
      <c r="AH257" s="198" t="str">
        <f>IF(ISERROR(VLOOKUP($AG257,Datos!$A$9:$E$13,2,0)),"",VLOOKUP($AG257,Datos!$A$9:$E$13,2,0))</f>
        <v>3 Moderado</v>
      </c>
      <c r="AI257" s="197" t="str">
        <f>IF(ISERROR(VLOOKUP($AJ257,Datos!$D$8:$E$13,2,0)),0,VLOOKUP($AJ257,Datos!$D$8:$E$13,2,0))</f>
        <v>Extremadamente Dañino</v>
      </c>
      <c r="AJ257" s="198">
        <f>IF(ISERROR(VLOOKUP($X257,Datos!$B$8:$E$13,3,0)), 0, VLOOKUP($X257,Datos!$B$8:$E$13,3,0))</f>
        <v>4</v>
      </c>
      <c r="AK257" s="198">
        <f>IF(ISERROR(VLOOKUP(AL257,Datos!D250:E255,2,0)),0,VLOOKUP(AL257,Datos!D250:E255,2,0))</f>
        <v>0</v>
      </c>
      <c r="AL257" s="198">
        <f>IF(ISERROR(VLOOKUP(Y257,Datos!B250:E255,3,0)),0,VLOOKUP(Y257,Datos!B250:E255,3,0))</f>
        <v>0</v>
      </c>
      <c r="AM257" s="198">
        <f t="shared" si="14"/>
        <v>4</v>
      </c>
      <c r="AN257" s="198" t="str">
        <f>IF(ISERROR(VLOOKUP($AM257,Datos!$I$24:$J$28,2,0)),"-",VLOOKUP($AM257,Datos!$I$24:$J$28,2,0))</f>
        <v>Moderado</v>
      </c>
    </row>
    <row r="258" spans="1:40" s="199" customFormat="1">
      <c r="A258" s="196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8" t="s">
        <v>191</v>
      </c>
      <c r="N258" s="178" t="s">
        <v>194</v>
      </c>
      <c r="O258" s="198">
        <f>IF( AND($M258&lt;&gt;"", $N258&lt;&gt;""), VLOOKUP( IF(ISERROR(VLOOKUP($M258,Datos!$B$8:$C$13,2,0)),0,VLOOKUP($M258,Datos!$B$8:$C$13,2,0)), Datos!$I$9:$N$13, IF(ISERROR(VLOOKUP($N258,Datos!$B$17:$C$21,2,0)),0,VLOOKUP($N258, Datos!$B$17:$C$21,2,0)+1),  0),  "-")</f>
        <v>22</v>
      </c>
      <c r="P258" s="177"/>
      <c r="Q258" s="177"/>
      <c r="R258" s="177"/>
      <c r="S258" s="178" t="s">
        <v>40</v>
      </c>
      <c r="T258" s="198" t="str">
        <f>IF(ISERROR(VLOOKUP($S258,Datos!$B$25:$C$29,2,0)),"", VLOOKUP($S258,Datos!$B$25:$C$29,2,0))</f>
        <v>Alta</v>
      </c>
      <c r="U258" s="198" t="str">
        <f>VLOOKUP($S258,'Efectividad de Controles'!$B$5:$D$9,3,0)</f>
        <v>Impacto / Probabilidad</v>
      </c>
      <c r="V258" s="177"/>
      <c r="W258" s="177"/>
      <c r="X258" s="178" t="s">
        <v>191</v>
      </c>
      <c r="Y258" s="178" t="s">
        <v>196</v>
      </c>
      <c r="Z258" s="198">
        <f>IF( AND($X258&lt;&gt;"", $Y258&lt;&gt;""), VLOOKUP( IF(ISERROR(VLOOKUP($X258,Datos!$B$8:$C$13,2,0)),0,VLOOKUP($X258,Datos!$B$8:$C$13,2,0)), Datos!$I$9:$N$13, IF(ISERROR(VLOOKUP($Y258,Datos!$B$17:$C$21,2,0)),0,VLOOKUP($Y258, Datos!$B$17:$C$21,2,0)+1),  0),  "-")</f>
        <v>25</v>
      </c>
      <c r="AA258" s="177"/>
      <c r="AB258" s="177"/>
      <c r="AC258" s="179"/>
      <c r="AD258" s="180"/>
      <c r="AE258" s="198">
        <f t="shared" si="12"/>
        <v>22</v>
      </c>
      <c r="AF258" s="198">
        <f t="shared" si="13"/>
        <v>25</v>
      </c>
      <c r="AG258" s="178">
        <v>3</v>
      </c>
      <c r="AH258" s="198" t="str">
        <f>IF(ISERROR(VLOOKUP($AG258,Datos!$A$9:$E$13,2,0)),"",VLOOKUP($AG258,Datos!$A$9:$E$13,2,0))</f>
        <v>3 Moderado</v>
      </c>
      <c r="AI258" s="197" t="str">
        <f>IF(ISERROR(VLOOKUP($AJ258,Datos!$D$8:$E$13,2,0)),0,VLOOKUP($AJ258,Datos!$D$8:$E$13,2,0))</f>
        <v>Extremadamente Dañino</v>
      </c>
      <c r="AJ258" s="198">
        <f>IF(ISERROR(VLOOKUP($X258,Datos!$B$8:$E$13,3,0)), 0, VLOOKUP($X258,Datos!$B$8:$E$13,3,0))</f>
        <v>4</v>
      </c>
      <c r="AK258" s="198">
        <f>IF(ISERROR(VLOOKUP(AL258,Datos!D251:E256,2,0)),0,VLOOKUP(AL258,Datos!D251:E256,2,0))</f>
        <v>0</v>
      </c>
      <c r="AL258" s="198">
        <f>IF(ISERROR(VLOOKUP(Y258,Datos!B251:E256,3,0)),0,VLOOKUP(Y258,Datos!B251:E256,3,0))</f>
        <v>0</v>
      </c>
      <c r="AM258" s="198">
        <f t="shared" si="14"/>
        <v>4</v>
      </c>
      <c r="AN258" s="198" t="str">
        <f>IF(ISERROR(VLOOKUP($AM258,Datos!$I$24:$J$28,2,0)),"-",VLOOKUP($AM258,Datos!$I$24:$J$28,2,0))</f>
        <v>Moderado</v>
      </c>
    </row>
    <row r="259" spans="1:40" s="199" customFormat="1">
      <c r="A259" s="196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8" t="s">
        <v>191</v>
      </c>
      <c r="N259" s="178" t="s">
        <v>194</v>
      </c>
      <c r="O259" s="198">
        <f>IF( AND($M259&lt;&gt;"", $N259&lt;&gt;""), VLOOKUP( IF(ISERROR(VLOOKUP($M259,Datos!$B$8:$C$13,2,0)),0,VLOOKUP($M259,Datos!$B$8:$C$13,2,0)), Datos!$I$9:$N$13, IF(ISERROR(VLOOKUP($N259,Datos!$B$17:$C$21,2,0)),0,VLOOKUP($N259, Datos!$B$17:$C$21,2,0)+1),  0),  "-")</f>
        <v>22</v>
      </c>
      <c r="P259" s="177"/>
      <c r="Q259" s="177"/>
      <c r="R259" s="177"/>
      <c r="S259" s="178" t="s">
        <v>40</v>
      </c>
      <c r="T259" s="198" t="str">
        <f>IF(ISERROR(VLOOKUP($S259,Datos!$B$25:$C$29,2,0)),"", VLOOKUP($S259,Datos!$B$25:$C$29,2,0))</f>
        <v>Alta</v>
      </c>
      <c r="U259" s="198" t="str">
        <f>VLOOKUP($S259,'Efectividad de Controles'!$B$5:$D$9,3,0)</f>
        <v>Impacto / Probabilidad</v>
      </c>
      <c r="V259" s="177"/>
      <c r="W259" s="177"/>
      <c r="X259" s="178" t="s">
        <v>191</v>
      </c>
      <c r="Y259" s="178" t="s">
        <v>196</v>
      </c>
      <c r="Z259" s="198">
        <f>IF( AND($X259&lt;&gt;"", $Y259&lt;&gt;""), VLOOKUP( IF(ISERROR(VLOOKUP($X259,Datos!$B$8:$C$13,2,0)),0,VLOOKUP($X259,Datos!$B$8:$C$13,2,0)), Datos!$I$9:$N$13, IF(ISERROR(VLOOKUP($Y259,Datos!$B$17:$C$21,2,0)),0,VLOOKUP($Y259, Datos!$B$17:$C$21,2,0)+1),  0),  "-")</f>
        <v>25</v>
      </c>
      <c r="AA259" s="177"/>
      <c r="AB259" s="177"/>
      <c r="AC259" s="179"/>
      <c r="AD259" s="180"/>
      <c r="AE259" s="198">
        <f t="shared" si="12"/>
        <v>22</v>
      </c>
      <c r="AF259" s="198">
        <f t="shared" si="13"/>
        <v>25</v>
      </c>
      <c r="AG259" s="178">
        <v>3</v>
      </c>
      <c r="AH259" s="198" t="str">
        <f>IF(ISERROR(VLOOKUP($AG259,Datos!$A$9:$E$13,2,0)),"",VLOOKUP($AG259,Datos!$A$9:$E$13,2,0))</f>
        <v>3 Moderado</v>
      </c>
      <c r="AI259" s="197" t="str">
        <f>IF(ISERROR(VLOOKUP($AJ259,Datos!$D$8:$E$13,2,0)),0,VLOOKUP($AJ259,Datos!$D$8:$E$13,2,0))</f>
        <v>Extremadamente Dañino</v>
      </c>
      <c r="AJ259" s="198">
        <f>IF(ISERROR(VLOOKUP($X259,Datos!$B$8:$E$13,3,0)), 0, VLOOKUP($X259,Datos!$B$8:$E$13,3,0))</f>
        <v>4</v>
      </c>
      <c r="AK259" s="198">
        <f>IF(ISERROR(VLOOKUP(AL259,Datos!D252:E257,2,0)),0,VLOOKUP(AL259,Datos!D252:E257,2,0))</f>
        <v>0</v>
      </c>
      <c r="AL259" s="198">
        <f>IF(ISERROR(VLOOKUP(Y259,Datos!B252:E257,3,0)),0,VLOOKUP(Y259,Datos!B252:E257,3,0))</f>
        <v>0</v>
      </c>
      <c r="AM259" s="198">
        <f t="shared" si="14"/>
        <v>4</v>
      </c>
      <c r="AN259" s="198" t="str">
        <f>IF(ISERROR(VLOOKUP($AM259,Datos!$I$24:$J$28,2,0)),"-",VLOOKUP($AM259,Datos!$I$24:$J$28,2,0))</f>
        <v>Moderado</v>
      </c>
    </row>
    <row r="260" spans="1:40" s="199" customFormat="1">
      <c r="A260" s="196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8" t="s">
        <v>191</v>
      </c>
      <c r="N260" s="178" t="s">
        <v>194</v>
      </c>
      <c r="O260" s="198">
        <f>IF( AND($M260&lt;&gt;"", $N260&lt;&gt;""), VLOOKUP( IF(ISERROR(VLOOKUP($M260,Datos!$B$8:$C$13,2,0)),0,VLOOKUP($M260,Datos!$B$8:$C$13,2,0)), Datos!$I$9:$N$13, IF(ISERROR(VLOOKUP($N260,Datos!$B$17:$C$21,2,0)),0,VLOOKUP($N260, Datos!$B$17:$C$21,2,0)+1),  0),  "-")</f>
        <v>22</v>
      </c>
      <c r="P260" s="177"/>
      <c r="Q260" s="177"/>
      <c r="R260" s="177"/>
      <c r="S260" s="178" t="s">
        <v>40</v>
      </c>
      <c r="T260" s="198" t="str">
        <f>IF(ISERROR(VLOOKUP($S260,Datos!$B$25:$C$29,2,0)),"", VLOOKUP($S260,Datos!$B$25:$C$29,2,0))</f>
        <v>Alta</v>
      </c>
      <c r="U260" s="198" t="str">
        <f>VLOOKUP($S260,'Efectividad de Controles'!$B$5:$D$9,3,0)</f>
        <v>Impacto / Probabilidad</v>
      </c>
      <c r="V260" s="177"/>
      <c r="W260" s="177"/>
      <c r="X260" s="178" t="s">
        <v>191</v>
      </c>
      <c r="Y260" s="178" t="s">
        <v>196</v>
      </c>
      <c r="Z260" s="198">
        <f>IF( AND($X260&lt;&gt;"", $Y260&lt;&gt;""), VLOOKUP( IF(ISERROR(VLOOKUP($X260,Datos!$B$8:$C$13,2,0)),0,VLOOKUP($X260,Datos!$B$8:$C$13,2,0)), Datos!$I$9:$N$13, IF(ISERROR(VLOOKUP($Y260,Datos!$B$17:$C$21,2,0)),0,VLOOKUP($Y260, Datos!$B$17:$C$21,2,0)+1),  0),  "-")</f>
        <v>25</v>
      </c>
      <c r="AA260" s="177"/>
      <c r="AB260" s="177"/>
      <c r="AC260" s="179"/>
      <c r="AD260" s="180"/>
      <c r="AE260" s="198">
        <f t="shared" si="12"/>
        <v>22</v>
      </c>
      <c r="AF260" s="198">
        <f t="shared" si="13"/>
        <v>25</v>
      </c>
      <c r="AG260" s="178">
        <v>3</v>
      </c>
      <c r="AH260" s="198" t="str">
        <f>IF(ISERROR(VLOOKUP($AG260,Datos!$A$9:$E$13,2,0)),"",VLOOKUP($AG260,Datos!$A$9:$E$13,2,0))</f>
        <v>3 Moderado</v>
      </c>
      <c r="AI260" s="197" t="str">
        <f>IF(ISERROR(VLOOKUP($AJ260,Datos!$D$8:$E$13,2,0)),0,VLOOKUP($AJ260,Datos!$D$8:$E$13,2,0))</f>
        <v>Extremadamente Dañino</v>
      </c>
      <c r="AJ260" s="198">
        <f>IF(ISERROR(VLOOKUP($X260,Datos!$B$8:$E$13,3,0)), 0, VLOOKUP($X260,Datos!$B$8:$E$13,3,0))</f>
        <v>4</v>
      </c>
      <c r="AK260" s="198">
        <f>IF(ISERROR(VLOOKUP(AL260,Datos!D253:E258,2,0)),0,VLOOKUP(AL260,Datos!D253:E258,2,0))</f>
        <v>0</v>
      </c>
      <c r="AL260" s="198">
        <f>IF(ISERROR(VLOOKUP(Y260,Datos!B253:E258,3,0)),0,VLOOKUP(Y260,Datos!B253:E258,3,0))</f>
        <v>0</v>
      </c>
      <c r="AM260" s="198">
        <f t="shared" si="14"/>
        <v>4</v>
      </c>
      <c r="AN260" s="198" t="str">
        <f>IF(ISERROR(VLOOKUP($AM260,Datos!$I$24:$J$28,2,0)),"-",VLOOKUP($AM260,Datos!$I$24:$J$28,2,0))</f>
        <v>Moderado</v>
      </c>
    </row>
    <row r="261" spans="1:40" s="199" customFormat="1">
      <c r="A261" s="196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8" t="s">
        <v>191</v>
      </c>
      <c r="N261" s="178" t="s">
        <v>194</v>
      </c>
      <c r="O261" s="198">
        <f>IF( AND($M261&lt;&gt;"", $N261&lt;&gt;""), VLOOKUP( IF(ISERROR(VLOOKUP($M261,Datos!$B$8:$C$13,2,0)),0,VLOOKUP($M261,Datos!$B$8:$C$13,2,0)), Datos!$I$9:$N$13, IF(ISERROR(VLOOKUP($N261,Datos!$B$17:$C$21,2,0)),0,VLOOKUP($N261, Datos!$B$17:$C$21,2,0)+1),  0),  "-")</f>
        <v>22</v>
      </c>
      <c r="P261" s="177"/>
      <c r="Q261" s="177"/>
      <c r="R261" s="177"/>
      <c r="S261" s="178" t="s">
        <v>40</v>
      </c>
      <c r="T261" s="198" t="str">
        <f>IF(ISERROR(VLOOKUP($S261,Datos!$B$25:$C$29,2,0)),"", VLOOKUP($S261,Datos!$B$25:$C$29,2,0))</f>
        <v>Alta</v>
      </c>
      <c r="U261" s="198" t="str">
        <f>VLOOKUP($S261,'Efectividad de Controles'!$B$5:$D$9,3,0)</f>
        <v>Impacto / Probabilidad</v>
      </c>
      <c r="V261" s="177"/>
      <c r="W261" s="177"/>
      <c r="X261" s="178" t="s">
        <v>191</v>
      </c>
      <c r="Y261" s="178" t="s">
        <v>196</v>
      </c>
      <c r="Z261" s="198">
        <f>IF( AND($X261&lt;&gt;"", $Y261&lt;&gt;""), VLOOKUP( IF(ISERROR(VLOOKUP($X261,Datos!$B$8:$C$13,2,0)),0,VLOOKUP($X261,Datos!$B$8:$C$13,2,0)), Datos!$I$9:$N$13, IF(ISERROR(VLOOKUP($Y261,Datos!$B$17:$C$21,2,0)),0,VLOOKUP($Y261, Datos!$B$17:$C$21,2,0)+1),  0),  "-")</f>
        <v>25</v>
      </c>
      <c r="AA261" s="177"/>
      <c r="AB261" s="177"/>
      <c r="AC261" s="179"/>
      <c r="AD261" s="180"/>
      <c r="AE261" s="198">
        <f t="shared" si="12"/>
        <v>22</v>
      </c>
      <c r="AF261" s="198">
        <f t="shared" si="13"/>
        <v>25</v>
      </c>
      <c r="AG261" s="178">
        <v>3</v>
      </c>
      <c r="AH261" s="198" t="str">
        <f>IF(ISERROR(VLOOKUP($AG261,Datos!$A$9:$E$13,2,0)),"",VLOOKUP($AG261,Datos!$A$9:$E$13,2,0))</f>
        <v>3 Moderado</v>
      </c>
      <c r="AI261" s="197" t="str">
        <f>IF(ISERROR(VLOOKUP($AJ261,Datos!$D$8:$E$13,2,0)),0,VLOOKUP($AJ261,Datos!$D$8:$E$13,2,0))</f>
        <v>Extremadamente Dañino</v>
      </c>
      <c r="AJ261" s="198">
        <f>IF(ISERROR(VLOOKUP($X261,Datos!$B$8:$E$13,3,0)), 0, VLOOKUP($X261,Datos!$B$8:$E$13,3,0))</f>
        <v>4</v>
      </c>
      <c r="AK261" s="198">
        <f>IF(ISERROR(VLOOKUP(AL261,Datos!D254:E259,2,0)),0,VLOOKUP(AL261,Datos!D254:E259,2,0))</f>
        <v>0</v>
      </c>
      <c r="AL261" s="198">
        <f>IF(ISERROR(VLOOKUP(Y261,Datos!B254:E259,3,0)),0,VLOOKUP(Y261,Datos!B254:E259,3,0))</f>
        <v>0</v>
      </c>
      <c r="AM261" s="198">
        <f t="shared" si="14"/>
        <v>4</v>
      </c>
      <c r="AN261" s="198" t="str">
        <f>IF(ISERROR(VLOOKUP($AM261,Datos!$I$24:$J$28,2,0)),"-",VLOOKUP($AM261,Datos!$I$24:$J$28,2,0))</f>
        <v>Moderado</v>
      </c>
    </row>
    <row r="262" spans="1:40" s="199" customFormat="1">
      <c r="A262" s="196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8" t="s">
        <v>191</v>
      </c>
      <c r="N262" s="178" t="s">
        <v>194</v>
      </c>
      <c r="O262" s="198">
        <f>IF( AND($M262&lt;&gt;"", $N262&lt;&gt;""), VLOOKUP( IF(ISERROR(VLOOKUP($M262,Datos!$B$8:$C$13,2,0)),0,VLOOKUP($M262,Datos!$B$8:$C$13,2,0)), Datos!$I$9:$N$13, IF(ISERROR(VLOOKUP($N262,Datos!$B$17:$C$21,2,0)),0,VLOOKUP($N262, Datos!$B$17:$C$21,2,0)+1),  0),  "-")</f>
        <v>22</v>
      </c>
      <c r="P262" s="177"/>
      <c r="Q262" s="177"/>
      <c r="R262" s="177"/>
      <c r="S262" s="178" t="s">
        <v>40</v>
      </c>
      <c r="T262" s="198" t="str">
        <f>IF(ISERROR(VLOOKUP($S262,Datos!$B$25:$C$29,2,0)),"", VLOOKUP($S262,Datos!$B$25:$C$29,2,0))</f>
        <v>Alta</v>
      </c>
      <c r="U262" s="198" t="str">
        <f>VLOOKUP($S262,'Efectividad de Controles'!$B$5:$D$9,3,0)</f>
        <v>Impacto / Probabilidad</v>
      </c>
      <c r="V262" s="177"/>
      <c r="W262" s="177"/>
      <c r="X262" s="178" t="s">
        <v>191</v>
      </c>
      <c r="Y262" s="178" t="s">
        <v>196</v>
      </c>
      <c r="Z262" s="198">
        <f>IF( AND($X262&lt;&gt;"", $Y262&lt;&gt;""), VLOOKUP( IF(ISERROR(VLOOKUP($X262,Datos!$B$8:$C$13,2,0)),0,VLOOKUP($X262,Datos!$B$8:$C$13,2,0)), Datos!$I$9:$N$13, IF(ISERROR(VLOOKUP($Y262,Datos!$B$17:$C$21,2,0)),0,VLOOKUP($Y262, Datos!$B$17:$C$21,2,0)+1),  0),  "-")</f>
        <v>25</v>
      </c>
      <c r="AA262" s="177"/>
      <c r="AB262" s="177"/>
      <c r="AC262" s="179"/>
      <c r="AD262" s="180"/>
      <c r="AE262" s="198">
        <f t="shared" si="12"/>
        <v>22</v>
      </c>
      <c r="AF262" s="198">
        <f t="shared" si="13"/>
        <v>25</v>
      </c>
      <c r="AG262" s="178">
        <v>3</v>
      </c>
      <c r="AH262" s="198" t="str">
        <f>IF(ISERROR(VLOOKUP($AG262,Datos!$A$9:$E$13,2,0)),"",VLOOKUP($AG262,Datos!$A$9:$E$13,2,0))</f>
        <v>3 Moderado</v>
      </c>
      <c r="AI262" s="197" t="str">
        <f>IF(ISERROR(VLOOKUP($AJ262,Datos!$D$8:$E$13,2,0)),0,VLOOKUP($AJ262,Datos!$D$8:$E$13,2,0))</f>
        <v>Extremadamente Dañino</v>
      </c>
      <c r="AJ262" s="198">
        <f>IF(ISERROR(VLOOKUP($X262,Datos!$B$8:$E$13,3,0)), 0, VLOOKUP($X262,Datos!$B$8:$E$13,3,0))</f>
        <v>4</v>
      </c>
      <c r="AK262" s="198">
        <f>IF(ISERROR(VLOOKUP(AL262,Datos!D255:E260,2,0)),0,VLOOKUP(AL262,Datos!D255:E260,2,0))</f>
        <v>0</v>
      </c>
      <c r="AL262" s="198">
        <f>IF(ISERROR(VLOOKUP(Y262,Datos!B255:E260,3,0)),0,VLOOKUP(Y262,Datos!B255:E260,3,0))</f>
        <v>0</v>
      </c>
      <c r="AM262" s="198">
        <f t="shared" si="14"/>
        <v>4</v>
      </c>
      <c r="AN262" s="198" t="str">
        <f>IF(ISERROR(VLOOKUP($AM262,Datos!$I$24:$J$28,2,0)),"-",VLOOKUP($AM262,Datos!$I$24:$J$28,2,0))</f>
        <v>Moderado</v>
      </c>
    </row>
    <row r="263" spans="1:40" s="199" customFormat="1">
      <c r="A263" s="196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8" t="s">
        <v>191</v>
      </c>
      <c r="N263" s="178" t="s">
        <v>194</v>
      </c>
      <c r="O263" s="198">
        <f>IF( AND($M263&lt;&gt;"", $N263&lt;&gt;""), VLOOKUP( IF(ISERROR(VLOOKUP($M263,Datos!$B$8:$C$13,2,0)),0,VLOOKUP($M263,Datos!$B$8:$C$13,2,0)), Datos!$I$9:$N$13, IF(ISERROR(VLOOKUP($N263,Datos!$B$17:$C$21,2,0)),0,VLOOKUP($N263, Datos!$B$17:$C$21,2,0)+1),  0),  "-")</f>
        <v>22</v>
      </c>
      <c r="P263" s="177"/>
      <c r="Q263" s="177"/>
      <c r="R263" s="177"/>
      <c r="S263" s="178" t="s">
        <v>40</v>
      </c>
      <c r="T263" s="198" t="str">
        <f>IF(ISERROR(VLOOKUP($S263,Datos!$B$25:$C$29,2,0)),"", VLOOKUP($S263,Datos!$B$25:$C$29,2,0))</f>
        <v>Alta</v>
      </c>
      <c r="U263" s="198" t="str">
        <f>VLOOKUP($S263,'Efectividad de Controles'!$B$5:$D$9,3,0)</f>
        <v>Impacto / Probabilidad</v>
      </c>
      <c r="V263" s="177"/>
      <c r="W263" s="177"/>
      <c r="X263" s="178" t="s">
        <v>191</v>
      </c>
      <c r="Y263" s="178" t="s">
        <v>196</v>
      </c>
      <c r="Z263" s="198">
        <f>IF( AND($X263&lt;&gt;"", $Y263&lt;&gt;""), VLOOKUP( IF(ISERROR(VLOOKUP($X263,Datos!$B$8:$C$13,2,0)),0,VLOOKUP($X263,Datos!$B$8:$C$13,2,0)), Datos!$I$9:$N$13, IF(ISERROR(VLOOKUP($Y263,Datos!$B$17:$C$21,2,0)),0,VLOOKUP($Y263, Datos!$B$17:$C$21,2,0)+1),  0),  "-")</f>
        <v>25</v>
      </c>
      <c r="AA263" s="177"/>
      <c r="AB263" s="177"/>
      <c r="AC263" s="179"/>
      <c r="AD263" s="180"/>
      <c r="AE263" s="198">
        <f t="shared" si="12"/>
        <v>22</v>
      </c>
      <c r="AF263" s="198">
        <f t="shared" si="13"/>
        <v>25</v>
      </c>
      <c r="AG263" s="178">
        <v>3</v>
      </c>
      <c r="AH263" s="198" t="str">
        <f>IF(ISERROR(VLOOKUP($AG263,Datos!$A$9:$E$13,2,0)),"",VLOOKUP($AG263,Datos!$A$9:$E$13,2,0))</f>
        <v>3 Moderado</v>
      </c>
      <c r="AI263" s="197" t="str">
        <f>IF(ISERROR(VLOOKUP($AJ263,Datos!$D$8:$E$13,2,0)),0,VLOOKUP($AJ263,Datos!$D$8:$E$13,2,0))</f>
        <v>Extremadamente Dañino</v>
      </c>
      <c r="AJ263" s="198">
        <f>IF(ISERROR(VLOOKUP($X263,Datos!$B$8:$E$13,3,0)), 0, VLOOKUP($X263,Datos!$B$8:$E$13,3,0))</f>
        <v>4</v>
      </c>
      <c r="AK263" s="198">
        <f>IF(ISERROR(VLOOKUP(AL263,Datos!D256:E261,2,0)),0,VLOOKUP(AL263,Datos!D256:E261,2,0))</f>
        <v>0</v>
      </c>
      <c r="AL263" s="198">
        <f>IF(ISERROR(VLOOKUP(Y263,Datos!B256:E261,3,0)),0,VLOOKUP(Y263,Datos!B256:E261,3,0))</f>
        <v>0</v>
      </c>
      <c r="AM263" s="198">
        <f t="shared" si="14"/>
        <v>4</v>
      </c>
      <c r="AN263" s="198" t="str">
        <f>IF(ISERROR(VLOOKUP($AM263,Datos!$I$24:$J$28,2,0)),"-",VLOOKUP($AM263,Datos!$I$24:$J$28,2,0))</f>
        <v>Moderado</v>
      </c>
    </row>
    <row r="264" spans="1:40" s="199" customFormat="1">
      <c r="A264" s="196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8" t="s">
        <v>191</v>
      </c>
      <c r="N264" s="178" t="s">
        <v>194</v>
      </c>
      <c r="O264" s="198">
        <f>IF( AND($M264&lt;&gt;"", $N264&lt;&gt;""), VLOOKUP( IF(ISERROR(VLOOKUP($M264,Datos!$B$8:$C$13,2,0)),0,VLOOKUP($M264,Datos!$B$8:$C$13,2,0)), Datos!$I$9:$N$13, IF(ISERROR(VLOOKUP($N264,Datos!$B$17:$C$21,2,0)),0,VLOOKUP($N264, Datos!$B$17:$C$21,2,0)+1),  0),  "-")</f>
        <v>22</v>
      </c>
      <c r="P264" s="177"/>
      <c r="Q264" s="177"/>
      <c r="R264" s="177"/>
      <c r="S264" s="178" t="s">
        <v>40</v>
      </c>
      <c r="T264" s="198" t="str">
        <f>IF(ISERROR(VLOOKUP($S264,Datos!$B$25:$C$29,2,0)),"", VLOOKUP($S264,Datos!$B$25:$C$29,2,0))</f>
        <v>Alta</v>
      </c>
      <c r="U264" s="198" t="str">
        <f>VLOOKUP($S264,'Efectividad de Controles'!$B$5:$D$9,3,0)</f>
        <v>Impacto / Probabilidad</v>
      </c>
      <c r="V264" s="177"/>
      <c r="W264" s="177"/>
      <c r="X264" s="178" t="s">
        <v>191</v>
      </c>
      <c r="Y264" s="178" t="s">
        <v>196</v>
      </c>
      <c r="Z264" s="198">
        <f>IF( AND($X264&lt;&gt;"", $Y264&lt;&gt;""), VLOOKUP( IF(ISERROR(VLOOKUP($X264,Datos!$B$8:$C$13,2,0)),0,VLOOKUP($X264,Datos!$B$8:$C$13,2,0)), Datos!$I$9:$N$13, IF(ISERROR(VLOOKUP($Y264,Datos!$B$17:$C$21,2,0)),0,VLOOKUP($Y264, Datos!$B$17:$C$21,2,0)+1),  0),  "-")</f>
        <v>25</v>
      </c>
      <c r="AA264" s="177"/>
      <c r="AB264" s="177"/>
      <c r="AC264" s="179"/>
      <c r="AD264" s="180"/>
      <c r="AE264" s="198">
        <f t="shared" si="12"/>
        <v>22</v>
      </c>
      <c r="AF264" s="198">
        <f t="shared" si="13"/>
        <v>25</v>
      </c>
      <c r="AG264" s="178">
        <v>3</v>
      </c>
      <c r="AH264" s="198" t="str">
        <f>IF(ISERROR(VLOOKUP($AG264,Datos!$A$9:$E$13,2,0)),"",VLOOKUP($AG264,Datos!$A$9:$E$13,2,0))</f>
        <v>3 Moderado</v>
      </c>
      <c r="AI264" s="197" t="str">
        <f>IF(ISERROR(VLOOKUP($AJ264,Datos!$D$8:$E$13,2,0)),0,VLOOKUP($AJ264,Datos!$D$8:$E$13,2,0))</f>
        <v>Extremadamente Dañino</v>
      </c>
      <c r="AJ264" s="198">
        <f>IF(ISERROR(VLOOKUP($X264,Datos!$B$8:$E$13,3,0)), 0, VLOOKUP($X264,Datos!$B$8:$E$13,3,0))</f>
        <v>4</v>
      </c>
      <c r="AK264" s="198">
        <f>IF(ISERROR(VLOOKUP(AL264,Datos!D257:E262,2,0)),0,VLOOKUP(AL264,Datos!D257:E262,2,0))</f>
        <v>0</v>
      </c>
      <c r="AL264" s="198">
        <f>IF(ISERROR(VLOOKUP(Y264,Datos!B257:E262,3,0)),0,VLOOKUP(Y264,Datos!B257:E262,3,0))</f>
        <v>0</v>
      </c>
      <c r="AM264" s="198">
        <f t="shared" si="14"/>
        <v>4</v>
      </c>
      <c r="AN264" s="198" t="str">
        <f>IF(ISERROR(VLOOKUP($AM264,Datos!$I$24:$J$28,2,0)),"-",VLOOKUP($AM264,Datos!$I$24:$J$28,2,0))</f>
        <v>Moderado</v>
      </c>
    </row>
    <row r="265" spans="1:40" s="199" customFormat="1">
      <c r="A265" s="196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8" t="s">
        <v>191</v>
      </c>
      <c r="N265" s="178" t="s">
        <v>194</v>
      </c>
      <c r="O265" s="198">
        <f>IF( AND($M265&lt;&gt;"", $N265&lt;&gt;""), VLOOKUP( IF(ISERROR(VLOOKUP($M265,Datos!$B$8:$C$13,2,0)),0,VLOOKUP($M265,Datos!$B$8:$C$13,2,0)), Datos!$I$9:$N$13, IF(ISERROR(VLOOKUP($N265,Datos!$B$17:$C$21,2,0)),0,VLOOKUP($N265, Datos!$B$17:$C$21,2,0)+1),  0),  "-")</f>
        <v>22</v>
      </c>
      <c r="P265" s="177"/>
      <c r="Q265" s="177"/>
      <c r="R265" s="177"/>
      <c r="S265" s="178" t="s">
        <v>40</v>
      </c>
      <c r="T265" s="198" t="str">
        <f>IF(ISERROR(VLOOKUP($S265,Datos!$B$25:$C$29,2,0)),"", VLOOKUP($S265,Datos!$B$25:$C$29,2,0))</f>
        <v>Alta</v>
      </c>
      <c r="U265" s="198" t="str">
        <f>VLOOKUP($S265,'Efectividad de Controles'!$B$5:$D$9,3,0)</f>
        <v>Impacto / Probabilidad</v>
      </c>
      <c r="V265" s="177"/>
      <c r="W265" s="177"/>
      <c r="X265" s="178" t="s">
        <v>191</v>
      </c>
      <c r="Y265" s="178" t="s">
        <v>196</v>
      </c>
      <c r="Z265" s="198">
        <f>IF( AND($X265&lt;&gt;"", $Y265&lt;&gt;""), VLOOKUP( IF(ISERROR(VLOOKUP($X265,Datos!$B$8:$C$13,2,0)),0,VLOOKUP($X265,Datos!$B$8:$C$13,2,0)), Datos!$I$9:$N$13, IF(ISERROR(VLOOKUP($Y265,Datos!$B$17:$C$21,2,0)),0,VLOOKUP($Y265, Datos!$B$17:$C$21,2,0)+1),  0),  "-")</f>
        <v>25</v>
      </c>
      <c r="AA265" s="177"/>
      <c r="AB265" s="177"/>
      <c r="AC265" s="179"/>
      <c r="AD265" s="180"/>
      <c r="AE265" s="198">
        <f t="shared" si="12"/>
        <v>22</v>
      </c>
      <c r="AF265" s="198">
        <f t="shared" si="13"/>
        <v>25</v>
      </c>
      <c r="AG265" s="178">
        <v>3</v>
      </c>
      <c r="AH265" s="198" t="str">
        <f>IF(ISERROR(VLOOKUP($AG265,Datos!$A$9:$E$13,2,0)),"",VLOOKUP($AG265,Datos!$A$9:$E$13,2,0))</f>
        <v>3 Moderado</v>
      </c>
      <c r="AI265" s="197" t="str">
        <f>IF(ISERROR(VLOOKUP($AJ265,Datos!$D$8:$E$13,2,0)),0,VLOOKUP($AJ265,Datos!$D$8:$E$13,2,0))</f>
        <v>Extremadamente Dañino</v>
      </c>
      <c r="AJ265" s="198">
        <f>IF(ISERROR(VLOOKUP($X265,Datos!$B$8:$E$13,3,0)), 0, VLOOKUP($X265,Datos!$B$8:$E$13,3,0))</f>
        <v>4</v>
      </c>
      <c r="AK265" s="198">
        <f>IF(ISERROR(VLOOKUP(AL265,Datos!D258:E263,2,0)),0,VLOOKUP(AL265,Datos!D258:E263,2,0))</f>
        <v>0</v>
      </c>
      <c r="AL265" s="198">
        <f>IF(ISERROR(VLOOKUP(Y265,Datos!B258:E263,3,0)),0,VLOOKUP(Y265,Datos!B258:E263,3,0))</f>
        <v>0</v>
      </c>
      <c r="AM265" s="198">
        <f t="shared" si="14"/>
        <v>4</v>
      </c>
      <c r="AN265" s="198" t="str">
        <f>IF(ISERROR(VLOOKUP($AM265,Datos!$I$24:$J$28,2,0)),"-",VLOOKUP($AM265,Datos!$I$24:$J$28,2,0))</f>
        <v>Moderado</v>
      </c>
    </row>
    <row r="266" spans="1:40" s="199" customFormat="1">
      <c r="A266" s="196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8" t="s">
        <v>191</v>
      </c>
      <c r="N266" s="178" t="s">
        <v>194</v>
      </c>
      <c r="O266" s="198">
        <f>IF( AND($M266&lt;&gt;"", $N266&lt;&gt;""), VLOOKUP( IF(ISERROR(VLOOKUP($M266,Datos!$B$8:$C$13,2,0)),0,VLOOKUP($M266,Datos!$B$8:$C$13,2,0)), Datos!$I$9:$N$13, IF(ISERROR(VLOOKUP($N266,Datos!$B$17:$C$21,2,0)),0,VLOOKUP($N266, Datos!$B$17:$C$21,2,0)+1),  0),  "-")</f>
        <v>22</v>
      </c>
      <c r="P266" s="177"/>
      <c r="Q266" s="177"/>
      <c r="R266" s="177"/>
      <c r="S266" s="178" t="s">
        <v>40</v>
      </c>
      <c r="T266" s="198" t="str">
        <f>IF(ISERROR(VLOOKUP($S266,Datos!$B$25:$C$29,2,0)),"", VLOOKUP($S266,Datos!$B$25:$C$29,2,0))</f>
        <v>Alta</v>
      </c>
      <c r="U266" s="198" t="str">
        <f>VLOOKUP($S266,'Efectividad de Controles'!$B$5:$D$9,3,0)</f>
        <v>Impacto / Probabilidad</v>
      </c>
      <c r="V266" s="177"/>
      <c r="W266" s="177"/>
      <c r="X266" s="178" t="s">
        <v>191</v>
      </c>
      <c r="Y266" s="178" t="s">
        <v>196</v>
      </c>
      <c r="Z266" s="198">
        <f>IF( AND($X266&lt;&gt;"", $Y266&lt;&gt;""), VLOOKUP( IF(ISERROR(VLOOKUP($X266,Datos!$B$8:$C$13,2,0)),0,VLOOKUP($X266,Datos!$B$8:$C$13,2,0)), Datos!$I$9:$N$13, IF(ISERROR(VLOOKUP($Y266,Datos!$B$17:$C$21,2,0)),0,VLOOKUP($Y266, Datos!$B$17:$C$21,2,0)+1),  0),  "-")</f>
        <v>25</v>
      </c>
      <c r="AA266" s="177"/>
      <c r="AB266" s="177"/>
      <c r="AC266" s="179"/>
      <c r="AD266" s="180"/>
      <c r="AE266" s="198">
        <f t="shared" si="12"/>
        <v>22</v>
      </c>
      <c r="AF266" s="198">
        <f t="shared" si="13"/>
        <v>25</v>
      </c>
      <c r="AG266" s="178">
        <v>3</v>
      </c>
      <c r="AH266" s="198" t="str">
        <f>IF(ISERROR(VLOOKUP($AG266,Datos!$A$9:$E$13,2,0)),"",VLOOKUP($AG266,Datos!$A$9:$E$13,2,0))</f>
        <v>3 Moderado</v>
      </c>
      <c r="AI266" s="197" t="str">
        <f>IF(ISERROR(VLOOKUP($AJ266,Datos!$D$8:$E$13,2,0)),0,VLOOKUP($AJ266,Datos!$D$8:$E$13,2,0))</f>
        <v>Extremadamente Dañino</v>
      </c>
      <c r="AJ266" s="198">
        <f>IF(ISERROR(VLOOKUP($X266,Datos!$B$8:$E$13,3,0)), 0, VLOOKUP($X266,Datos!$B$8:$E$13,3,0))</f>
        <v>4</v>
      </c>
      <c r="AK266" s="198">
        <f>IF(ISERROR(VLOOKUP(AL266,Datos!D259:E264,2,0)),0,VLOOKUP(AL266,Datos!D259:E264,2,0))</f>
        <v>0</v>
      </c>
      <c r="AL266" s="198">
        <f>IF(ISERROR(VLOOKUP(Y266,Datos!B259:E264,3,0)),0,VLOOKUP(Y266,Datos!B259:E264,3,0))</f>
        <v>0</v>
      </c>
      <c r="AM266" s="198">
        <f t="shared" si="14"/>
        <v>4</v>
      </c>
      <c r="AN266" s="198" t="str">
        <f>IF(ISERROR(VLOOKUP($AM266,Datos!$I$24:$J$28,2,0)),"-",VLOOKUP($AM266,Datos!$I$24:$J$28,2,0))</f>
        <v>Moderado</v>
      </c>
    </row>
    <row r="267" spans="1:40" s="199" customFormat="1">
      <c r="A267" s="196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8" t="s">
        <v>191</v>
      </c>
      <c r="N267" s="178" t="s">
        <v>194</v>
      </c>
      <c r="O267" s="198">
        <f>IF( AND($M267&lt;&gt;"", $N267&lt;&gt;""), VLOOKUP( IF(ISERROR(VLOOKUP($M267,Datos!$B$8:$C$13,2,0)),0,VLOOKUP($M267,Datos!$B$8:$C$13,2,0)), Datos!$I$9:$N$13, IF(ISERROR(VLOOKUP($N267,Datos!$B$17:$C$21,2,0)),0,VLOOKUP($N267, Datos!$B$17:$C$21,2,0)+1),  0),  "-")</f>
        <v>22</v>
      </c>
      <c r="P267" s="177"/>
      <c r="Q267" s="177"/>
      <c r="R267" s="177"/>
      <c r="S267" s="178" t="s">
        <v>40</v>
      </c>
      <c r="T267" s="198" t="str">
        <f>IF(ISERROR(VLOOKUP($S267,Datos!$B$25:$C$29,2,0)),"", VLOOKUP($S267,Datos!$B$25:$C$29,2,0))</f>
        <v>Alta</v>
      </c>
      <c r="U267" s="198" t="str">
        <f>VLOOKUP($S267,'Efectividad de Controles'!$B$5:$D$9,3,0)</f>
        <v>Impacto / Probabilidad</v>
      </c>
      <c r="V267" s="177"/>
      <c r="W267" s="177"/>
      <c r="X267" s="178" t="s">
        <v>191</v>
      </c>
      <c r="Y267" s="178" t="s">
        <v>196</v>
      </c>
      <c r="Z267" s="198">
        <f>IF( AND($X267&lt;&gt;"", $Y267&lt;&gt;""), VLOOKUP( IF(ISERROR(VLOOKUP($X267,Datos!$B$8:$C$13,2,0)),0,VLOOKUP($X267,Datos!$B$8:$C$13,2,0)), Datos!$I$9:$N$13, IF(ISERROR(VLOOKUP($Y267,Datos!$B$17:$C$21,2,0)),0,VLOOKUP($Y267, Datos!$B$17:$C$21,2,0)+1),  0),  "-")</f>
        <v>25</v>
      </c>
      <c r="AA267" s="177"/>
      <c r="AB267" s="177"/>
      <c r="AC267" s="179"/>
      <c r="AD267" s="180"/>
      <c r="AE267" s="198">
        <f t="shared" si="12"/>
        <v>22</v>
      </c>
      <c r="AF267" s="198">
        <f t="shared" si="13"/>
        <v>25</v>
      </c>
      <c r="AG267" s="178">
        <v>3</v>
      </c>
      <c r="AH267" s="198" t="str">
        <f>IF(ISERROR(VLOOKUP($AG267,Datos!$A$9:$E$13,2,0)),"",VLOOKUP($AG267,Datos!$A$9:$E$13,2,0))</f>
        <v>3 Moderado</v>
      </c>
      <c r="AI267" s="197" t="str">
        <f>IF(ISERROR(VLOOKUP($AJ267,Datos!$D$8:$E$13,2,0)),0,VLOOKUP($AJ267,Datos!$D$8:$E$13,2,0))</f>
        <v>Extremadamente Dañino</v>
      </c>
      <c r="AJ267" s="198">
        <f>IF(ISERROR(VLOOKUP($X267,Datos!$B$8:$E$13,3,0)), 0, VLOOKUP($X267,Datos!$B$8:$E$13,3,0))</f>
        <v>4</v>
      </c>
      <c r="AK267" s="198">
        <f>IF(ISERROR(VLOOKUP(AL267,Datos!D260:E265,2,0)),0,VLOOKUP(AL267,Datos!D260:E265,2,0))</f>
        <v>0</v>
      </c>
      <c r="AL267" s="198">
        <f>IF(ISERROR(VLOOKUP(Y267,Datos!B260:E265,3,0)),0,VLOOKUP(Y267,Datos!B260:E265,3,0))</f>
        <v>0</v>
      </c>
      <c r="AM267" s="198">
        <f t="shared" si="14"/>
        <v>4</v>
      </c>
      <c r="AN267" s="198" t="str">
        <f>IF(ISERROR(VLOOKUP($AM267,Datos!$I$24:$J$28,2,0)),"-",VLOOKUP($AM267,Datos!$I$24:$J$28,2,0))</f>
        <v>Moderado</v>
      </c>
    </row>
    <row r="268" spans="1:40" s="199" customFormat="1">
      <c r="A268" s="196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8" t="s">
        <v>191</v>
      </c>
      <c r="N268" s="178" t="s">
        <v>194</v>
      </c>
      <c r="O268" s="198">
        <f>IF( AND($M268&lt;&gt;"", $N268&lt;&gt;""), VLOOKUP( IF(ISERROR(VLOOKUP($M268,Datos!$B$8:$C$13,2,0)),0,VLOOKUP($M268,Datos!$B$8:$C$13,2,0)), Datos!$I$9:$N$13, IF(ISERROR(VLOOKUP($N268,Datos!$B$17:$C$21,2,0)),0,VLOOKUP($N268, Datos!$B$17:$C$21,2,0)+1),  0),  "-")</f>
        <v>22</v>
      </c>
      <c r="P268" s="177"/>
      <c r="Q268" s="177"/>
      <c r="R268" s="177"/>
      <c r="S268" s="178" t="s">
        <v>40</v>
      </c>
      <c r="T268" s="198" t="str">
        <f>IF(ISERROR(VLOOKUP($S268,Datos!$B$25:$C$29,2,0)),"", VLOOKUP($S268,Datos!$B$25:$C$29,2,0))</f>
        <v>Alta</v>
      </c>
      <c r="U268" s="198" t="str">
        <f>VLOOKUP($S268,'Efectividad de Controles'!$B$5:$D$9,3,0)</f>
        <v>Impacto / Probabilidad</v>
      </c>
      <c r="V268" s="177"/>
      <c r="W268" s="177"/>
      <c r="X268" s="178" t="s">
        <v>191</v>
      </c>
      <c r="Y268" s="178" t="s">
        <v>196</v>
      </c>
      <c r="Z268" s="198">
        <f>IF( AND($X268&lt;&gt;"", $Y268&lt;&gt;""), VLOOKUP( IF(ISERROR(VLOOKUP($X268,Datos!$B$8:$C$13,2,0)),0,VLOOKUP($X268,Datos!$B$8:$C$13,2,0)), Datos!$I$9:$N$13, IF(ISERROR(VLOOKUP($Y268,Datos!$B$17:$C$21,2,0)),0,VLOOKUP($Y268, Datos!$B$17:$C$21,2,0)+1),  0),  "-")</f>
        <v>25</v>
      </c>
      <c r="AA268" s="177"/>
      <c r="AB268" s="177"/>
      <c r="AC268" s="179"/>
      <c r="AD268" s="180"/>
      <c r="AE268" s="198">
        <f t="shared" si="12"/>
        <v>22</v>
      </c>
      <c r="AF268" s="198">
        <f t="shared" si="13"/>
        <v>25</v>
      </c>
      <c r="AG268" s="178">
        <v>3</v>
      </c>
      <c r="AH268" s="198" t="str">
        <f>IF(ISERROR(VLOOKUP($AG268,Datos!$A$9:$E$13,2,0)),"",VLOOKUP($AG268,Datos!$A$9:$E$13,2,0))</f>
        <v>3 Moderado</v>
      </c>
      <c r="AI268" s="197" t="str">
        <f>IF(ISERROR(VLOOKUP($AJ268,Datos!$D$8:$E$13,2,0)),0,VLOOKUP($AJ268,Datos!$D$8:$E$13,2,0))</f>
        <v>Extremadamente Dañino</v>
      </c>
      <c r="AJ268" s="198">
        <f>IF(ISERROR(VLOOKUP($X268,Datos!$B$8:$E$13,3,0)), 0, VLOOKUP($X268,Datos!$B$8:$E$13,3,0))</f>
        <v>4</v>
      </c>
      <c r="AK268" s="198">
        <f>IF(ISERROR(VLOOKUP(AL268,Datos!D261:E266,2,0)),0,VLOOKUP(AL268,Datos!D261:E266,2,0))</f>
        <v>0</v>
      </c>
      <c r="AL268" s="198">
        <f>IF(ISERROR(VLOOKUP(Y268,Datos!B261:E266,3,0)),0,VLOOKUP(Y268,Datos!B261:E266,3,0))</f>
        <v>0</v>
      </c>
      <c r="AM268" s="198">
        <f t="shared" si="14"/>
        <v>4</v>
      </c>
      <c r="AN268" s="198" t="str">
        <f>IF(ISERROR(VLOOKUP($AM268,Datos!$I$24:$J$28,2,0)),"-",VLOOKUP($AM268,Datos!$I$24:$J$28,2,0))</f>
        <v>Moderado</v>
      </c>
    </row>
    <row r="269" spans="1:40" s="199" customFormat="1">
      <c r="A269" s="196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8" t="s">
        <v>191</v>
      </c>
      <c r="N269" s="178" t="s">
        <v>194</v>
      </c>
      <c r="O269" s="198">
        <f>IF( AND($M269&lt;&gt;"", $N269&lt;&gt;""), VLOOKUP( IF(ISERROR(VLOOKUP($M269,Datos!$B$8:$C$13,2,0)),0,VLOOKUP($M269,Datos!$B$8:$C$13,2,0)), Datos!$I$9:$N$13, IF(ISERROR(VLOOKUP($N269,Datos!$B$17:$C$21,2,0)),0,VLOOKUP($N269, Datos!$B$17:$C$21,2,0)+1),  0),  "-")</f>
        <v>22</v>
      </c>
      <c r="P269" s="177"/>
      <c r="Q269" s="177"/>
      <c r="R269" s="177"/>
      <c r="S269" s="178" t="s">
        <v>40</v>
      </c>
      <c r="T269" s="198" t="str">
        <f>IF(ISERROR(VLOOKUP($S269,Datos!$B$25:$C$29,2,0)),"", VLOOKUP($S269,Datos!$B$25:$C$29,2,0))</f>
        <v>Alta</v>
      </c>
      <c r="U269" s="198" t="str">
        <f>VLOOKUP($S269,'Efectividad de Controles'!$B$5:$D$9,3,0)</f>
        <v>Impacto / Probabilidad</v>
      </c>
      <c r="V269" s="177"/>
      <c r="W269" s="177"/>
      <c r="X269" s="178" t="s">
        <v>191</v>
      </c>
      <c r="Y269" s="178" t="s">
        <v>196</v>
      </c>
      <c r="Z269" s="198">
        <f>IF( AND($X269&lt;&gt;"", $Y269&lt;&gt;""), VLOOKUP( IF(ISERROR(VLOOKUP($X269,Datos!$B$8:$C$13,2,0)),0,VLOOKUP($X269,Datos!$B$8:$C$13,2,0)), Datos!$I$9:$N$13, IF(ISERROR(VLOOKUP($Y269,Datos!$B$17:$C$21,2,0)),0,VLOOKUP($Y269, Datos!$B$17:$C$21,2,0)+1),  0),  "-")</f>
        <v>25</v>
      </c>
      <c r="AA269" s="177"/>
      <c r="AB269" s="177"/>
      <c r="AC269" s="179"/>
      <c r="AD269" s="180"/>
      <c r="AE269" s="198">
        <f t="shared" si="12"/>
        <v>22</v>
      </c>
      <c r="AF269" s="198">
        <f t="shared" si="13"/>
        <v>25</v>
      </c>
      <c r="AG269" s="178">
        <v>3</v>
      </c>
      <c r="AH269" s="198" t="str">
        <f>IF(ISERROR(VLOOKUP($AG269,Datos!$A$9:$E$13,2,0)),"",VLOOKUP($AG269,Datos!$A$9:$E$13,2,0))</f>
        <v>3 Moderado</v>
      </c>
      <c r="AI269" s="197" t="str">
        <f>IF(ISERROR(VLOOKUP($AJ269,Datos!$D$8:$E$13,2,0)),0,VLOOKUP($AJ269,Datos!$D$8:$E$13,2,0))</f>
        <v>Extremadamente Dañino</v>
      </c>
      <c r="AJ269" s="198">
        <f>IF(ISERROR(VLOOKUP($X269,Datos!$B$8:$E$13,3,0)), 0, VLOOKUP($X269,Datos!$B$8:$E$13,3,0))</f>
        <v>4</v>
      </c>
      <c r="AK269" s="198">
        <f>IF(ISERROR(VLOOKUP(AL269,Datos!D262:E267,2,0)),0,VLOOKUP(AL269,Datos!D262:E267,2,0))</f>
        <v>0</v>
      </c>
      <c r="AL269" s="198">
        <f>IF(ISERROR(VLOOKUP(Y269,Datos!B262:E267,3,0)),0,VLOOKUP(Y269,Datos!B262:E267,3,0))</f>
        <v>0</v>
      </c>
      <c r="AM269" s="198">
        <f t="shared" si="14"/>
        <v>4</v>
      </c>
      <c r="AN269" s="198" t="str">
        <f>IF(ISERROR(VLOOKUP($AM269,Datos!$I$24:$J$28,2,0)),"-",VLOOKUP($AM269,Datos!$I$24:$J$28,2,0))</f>
        <v>Moderado</v>
      </c>
    </row>
    <row r="270" spans="1:40" s="199" customFormat="1">
      <c r="A270" s="196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8" t="s">
        <v>191</v>
      </c>
      <c r="N270" s="178" t="s">
        <v>194</v>
      </c>
      <c r="O270" s="198">
        <f>IF( AND($M270&lt;&gt;"", $N270&lt;&gt;""), VLOOKUP( IF(ISERROR(VLOOKUP($M270,Datos!$B$8:$C$13,2,0)),0,VLOOKUP($M270,Datos!$B$8:$C$13,2,0)), Datos!$I$9:$N$13, IF(ISERROR(VLOOKUP($N270,Datos!$B$17:$C$21,2,0)),0,VLOOKUP($N270, Datos!$B$17:$C$21,2,0)+1),  0),  "-")</f>
        <v>22</v>
      </c>
      <c r="P270" s="177"/>
      <c r="Q270" s="177"/>
      <c r="R270" s="177"/>
      <c r="S270" s="178" t="s">
        <v>40</v>
      </c>
      <c r="T270" s="198" t="str">
        <f>IF(ISERROR(VLOOKUP($S270,Datos!$B$25:$C$29,2,0)),"", VLOOKUP($S270,Datos!$B$25:$C$29,2,0))</f>
        <v>Alta</v>
      </c>
      <c r="U270" s="198" t="str">
        <f>VLOOKUP($S270,'Efectividad de Controles'!$B$5:$D$9,3,0)</f>
        <v>Impacto / Probabilidad</v>
      </c>
      <c r="V270" s="177"/>
      <c r="W270" s="177"/>
      <c r="X270" s="178" t="s">
        <v>191</v>
      </c>
      <c r="Y270" s="178" t="s">
        <v>196</v>
      </c>
      <c r="Z270" s="198">
        <f>IF( AND($X270&lt;&gt;"", $Y270&lt;&gt;""), VLOOKUP( IF(ISERROR(VLOOKUP($X270,Datos!$B$8:$C$13,2,0)),0,VLOOKUP($X270,Datos!$B$8:$C$13,2,0)), Datos!$I$9:$N$13, IF(ISERROR(VLOOKUP($Y270,Datos!$B$17:$C$21,2,0)),0,VLOOKUP($Y270, Datos!$B$17:$C$21,2,0)+1),  0),  "-")</f>
        <v>25</v>
      </c>
      <c r="AA270" s="177"/>
      <c r="AB270" s="177"/>
      <c r="AC270" s="179"/>
      <c r="AD270" s="180"/>
      <c r="AE270" s="198">
        <f t="shared" si="12"/>
        <v>22</v>
      </c>
      <c r="AF270" s="198">
        <f t="shared" si="13"/>
        <v>25</v>
      </c>
      <c r="AG270" s="178">
        <v>3</v>
      </c>
      <c r="AH270" s="198" t="str">
        <f>IF(ISERROR(VLOOKUP($AG270,Datos!$A$9:$E$13,2,0)),"",VLOOKUP($AG270,Datos!$A$9:$E$13,2,0))</f>
        <v>3 Moderado</v>
      </c>
      <c r="AI270" s="197" t="str">
        <f>IF(ISERROR(VLOOKUP($AJ270,Datos!$D$8:$E$13,2,0)),0,VLOOKUP($AJ270,Datos!$D$8:$E$13,2,0))</f>
        <v>Extremadamente Dañino</v>
      </c>
      <c r="AJ270" s="198">
        <f>IF(ISERROR(VLOOKUP($X270,Datos!$B$8:$E$13,3,0)), 0, VLOOKUP($X270,Datos!$B$8:$E$13,3,0))</f>
        <v>4</v>
      </c>
      <c r="AK270" s="198">
        <f>IF(ISERROR(VLOOKUP(AL270,Datos!D263:E268,2,0)),0,VLOOKUP(AL270,Datos!D263:E268,2,0))</f>
        <v>0</v>
      </c>
      <c r="AL270" s="198">
        <f>IF(ISERROR(VLOOKUP(Y270,Datos!B263:E268,3,0)),0,VLOOKUP(Y270,Datos!B263:E268,3,0))</f>
        <v>0</v>
      </c>
      <c r="AM270" s="198">
        <f t="shared" si="14"/>
        <v>4</v>
      </c>
      <c r="AN270" s="198" t="str">
        <f>IF(ISERROR(VLOOKUP($AM270,Datos!$I$24:$J$28,2,0)),"-",VLOOKUP($AM270,Datos!$I$24:$J$28,2,0))</f>
        <v>Moderado</v>
      </c>
    </row>
    <row r="271" spans="1:40" s="199" customFormat="1">
      <c r="A271" s="196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8" t="s">
        <v>191</v>
      </c>
      <c r="N271" s="178" t="s">
        <v>194</v>
      </c>
      <c r="O271" s="198">
        <f>IF( AND($M271&lt;&gt;"", $N271&lt;&gt;""), VLOOKUP( IF(ISERROR(VLOOKUP($M271,Datos!$B$8:$C$13,2,0)),0,VLOOKUP($M271,Datos!$B$8:$C$13,2,0)), Datos!$I$9:$N$13, IF(ISERROR(VLOOKUP($N271,Datos!$B$17:$C$21,2,0)),0,VLOOKUP($N271, Datos!$B$17:$C$21,2,0)+1),  0),  "-")</f>
        <v>22</v>
      </c>
      <c r="P271" s="177"/>
      <c r="Q271" s="177"/>
      <c r="R271" s="177"/>
      <c r="S271" s="178" t="s">
        <v>40</v>
      </c>
      <c r="T271" s="198" t="str">
        <f>IF(ISERROR(VLOOKUP($S271,Datos!$B$25:$C$29,2,0)),"", VLOOKUP($S271,Datos!$B$25:$C$29,2,0))</f>
        <v>Alta</v>
      </c>
      <c r="U271" s="198" t="str">
        <f>VLOOKUP($S271,'Efectividad de Controles'!$B$5:$D$9,3,0)</f>
        <v>Impacto / Probabilidad</v>
      </c>
      <c r="V271" s="177"/>
      <c r="W271" s="177"/>
      <c r="X271" s="178" t="s">
        <v>191</v>
      </c>
      <c r="Y271" s="178" t="s">
        <v>196</v>
      </c>
      <c r="Z271" s="198">
        <f>IF( AND($X271&lt;&gt;"", $Y271&lt;&gt;""), VLOOKUP( IF(ISERROR(VLOOKUP($X271,Datos!$B$8:$C$13,2,0)),0,VLOOKUP($X271,Datos!$B$8:$C$13,2,0)), Datos!$I$9:$N$13, IF(ISERROR(VLOOKUP($Y271,Datos!$B$17:$C$21,2,0)),0,VLOOKUP($Y271, Datos!$B$17:$C$21,2,0)+1),  0),  "-")</f>
        <v>25</v>
      </c>
      <c r="AA271" s="177"/>
      <c r="AB271" s="177"/>
      <c r="AC271" s="179"/>
      <c r="AD271" s="180"/>
      <c r="AE271" s="198">
        <f t="shared" si="12"/>
        <v>22</v>
      </c>
      <c r="AF271" s="198">
        <f t="shared" si="13"/>
        <v>25</v>
      </c>
      <c r="AG271" s="178">
        <v>3</v>
      </c>
      <c r="AH271" s="198" t="str">
        <f>IF(ISERROR(VLOOKUP($AG271,Datos!$A$9:$E$13,2,0)),"",VLOOKUP($AG271,Datos!$A$9:$E$13,2,0))</f>
        <v>3 Moderado</v>
      </c>
      <c r="AI271" s="197" t="str">
        <f>IF(ISERROR(VLOOKUP($AJ271,Datos!$D$8:$E$13,2,0)),0,VLOOKUP($AJ271,Datos!$D$8:$E$13,2,0))</f>
        <v>Extremadamente Dañino</v>
      </c>
      <c r="AJ271" s="198">
        <f>IF(ISERROR(VLOOKUP($X271,Datos!$B$8:$E$13,3,0)), 0, VLOOKUP($X271,Datos!$B$8:$E$13,3,0))</f>
        <v>4</v>
      </c>
      <c r="AK271" s="198">
        <f>IF(ISERROR(VLOOKUP(AL271,Datos!D264:E269,2,0)),0,VLOOKUP(AL271,Datos!D264:E269,2,0))</f>
        <v>0</v>
      </c>
      <c r="AL271" s="198">
        <f>IF(ISERROR(VLOOKUP(Y271,Datos!B264:E269,3,0)),0,VLOOKUP(Y271,Datos!B264:E269,3,0))</f>
        <v>0</v>
      </c>
      <c r="AM271" s="198">
        <f t="shared" si="14"/>
        <v>4</v>
      </c>
      <c r="AN271" s="198" t="str">
        <f>IF(ISERROR(VLOOKUP($AM271,Datos!$I$24:$J$28,2,0)),"-",VLOOKUP($AM271,Datos!$I$24:$J$28,2,0))</f>
        <v>Moderado</v>
      </c>
    </row>
    <row r="272" spans="1:40" s="199" customFormat="1">
      <c r="A272" s="196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8" t="s">
        <v>191</v>
      </c>
      <c r="N272" s="178" t="s">
        <v>194</v>
      </c>
      <c r="O272" s="198">
        <f>IF( AND($M272&lt;&gt;"", $N272&lt;&gt;""), VLOOKUP( IF(ISERROR(VLOOKUP($M272,Datos!$B$8:$C$13,2,0)),0,VLOOKUP($M272,Datos!$B$8:$C$13,2,0)), Datos!$I$9:$N$13, IF(ISERROR(VLOOKUP($N272,Datos!$B$17:$C$21,2,0)),0,VLOOKUP($N272, Datos!$B$17:$C$21,2,0)+1),  0),  "-")</f>
        <v>22</v>
      </c>
      <c r="P272" s="177"/>
      <c r="Q272" s="177"/>
      <c r="R272" s="177"/>
      <c r="S272" s="178" t="s">
        <v>40</v>
      </c>
      <c r="T272" s="198" t="str">
        <f>IF(ISERROR(VLOOKUP($S272,Datos!$B$25:$C$29,2,0)),"", VLOOKUP($S272,Datos!$B$25:$C$29,2,0))</f>
        <v>Alta</v>
      </c>
      <c r="U272" s="198" t="str">
        <f>VLOOKUP($S272,'Efectividad de Controles'!$B$5:$D$9,3,0)</f>
        <v>Impacto / Probabilidad</v>
      </c>
      <c r="V272" s="177"/>
      <c r="W272" s="177"/>
      <c r="X272" s="178" t="s">
        <v>191</v>
      </c>
      <c r="Y272" s="178" t="s">
        <v>196</v>
      </c>
      <c r="Z272" s="198">
        <f>IF( AND($X272&lt;&gt;"", $Y272&lt;&gt;""), VLOOKUP( IF(ISERROR(VLOOKUP($X272,Datos!$B$8:$C$13,2,0)),0,VLOOKUP($X272,Datos!$B$8:$C$13,2,0)), Datos!$I$9:$N$13, IF(ISERROR(VLOOKUP($Y272,Datos!$B$17:$C$21,2,0)),0,VLOOKUP($Y272, Datos!$B$17:$C$21,2,0)+1),  0),  "-")</f>
        <v>25</v>
      </c>
      <c r="AA272" s="177"/>
      <c r="AB272" s="177"/>
      <c r="AC272" s="179"/>
      <c r="AD272" s="180"/>
      <c r="AE272" s="198">
        <f t="shared" si="12"/>
        <v>22</v>
      </c>
      <c r="AF272" s="198">
        <f t="shared" si="13"/>
        <v>25</v>
      </c>
      <c r="AG272" s="178">
        <v>3</v>
      </c>
      <c r="AH272" s="198" t="str">
        <f>IF(ISERROR(VLOOKUP($AG272,Datos!$A$9:$E$13,2,0)),"",VLOOKUP($AG272,Datos!$A$9:$E$13,2,0))</f>
        <v>3 Moderado</v>
      </c>
      <c r="AI272" s="197" t="str">
        <f>IF(ISERROR(VLOOKUP($AJ272,Datos!$D$8:$E$13,2,0)),0,VLOOKUP($AJ272,Datos!$D$8:$E$13,2,0))</f>
        <v>Extremadamente Dañino</v>
      </c>
      <c r="AJ272" s="198">
        <f>IF(ISERROR(VLOOKUP($X272,Datos!$B$8:$E$13,3,0)), 0, VLOOKUP($X272,Datos!$B$8:$E$13,3,0))</f>
        <v>4</v>
      </c>
      <c r="AK272" s="198">
        <f>IF(ISERROR(VLOOKUP(AL272,Datos!D265:E270,2,0)),0,VLOOKUP(AL272,Datos!D265:E270,2,0))</f>
        <v>0</v>
      </c>
      <c r="AL272" s="198">
        <f>IF(ISERROR(VLOOKUP(Y272,Datos!B265:E270,3,0)),0,VLOOKUP(Y272,Datos!B265:E270,3,0))</f>
        <v>0</v>
      </c>
      <c r="AM272" s="198">
        <f t="shared" si="14"/>
        <v>4</v>
      </c>
      <c r="AN272" s="198" t="str">
        <f>IF(ISERROR(VLOOKUP($AM272,Datos!$I$24:$J$28,2,0)),"-",VLOOKUP($AM272,Datos!$I$24:$J$28,2,0))</f>
        <v>Moderado</v>
      </c>
    </row>
    <row r="273" spans="1:40" s="199" customFormat="1">
      <c r="A273" s="196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8" t="s">
        <v>191</v>
      </c>
      <c r="N273" s="178" t="s">
        <v>194</v>
      </c>
      <c r="O273" s="198">
        <f>IF( AND($M273&lt;&gt;"", $N273&lt;&gt;""), VLOOKUP( IF(ISERROR(VLOOKUP($M273,Datos!$B$8:$C$13,2,0)),0,VLOOKUP($M273,Datos!$B$8:$C$13,2,0)), Datos!$I$9:$N$13, IF(ISERROR(VLOOKUP($N273,Datos!$B$17:$C$21,2,0)),0,VLOOKUP($N273, Datos!$B$17:$C$21,2,0)+1),  0),  "-")</f>
        <v>22</v>
      </c>
      <c r="P273" s="177"/>
      <c r="Q273" s="177"/>
      <c r="R273" s="177"/>
      <c r="S273" s="178" t="s">
        <v>40</v>
      </c>
      <c r="T273" s="198" t="str">
        <f>IF(ISERROR(VLOOKUP($S273,Datos!$B$25:$C$29,2,0)),"", VLOOKUP($S273,Datos!$B$25:$C$29,2,0))</f>
        <v>Alta</v>
      </c>
      <c r="U273" s="198" t="str">
        <f>VLOOKUP($S273,'Efectividad de Controles'!$B$5:$D$9,3,0)</f>
        <v>Impacto / Probabilidad</v>
      </c>
      <c r="V273" s="177"/>
      <c r="W273" s="177"/>
      <c r="X273" s="178" t="s">
        <v>191</v>
      </c>
      <c r="Y273" s="178" t="s">
        <v>196</v>
      </c>
      <c r="Z273" s="198">
        <f>IF( AND($X273&lt;&gt;"", $Y273&lt;&gt;""), VLOOKUP( IF(ISERROR(VLOOKUP($X273,Datos!$B$8:$C$13,2,0)),0,VLOOKUP($X273,Datos!$B$8:$C$13,2,0)), Datos!$I$9:$N$13, IF(ISERROR(VLOOKUP($Y273,Datos!$B$17:$C$21,2,0)),0,VLOOKUP($Y273, Datos!$B$17:$C$21,2,0)+1),  0),  "-")</f>
        <v>25</v>
      </c>
      <c r="AA273" s="177"/>
      <c r="AB273" s="177"/>
      <c r="AC273" s="179"/>
      <c r="AD273" s="180"/>
      <c r="AE273" s="198">
        <f t="shared" si="12"/>
        <v>22</v>
      </c>
      <c r="AF273" s="198">
        <f t="shared" si="13"/>
        <v>25</v>
      </c>
      <c r="AG273" s="178">
        <v>3</v>
      </c>
      <c r="AH273" s="198" t="str">
        <f>IF(ISERROR(VLOOKUP($AG273,Datos!$A$9:$E$13,2,0)),"",VLOOKUP($AG273,Datos!$A$9:$E$13,2,0))</f>
        <v>3 Moderado</v>
      </c>
      <c r="AI273" s="197" t="str">
        <f>IF(ISERROR(VLOOKUP($AJ273,Datos!$D$8:$E$13,2,0)),0,VLOOKUP($AJ273,Datos!$D$8:$E$13,2,0))</f>
        <v>Extremadamente Dañino</v>
      </c>
      <c r="AJ273" s="198">
        <f>IF(ISERROR(VLOOKUP($X273,Datos!$B$8:$E$13,3,0)), 0, VLOOKUP($X273,Datos!$B$8:$E$13,3,0))</f>
        <v>4</v>
      </c>
      <c r="AK273" s="198">
        <f>IF(ISERROR(VLOOKUP(AL273,Datos!D266:E271,2,0)),0,VLOOKUP(AL273,Datos!D266:E271,2,0))</f>
        <v>0</v>
      </c>
      <c r="AL273" s="198">
        <f>IF(ISERROR(VLOOKUP(Y273,Datos!B266:E271,3,0)),0,VLOOKUP(Y273,Datos!B266:E271,3,0))</f>
        <v>0</v>
      </c>
      <c r="AM273" s="198">
        <f t="shared" si="14"/>
        <v>4</v>
      </c>
      <c r="AN273" s="198" t="str">
        <f>IF(ISERROR(VLOOKUP($AM273,Datos!$I$24:$J$28,2,0)),"-",VLOOKUP($AM273,Datos!$I$24:$J$28,2,0))</f>
        <v>Moderado</v>
      </c>
    </row>
    <row r="274" spans="1:40" s="199" customFormat="1">
      <c r="A274" s="196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8" t="s">
        <v>191</v>
      </c>
      <c r="N274" s="178" t="s">
        <v>194</v>
      </c>
      <c r="O274" s="198">
        <f>IF( AND($M274&lt;&gt;"", $N274&lt;&gt;""), VLOOKUP( IF(ISERROR(VLOOKUP($M274,Datos!$B$8:$C$13,2,0)),0,VLOOKUP($M274,Datos!$B$8:$C$13,2,0)), Datos!$I$9:$N$13, IF(ISERROR(VLOOKUP($N274,Datos!$B$17:$C$21,2,0)),0,VLOOKUP($N274, Datos!$B$17:$C$21,2,0)+1),  0),  "-")</f>
        <v>22</v>
      </c>
      <c r="P274" s="177"/>
      <c r="Q274" s="177"/>
      <c r="R274" s="177"/>
      <c r="S274" s="178" t="s">
        <v>40</v>
      </c>
      <c r="T274" s="198" t="str">
        <f>IF(ISERROR(VLOOKUP($S274,Datos!$B$25:$C$29,2,0)),"", VLOOKUP($S274,Datos!$B$25:$C$29,2,0))</f>
        <v>Alta</v>
      </c>
      <c r="U274" s="198" t="str">
        <f>VLOOKUP($S274,'Efectividad de Controles'!$B$5:$D$9,3,0)</f>
        <v>Impacto / Probabilidad</v>
      </c>
      <c r="V274" s="177"/>
      <c r="W274" s="177"/>
      <c r="X274" s="178" t="s">
        <v>191</v>
      </c>
      <c r="Y274" s="178" t="s">
        <v>196</v>
      </c>
      <c r="Z274" s="198">
        <f>IF( AND($X274&lt;&gt;"", $Y274&lt;&gt;""), VLOOKUP( IF(ISERROR(VLOOKUP($X274,Datos!$B$8:$C$13,2,0)),0,VLOOKUP($X274,Datos!$B$8:$C$13,2,0)), Datos!$I$9:$N$13, IF(ISERROR(VLOOKUP($Y274,Datos!$B$17:$C$21,2,0)),0,VLOOKUP($Y274, Datos!$B$17:$C$21,2,0)+1),  0),  "-")</f>
        <v>25</v>
      </c>
      <c r="AA274" s="177"/>
      <c r="AB274" s="177"/>
      <c r="AC274" s="179"/>
      <c r="AD274" s="180"/>
      <c r="AE274" s="198">
        <f t="shared" si="12"/>
        <v>22</v>
      </c>
      <c r="AF274" s="198">
        <f t="shared" si="13"/>
        <v>25</v>
      </c>
      <c r="AG274" s="178">
        <v>3</v>
      </c>
      <c r="AH274" s="198" t="str">
        <f>IF(ISERROR(VLOOKUP($AG274,Datos!$A$9:$E$13,2,0)),"",VLOOKUP($AG274,Datos!$A$9:$E$13,2,0))</f>
        <v>3 Moderado</v>
      </c>
      <c r="AI274" s="197" t="str">
        <f>IF(ISERROR(VLOOKUP($AJ274,Datos!$D$8:$E$13,2,0)),0,VLOOKUP($AJ274,Datos!$D$8:$E$13,2,0))</f>
        <v>Extremadamente Dañino</v>
      </c>
      <c r="AJ274" s="198">
        <f>IF(ISERROR(VLOOKUP($X274,Datos!$B$8:$E$13,3,0)), 0, VLOOKUP($X274,Datos!$B$8:$E$13,3,0))</f>
        <v>4</v>
      </c>
      <c r="AK274" s="198">
        <f>IF(ISERROR(VLOOKUP(AL274,Datos!D267:E272,2,0)),0,VLOOKUP(AL274,Datos!D267:E272,2,0))</f>
        <v>0</v>
      </c>
      <c r="AL274" s="198">
        <f>IF(ISERROR(VLOOKUP(Y274,Datos!B267:E272,3,0)),0,VLOOKUP(Y274,Datos!B267:E272,3,0))</f>
        <v>0</v>
      </c>
      <c r="AM274" s="198">
        <f t="shared" si="14"/>
        <v>4</v>
      </c>
      <c r="AN274" s="198" t="str">
        <f>IF(ISERROR(VLOOKUP($AM274,Datos!$I$24:$J$28,2,0)),"-",VLOOKUP($AM274,Datos!$I$24:$J$28,2,0))</f>
        <v>Moderado</v>
      </c>
    </row>
    <row r="275" spans="1:40" s="199" customFormat="1">
      <c r="A275" s="196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8" t="s">
        <v>191</v>
      </c>
      <c r="N275" s="178" t="s">
        <v>194</v>
      </c>
      <c r="O275" s="198">
        <f>IF( AND($M275&lt;&gt;"", $N275&lt;&gt;""), VLOOKUP( IF(ISERROR(VLOOKUP($M275,Datos!$B$8:$C$13,2,0)),0,VLOOKUP($M275,Datos!$B$8:$C$13,2,0)), Datos!$I$9:$N$13, IF(ISERROR(VLOOKUP($N275,Datos!$B$17:$C$21,2,0)),0,VLOOKUP($N275, Datos!$B$17:$C$21,2,0)+1),  0),  "-")</f>
        <v>22</v>
      </c>
      <c r="P275" s="177"/>
      <c r="Q275" s="177"/>
      <c r="R275" s="177"/>
      <c r="S275" s="178" t="s">
        <v>40</v>
      </c>
      <c r="T275" s="198" t="str">
        <f>IF(ISERROR(VLOOKUP($S275,Datos!$B$25:$C$29,2,0)),"", VLOOKUP($S275,Datos!$B$25:$C$29,2,0))</f>
        <v>Alta</v>
      </c>
      <c r="U275" s="198" t="str">
        <f>VLOOKUP($S275,'Efectividad de Controles'!$B$5:$D$9,3,0)</f>
        <v>Impacto / Probabilidad</v>
      </c>
      <c r="V275" s="177"/>
      <c r="W275" s="177"/>
      <c r="X275" s="178" t="s">
        <v>191</v>
      </c>
      <c r="Y275" s="178" t="s">
        <v>196</v>
      </c>
      <c r="Z275" s="198">
        <f>IF( AND($X275&lt;&gt;"", $Y275&lt;&gt;""), VLOOKUP( IF(ISERROR(VLOOKUP($X275,Datos!$B$8:$C$13,2,0)),0,VLOOKUP($X275,Datos!$B$8:$C$13,2,0)), Datos!$I$9:$N$13, IF(ISERROR(VLOOKUP($Y275,Datos!$B$17:$C$21,2,0)),0,VLOOKUP($Y275, Datos!$B$17:$C$21,2,0)+1),  0),  "-")</f>
        <v>25</v>
      </c>
      <c r="AA275" s="177"/>
      <c r="AB275" s="177"/>
      <c r="AC275" s="179"/>
      <c r="AD275" s="180"/>
      <c r="AE275" s="198">
        <f t="shared" si="12"/>
        <v>22</v>
      </c>
      <c r="AF275" s="198">
        <f t="shared" si="13"/>
        <v>25</v>
      </c>
      <c r="AG275" s="178">
        <v>3</v>
      </c>
      <c r="AH275" s="198" t="str">
        <f>IF(ISERROR(VLOOKUP($AG275,Datos!$A$9:$E$13,2,0)),"",VLOOKUP($AG275,Datos!$A$9:$E$13,2,0))</f>
        <v>3 Moderado</v>
      </c>
      <c r="AI275" s="197" t="str">
        <f>IF(ISERROR(VLOOKUP($AJ275,Datos!$D$8:$E$13,2,0)),0,VLOOKUP($AJ275,Datos!$D$8:$E$13,2,0))</f>
        <v>Extremadamente Dañino</v>
      </c>
      <c r="AJ275" s="198">
        <f>IF(ISERROR(VLOOKUP($X275,Datos!$B$8:$E$13,3,0)), 0, VLOOKUP($X275,Datos!$B$8:$E$13,3,0))</f>
        <v>4</v>
      </c>
      <c r="AK275" s="198">
        <f>IF(ISERROR(VLOOKUP(AL275,Datos!D268:E273,2,0)),0,VLOOKUP(AL275,Datos!D268:E273,2,0))</f>
        <v>0</v>
      </c>
      <c r="AL275" s="198">
        <f>IF(ISERROR(VLOOKUP(Y275,Datos!B268:E273,3,0)),0,VLOOKUP(Y275,Datos!B268:E273,3,0))</f>
        <v>0</v>
      </c>
      <c r="AM275" s="198">
        <f t="shared" si="14"/>
        <v>4</v>
      </c>
      <c r="AN275" s="198" t="str">
        <f>IF(ISERROR(VLOOKUP($AM275,Datos!$I$24:$J$28,2,0)),"-",VLOOKUP($AM275,Datos!$I$24:$J$28,2,0))</f>
        <v>Moderado</v>
      </c>
    </row>
    <row r="276" spans="1:40" s="199" customFormat="1">
      <c r="A276" s="196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8" t="s">
        <v>191</v>
      </c>
      <c r="N276" s="178" t="s">
        <v>194</v>
      </c>
      <c r="O276" s="198">
        <f>IF( AND($M276&lt;&gt;"", $N276&lt;&gt;""), VLOOKUP( IF(ISERROR(VLOOKUP($M276,Datos!$B$8:$C$13,2,0)),0,VLOOKUP($M276,Datos!$B$8:$C$13,2,0)), Datos!$I$9:$N$13, IF(ISERROR(VLOOKUP($N276,Datos!$B$17:$C$21,2,0)),0,VLOOKUP($N276, Datos!$B$17:$C$21,2,0)+1),  0),  "-")</f>
        <v>22</v>
      </c>
      <c r="P276" s="177"/>
      <c r="Q276" s="177"/>
      <c r="R276" s="177"/>
      <c r="S276" s="178" t="s">
        <v>40</v>
      </c>
      <c r="T276" s="198" t="str">
        <f>IF(ISERROR(VLOOKUP($S276,Datos!$B$25:$C$29,2,0)),"", VLOOKUP($S276,Datos!$B$25:$C$29,2,0))</f>
        <v>Alta</v>
      </c>
      <c r="U276" s="198" t="str">
        <f>VLOOKUP($S276,'Efectividad de Controles'!$B$5:$D$9,3,0)</f>
        <v>Impacto / Probabilidad</v>
      </c>
      <c r="V276" s="177"/>
      <c r="W276" s="177"/>
      <c r="X276" s="178" t="s">
        <v>191</v>
      </c>
      <c r="Y276" s="178" t="s">
        <v>196</v>
      </c>
      <c r="Z276" s="198">
        <f>IF( AND($X276&lt;&gt;"", $Y276&lt;&gt;""), VLOOKUP( IF(ISERROR(VLOOKUP($X276,Datos!$B$8:$C$13,2,0)),0,VLOOKUP($X276,Datos!$B$8:$C$13,2,0)), Datos!$I$9:$N$13, IF(ISERROR(VLOOKUP($Y276,Datos!$B$17:$C$21,2,0)),0,VLOOKUP($Y276, Datos!$B$17:$C$21,2,0)+1),  0),  "-")</f>
        <v>25</v>
      </c>
      <c r="AA276" s="177"/>
      <c r="AB276" s="177"/>
      <c r="AC276" s="179"/>
      <c r="AD276" s="180"/>
      <c r="AE276" s="198">
        <f t="shared" si="12"/>
        <v>22</v>
      </c>
      <c r="AF276" s="198">
        <f t="shared" si="13"/>
        <v>25</v>
      </c>
      <c r="AG276" s="178">
        <v>3</v>
      </c>
      <c r="AH276" s="198" t="str">
        <f>IF(ISERROR(VLOOKUP($AG276,Datos!$A$9:$E$13,2,0)),"",VLOOKUP($AG276,Datos!$A$9:$E$13,2,0))</f>
        <v>3 Moderado</v>
      </c>
      <c r="AI276" s="197" t="str">
        <f>IF(ISERROR(VLOOKUP($AJ276,Datos!$D$8:$E$13,2,0)),0,VLOOKUP($AJ276,Datos!$D$8:$E$13,2,0))</f>
        <v>Extremadamente Dañino</v>
      </c>
      <c r="AJ276" s="198">
        <f>IF(ISERROR(VLOOKUP($X276,Datos!$B$8:$E$13,3,0)), 0, VLOOKUP($X276,Datos!$B$8:$E$13,3,0))</f>
        <v>4</v>
      </c>
      <c r="AK276" s="198">
        <f>IF(ISERROR(VLOOKUP(AL276,Datos!D269:E274,2,0)),0,VLOOKUP(AL276,Datos!D269:E274,2,0))</f>
        <v>0</v>
      </c>
      <c r="AL276" s="198">
        <f>IF(ISERROR(VLOOKUP(Y276,Datos!B269:E274,3,0)),0,VLOOKUP(Y276,Datos!B269:E274,3,0))</f>
        <v>0</v>
      </c>
      <c r="AM276" s="198">
        <f t="shared" si="14"/>
        <v>4</v>
      </c>
      <c r="AN276" s="198" t="str">
        <f>IF(ISERROR(VLOOKUP($AM276,Datos!$I$24:$J$28,2,0)),"-",VLOOKUP($AM276,Datos!$I$24:$J$28,2,0))</f>
        <v>Moderado</v>
      </c>
    </row>
    <row r="277" spans="1:40" s="199" customFormat="1">
      <c r="A277" s="196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8" t="s">
        <v>191</v>
      </c>
      <c r="N277" s="178" t="s">
        <v>194</v>
      </c>
      <c r="O277" s="198">
        <f>IF( AND($M277&lt;&gt;"", $N277&lt;&gt;""), VLOOKUP( IF(ISERROR(VLOOKUP($M277,Datos!$B$8:$C$13,2,0)),0,VLOOKUP($M277,Datos!$B$8:$C$13,2,0)), Datos!$I$9:$N$13, IF(ISERROR(VLOOKUP($N277,Datos!$B$17:$C$21,2,0)),0,VLOOKUP($N277, Datos!$B$17:$C$21,2,0)+1),  0),  "-")</f>
        <v>22</v>
      </c>
      <c r="P277" s="177"/>
      <c r="Q277" s="177"/>
      <c r="R277" s="177"/>
      <c r="S277" s="178" t="s">
        <v>40</v>
      </c>
      <c r="T277" s="198" t="str">
        <f>IF(ISERROR(VLOOKUP($S277,Datos!$B$25:$C$29,2,0)),"", VLOOKUP($S277,Datos!$B$25:$C$29,2,0))</f>
        <v>Alta</v>
      </c>
      <c r="U277" s="198" t="str">
        <f>VLOOKUP($S277,'Efectividad de Controles'!$B$5:$D$9,3,0)</f>
        <v>Impacto / Probabilidad</v>
      </c>
      <c r="V277" s="177"/>
      <c r="W277" s="177"/>
      <c r="X277" s="178" t="s">
        <v>191</v>
      </c>
      <c r="Y277" s="178" t="s">
        <v>196</v>
      </c>
      <c r="Z277" s="198">
        <f>IF( AND($X277&lt;&gt;"", $Y277&lt;&gt;""), VLOOKUP( IF(ISERROR(VLOOKUP($X277,Datos!$B$8:$C$13,2,0)),0,VLOOKUP($X277,Datos!$B$8:$C$13,2,0)), Datos!$I$9:$N$13, IF(ISERROR(VLOOKUP($Y277,Datos!$B$17:$C$21,2,0)),0,VLOOKUP($Y277, Datos!$B$17:$C$21,2,0)+1),  0),  "-")</f>
        <v>25</v>
      </c>
      <c r="AA277" s="177"/>
      <c r="AB277" s="177"/>
      <c r="AC277" s="179"/>
      <c r="AD277" s="180"/>
      <c r="AE277" s="198">
        <f t="shared" si="12"/>
        <v>22</v>
      </c>
      <c r="AF277" s="198">
        <f t="shared" si="13"/>
        <v>25</v>
      </c>
      <c r="AG277" s="178">
        <v>3</v>
      </c>
      <c r="AH277" s="198" t="str">
        <f>IF(ISERROR(VLOOKUP($AG277,Datos!$A$9:$E$13,2,0)),"",VLOOKUP($AG277,Datos!$A$9:$E$13,2,0))</f>
        <v>3 Moderado</v>
      </c>
      <c r="AI277" s="197" t="str">
        <f>IF(ISERROR(VLOOKUP($AJ277,Datos!$D$8:$E$13,2,0)),0,VLOOKUP($AJ277,Datos!$D$8:$E$13,2,0))</f>
        <v>Extremadamente Dañino</v>
      </c>
      <c r="AJ277" s="198">
        <f>IF(ISERROR(VLOOKUP($X277,Datos!$B$8:$E$13,3,0)), 0, VLOOKUP($X277,Datos!$B$8:$E$13,3,0))</f>
        <v>4</v>
      </c>
      <c r="AK277" s="198">
        <f>IF(ISERROR(VLOOKUP(AL277,Datos!D270:E275,2,0)),0,VLOOKUP(AL277,Datos!D270:E275,2,0))</f>
        <v>0</v>
      </c>
      <c r="AL277" s="198">
        <f>IF(ISERROR(VLOOKUP(Y277,Datos!B270:E275,3,0)),0,VLOOKUP(Y277,Datos!B270:E275,3,0))</f>
        <v>0</v>
      </c>
      <c r="AM277" s="198">
        <f t="shared" si="14"/>
        <v>4</v>
      </c>
      <c r="AN277" s="198" t="str">
        <f>IF(ISERROR(VLOOKUP($AM277,Datos!$I$24:$J$28,2,0)),"-",VLOOKUP($AM277,Datos!$I$24:$J$28,2,0))</f>
        <v>Moderado</v>
      </c>
    </row>
    <row r="278" spans="1:40" s="199" customFormat="1">
      <c r="A278" s="196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8" t="s">
        <v>191</v>
      </c>
      <c r="N278" s="178" t="s">
        <v>194</v>
      </c>
      <c r="O278" s="198">
        <f>IF( AND($M278&lt;&gt;"", $N278&lt;&gt;""), VLOOKUP( IF(ISERROR(VLOOKUP($M278,Datos!$B$8:$C$13,2,0)),0,VLOOKUP($M278,Datos!$B$8:$C$13,2,0)), Datos!$I$9:$N$13, IF(ISERROR(VLOOKUP($N278,Datos!$B$17:$C$21,2,0)),0,VLOOKUP($N278, Datos!$B$17:$C$21,2,0)+1),  0),  "-")</f>
        <v>22</v>
      </c>
      <c r="P278" s="177"/>
      <c r="Q278" s="177"/>
      <c r="R278" s="177"/>
      <c r="S278" s="178" t="s">
        <v>40</v>
      </c>
      <c r="T278" s="198" t="str">
        <f>IF(ISERROR(VLOOKUP($S278,Datos!$B$25:$C$29,2,0)),"", VLOOKUP($S278,Datos!$B$25:$C$29,2,0))</f>
        <v>Alta</v>
      </c>
      <c r="U278" s="198" t="str">
        <f>VLOOKUP($S278,'Efectividad de Controles'!$B$5:$D$9,3,0)</f>
        <v>Impacto / Probabilidad</v>
      </c>
      <c r="V278" s="177"/>
      <c r="W278" s="177"/>
      <c r="X278" s="178" t="s">
        <v>191</v>
      </c>
      <c r="Y278" s="178" t="s">
        <v>196</v>
      </c>
      <c r="Z278" s="198">
        <f>IF( AND($X278&lt;&gt;"", $Y278&lt;&gt;""), VLOOKUP( IF(ISERROR(VLOOKUP($X278,Datos!$B$8:$C$13,2,0)),0,VLOOKUP($X278,Datos!$B$8:$C$13,2,0)), Datos!$I$9:$N$13, IF(ISERROR(VLOOKUP($Y278,Datos!$B$17:$C$21,2,0)),0,VLOOKUP($Y278, Datos!$B$17:$C$21,2,0)+1),  0),  "-")</f>
        <v>25</v>
      </c>
      <c r="AA278" s="177"/>
      <c r="AB278" s="177"/>
      <c r="AC278" s="179"/>
      <c r="AD278" s="180"/>
      <c r="AE278" s="198">
        <f t="shared" si="12"/>
        <v>22</v>
      </c>
      <c r="AF278" s="198">
        <f t="shared" si="13"/>
        <v>25</v>
      </c>
      <c r="AG278" s="178">
        <v>3</v>
      </c>
      <c r="AH278" s="198" t="str">
        <f>IF(ISERROR(VLOOKUP($AG278,Datos!$A$9:$E$13,2,0)),"",VLOOKUP($AG278,Datos!$A$9:$E$13,2,0))</f>
        <v>3 Moderado</v>
      </c>
      <c r="AI278" s="197" t="str">
        <f>IF(ISERROR(VLOOKUP($AJ278,Datos!$D$8:$E$13,2,0)),0,VLOOKUP($AJ278,Datos!$D$8:$E$13,2,0))</f>
        <v>Extremadamente Dañino</v>
      </c>
      <c r="AJ278" s="198">
        <f>IF(ISERROR(VLOOKUP($X278,Datos!$B$8:$E$13,3,0)), 0, VLOOKUP($X278,Datos!$B$8:$E$13,3,0))</f>
        <v>4</v>
      </c>
      <c r="AK278" s="198">
        <f>IF(ISERROR(VLOOKUP(AL278,Datos!D271:E276,2,0)),0,VLOOKUP(AL278,Datos!D271:E276,2,0))</f>
        <v>0</v>
      </c>
      <c r="AL278" s="198">
        <f>IF(ISERROR(VLOOKUP(Y278,Datos!B271:E276,3,0)),0,VLOOKUP(Y278,Datos!B271:E276,3,0))</f>
        <v>0</v>
      </c>
      <c r="AM278" s="198">
        <f t="shared" si="14"/>
        <v>4</v>
      </c>
      <c r="AN278" s="198" t="str">
        <f>IF(ISERROR(VLOOKUP($AM278,Datos!$I$24:$J$28,2,0)),"-",VLOOKUP($AM278,Datos!$I$24:$J$28,2,0))</f>
        <v>Moderado</v>
      </c>
    </row>
    <row r="279" spans="1:40" s="199" customFormat="1">
      <c r="A279" s="196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8" t="s">
        <v>191</v>
      </c>
      <c r="N279" s="178" t="s">
        <v>194</v>
      </c>
      <c r="O279" s="198">
        <f>IF( AND($M279&lt;&gt;"", $N279&lt;&gt;""), VLOOKUP( IF(ISERROR(VLOOKUP($M279,Datos!$B$8:$C$13,2,0)),0,VLOOKUP($M279,Datos!$B$8:$C$13,2,0)), Datos!$I$9:$N$13, IF(ISERROR(VLOOKUP($N279,Datos!$B$17:$C$21,2,0)),0,VLOOKUP($N279, Datos!$B$17:$C$21,2,0)+1),  0),  "-")</f>
        <v>22</v>
      </c>
      <c r="P279" s="177"/>
      <c r="Q279" s="177"/>
      <c r="R279" s="177"/>
      <c r="S279" s="178" t="s">
        <v>40</v>
      </c>
      <c r="T279" s="198" t="str">
        <f>IF(ISERROR(VLOOKUP($S279,Datos!$B$25:$C$29,2,0)),"", VLOOKUP($S279,Datos!$B$25:$C$29,2,0))</f>
        <v>Alta</v>
      </c>
      <c r="U279" s="198" t="str">
        <f>VLOOKUP($S279,'Efectividad de Controles'!$B$5:$D$9,3,0)</f>
        <v>Impacto / Probabilidad</v>
      </c>
      <c r="V279" s="177"/>
      <c r="W279" s="177"/>
      <c r="X279" s="178" t="s">
        <v>191</v>
      </c>
      <c r="Y279" s="178" t="s">
        <v>196</v>
      </c>
      <c r="Z279" s="198">
        <f>IF( AND($X279&lt;&gt;"", $Y279&lt;&gt;""), VLOOKUP( IF(ISERROR(VLOOKUP($X279,Datos!$B$8:$C$13,2,0)),0,VLOOKUP($X279,Datos!$B$8:$C$13,2,0)), Datos!$I$9:$N$13, IF(ISERROR(VLOOKUP($Y279,Datos!$B$17:$C$21,2,0)),0,VLOOKUP($Y279, Datos!$B$17:$C$21,2,0)+1),  0),  "-")</f>
        <v>25</v>
      </c>
      <c r="AA279" s="177"/>
      <c r="AB279" s="177"/>
      <c r="AC279" s="179"/>
      <c r="AD279" s="180"/>
      <c r="AE279" s="198">
        <f t="shared" si="12"/>
        <v>22</v>
      </c>
      <c r="AF279" s="198">
        <f t="shared" si="13"/>
        <v>25</v>
      </c>
      <c r="AG279" s="178">
        <v>3</v>
      </c>
      <c r="AH279" s="198" t="str">
        <f>IF(ISERROR(VLOOKUP($AG279,Datos!$A$9:$E$13,2,0)),"",VLOOKUP($AG279,Datos!$A$9:$E$13,2,0))</f>
        <v>3 Moderado</v>
      </c>
      <c r="AI279" s="197" t="str">
        <f>IF(ISERROR(VLOOKUP($AJ279,Datos!$D$8:$E$13,2,0)),0,VLOOKUP($AJ279,Datos!$D$8:$E$13,2,0))</f>
        <v>Extremadamente Dañino</v>
      </c>
      <c r="AJ279" s="198">
        <f>IF(ISERROR(VLOOKUP($X279,Datos!$B$8:$E$13,3,0)), 0, VLOOKUP($X279,Datos!$B$8:$E$13,3,0))</f>
        <v>4</v>
      </c>
      <c r="AK279" s="198">
        <f>IF(ISERROR(VLOOKUP(AL279,Datos!D272:E277,2,0)),0,VLOOKUP(AL279,Datos!D272:E277,2,0))</f>
        <v>0</v>
      </c>
      <c r="AL279" s="198">
        <f>IF(ISERROR(VLOOKUP(Y279,Datos!B272:E277,3,0)),0,VLOOKUP(Y279,Datos!B272:E277,3,0))</f>
        <v>0</v>
      </c>
      <c r="AM279" s="198">
        <f t="shared" si="14"/>
        <v>4</v>
      </c>
      <c r="AN279" s="198" t="str">
        <f>IF(ISERROR(VLOOKUP($AM279,Datos!$I$24:$J$28,2,0)),"-",VLOOKUP($AM279,Datos!$I$24:$J$28,2,0))</f>
        <v>Moderado</v>
      </c>
    </row>
    <row r="280" spans="1:40" s="199" customFormat="1">
      <c r="A280" s="196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8" t="s">
        <v>191</v>
      </c>
      <c r="N280" s="178" t="s">
        <v>194</v>
      </c>
      <c r="O280" s="198">
        <f>IF( AND($M280&lt;&gt;"", $N280&lt;&gt;""), VLOOKUP( IF(ISERROR(VLOOKUP($M280,Datos!$B$8:$C$13,2,0)),0,VLOOKUP($M280,Datos!$B$8:$C$13,2,0)), Datos!$I$9:$N$13, IF(ISERROR(VLOOKUP($N280,Datos!$B$17:$C$21,2,0)),0,VLOOKUP($N280, Datos!$B$17:$C$21,2,0)+1),  0),  "-")</f>
        <v>22</v>
      </c>
      <c r="P280" s="177"/>
      <c r="Q280" s="177"/>
      <c r="R280" s="177"/>
      <c r="S280" s="178" t="s">
        <v>40</v>
      </c>
      <c r="T280" s="198" t="str">
        <f>IF(ISERROR(VLOOKUP($S280,Datos!$B$25:$C$29,2,0)),"", VLOOKUP($S280,Datos!$B$25:$C$29,2,0))</f>
        <v>Alta</v>
      </c>
      <c r="U280" s="198" t="str">
        <f>VLOOKUP($S280,'Efectividad de Controles'!$B$5:$D$9,3,0)</f>
        <v>Impacto / Probabilidad</v>
      </c>
      <c r="V280" s="177"/>
      <c r="W280" s="177"/>
      <c r="X280" s="178" t="s">
        <v>191</v>
      </c>
      <c r="Y280" s="178" t="s">
        <v>196</v>
      </c>
      <c r="Z280" s="198">
        <f>IF( AND($X280&lt;&gt;"", $Y280&lt;&gt;""), VLOOKUP( IF(ISERROR(VLOOKUP($X280,Datos!$B$8:$C$13,2,0)),0,VLOOKUP($X280,Datos!$B$8:$C$13,2,0)), Datos!$I$9:$N$13, IF(ISERROR(VLOOKUP($Y280,Datos!$B$17:$C$21,2,0)),0,VLOOKUP($Y280, Datos!$B$17:$C$21,2,0)+1),  0),  "-")</f>
        <v>25</v>
      </c>
      <c r="AA280" s="177"/>
      <c r="AB280" s="177"/>
      <c r="AC280" s="179"/>
      <c r="AD280" s="180"/>
      <c r="AE280" s="198">
        <f t="shared" si="12"/>
        <v>22</v>
      </c>
      <c r="AF280" s="198">
        <f t="shared" si="13"/>
        <v>25</v>
      </c>
      <c r="AG280" s="178">
        <v>3</v>
      </c>
      <c r="AH280" s="198" t="str">
        <f>IF(ISERROR(VLOOKUP($AG280,Datos!$A$9:$E$13,2,0)),"",VLOOKUP($AG280,Datos!$A$9:$E$13,2,0))</f>
        <v>3 Moderado</v>
      </c>
      <c r="AI280" s="197" t="str">
        <f>IF(ISERROR(VLOOKUP($AJ280,Datos!$D$8:$E$13,2,0)),0,VLOOKUP($AJ280,Datos!$D$8:$E$13,2,0))</f>
        <v>Extremadamente Dañino</v>
      </c>
      <c r="AJ280" s="198">
        <f>IF(ISERROR(VLOOKUP($X280,Datos!$B$8:$E$13,3,0)), 0, VLOOKUP($X280,Datos!$B$8:$E$13,3,0))</f>
        <v>4</v>
      </c>
      <c r="AK280" s="198">
        <f>IF(ISERROR(VLOOKUP(AL280,Datos!D273:E278,2,0)),0,VLOOKUP(AL280,Datos!D273:E278,2,0))</f>
        <v>0</v>
      </c>
      <c r="AL280" s="198">
        <f>IF(ISERROR(VLOOKUP(Y280,Datos!B273:E278,3,0)),0,VLOOKUP(Y280,Datos!B273:E278,3,0))</f>
        <v>0</v>
      </c>
      <c r="AM280" s="198">
        <f t="shared" si="14"/>
        <v>4</v>
      </c>
      <c r="AN280" s="198" t="str">
        <f>IF(ISERROR(VLOOKUP($AM280,Datos!$I$24:$J$28,2,0)),"-",VLOOKUP($AM280,Datos!$I$24:$J$28,2,0))</f>
        <v>Moderado</v>
      </c>
    </row>
    <row r="281" spans="1:40" s="199" customFormat="1">
      <c r="A281" s="196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8" t="s">
        <v>191</v>
      </c>
      <c r="N281" s="178" t="s">
        <v>194</v>
      </c>
      <c r="O281" s="198">
        <f>IF( AND($M281&lt;&gt;"", $N281&lt;&gt;""), VLOOKUP( IF(ISERROR(VLOOKUP($M281,Datos!$B$8:$C$13,2,0)),0,VLOOKUP($M281,Datos!$B$8:$C$13,2,0)), Datos!$I$9:$N$13, IF(ISERROR(VLOOKUP($N281,Datos!$B$17:$C$21,2,0)),0,VLOOKUP($N281, Datos!$B$17:$C$21,2,0)+1),  0),  "-")</f>
        <v>22</v>
      </c>
      <c r="P281" s="177"/>
      <c r="Q281" s="177"/>
      <c r="R281" s="177"/>
      <c r="S281" s="178" t="s">
        <v>40</v>
      </c>
      <c r="T281" s="198" t="str">
        <f>IF(ISERROR(VLOOKUP($S281,Datos!$B$25:$C$29,2,0)),"", VLOOKUP($S281,Datos!$B$25:$C$29,2,0))</f>
        <v>Alta</v>
      </c>
      <c r="U281" s="198" t="str">
        <f>VLOOKUP($S281,'Efectividad de Controles'!$B$5:$D$9,3,0)</f>
        <v>Impacto / Probabilidad</v>
      </c>
      <c r="V281" s="177"/>
      <c r="W281" s="177"/>
      <c r="X281" s="178" t="s">
        <v>191</v>
      </c>
      <c r="Y281" s="178" t="s">
        <v>196</v>
      </c>
      <c r="Z281" s="198">
        <f>IF( AND($X281&lt;&gt;"", $Y281&lt;&gt;""), VLOOKUP( IF(ISERROR(VLOOKUP($X281,Datos!$B$8:$C$13,2,0)),0,VLOOKUP($X281,Datos!$B$8:$C$13,2,0)), Datos!$I$9:$N$13, IF(ISERROR(VLOOKUP($Y281,Datos!$B$17:$C$21,2,0)),0,VLOOKUP($Y281, Datos!$B$17:$C$21,2,0)+1),  0),  "-")</f>
        <v>25</v>
      </c>
      <c r="AA281" s="177"/>
      <c r="AB281" s="177"/>
      <c r="AC281" s="179"/>
      <c r="AD281" s="180"/>
      <c r="AE281" s="198">
        <f t="shared" si="12"/>
        <v>22</v>
      </c>
      <c r="AF281" s="198">
        <f t="shared" si="13"/>
        <v>25</v>
      </c>
      <c r="AG281" s="178">
        <v>3</v>
      </c>
      <c r="AH281" s="198" t="str">
        <f>IF(ISERROR(VLOOKUP($AG281,Datos!$A$9:$E$13,2,0)),"",VLOOKUP($AG281,Datos!$A$9:$E$13,2,0))</f>
        <v>3 Moderado</v>
      </c>
      <c r="AI281" s="197" t="str">
        <f>IF(ISERROR(VLOOKUP($AJ281,Datos!$D$8:$E$13,2,0)),0,VLOOKUP($AJ281,Datos!$D$8:$E$13,2,0))</f>
        <v>Extremadamente Dañino</v>
      </c>
      <c r="AJ281" s="198">
        <f>IF(ISERROR(VLOOKUP($X281,Datos!$B$8:$E$13,3,0)), 0, VLOOKUP($X281,Datos!$B$8:$E$13,3,0))</f>
        <v>4</v>
      </c>
      <c r="AK281" s="198">
        <f>IF(ISERROR(VLOOKUP(AL281,Datos!D274:E279,2,0)),0,VLOOKUP(AL281,Datos!D274:E279,2,0))</f>
        <v>0</v>
      </c>
      <c r="AL281" s="198">
        <f>IF(ISERROR(VLOOKUP(Y281,Datos!B274:E279,3,0)),0,VLOOKUP(Y281,Datos!B274:E279,3,0))</f>
        <v>0</v>
      </c>
      <c r="AM281" s="198">
        <f t="shared" si="14"/>
        <v>4</v>
      </c>
      <c r="AN281" s="198" t="str">
        <f>IF(ISERROR(VLOOKUP($AM281,Datos!$I$24:$J$28,2,0)),"-",VLOOKUP($AM281,Datos!$I$24:$J$28,2,0))</f>
        <v>Moderado</v>
      </c>
    </row>
    <row r="282" spans="1:40" s="199" customFormat="1">
      <c r="A282" s="196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8" t="s">
        <v>191</v>
      </c>
      <c r="N282" s="178" t="s">
        <v>194</v>
      </c>
      <c r="O282" s="198">
        <f>IF( AND($M282&lt;&gt;"", $N282&lt;&gt;""), VLOOKUP( IF(ISERROR(VLOOKUP($M282,Datos!$B$8:$C$13,2,0)),0,VLOOKUP($M282,Datos!$B$8:$C$13,2,0)), Datos!$I$9:$N$13, IF(ISERROR(VLOOKUP($N282,Datos!$B$17:$C$21,2,0)),0,VLOOKUP($N282, Datos!$B$17:$C$21,2,0)+1),  0),  "-")</f>
        <v>22</v>
      </c>
      <c r="P282" s="177"/>
      <c r="Q282" s="177"/>
      <c r="R282" s="177"/>
      <c r="S282" s="178" t="s">
        <v>40</v>
      </c>
      <c r="T282" s="198" t="str">
        <f>IF(ISERROR(VLOOKUP($S282,Datos!$B$25:$C$29,2,0)),"", VLOOKUP($S282,Datos!$B$25:$C$29,2,0))</f>
        <v>Alta</v>
      </c>
      <c r="U282" s="198" t="str">
        <f>VLOOKUP($S282,'Efectividad de Controles'!$B$5:$D$9,3,0)</f>
        <v>Impacto / Probabilidad</v>
      </c>
      <c r="V282" s="177"/>
      <c r="W282" s="177"/>
      <c r="X282" s="178" t="s">
        <v>191</v>
      </c>
      <c r="Y282" s="178" t="s">
        <v>196</v>
      </c>
      <c r="Z282" s="198">
        <f>IF( AND($X282&lt;&gt;"", $Y282&lt;&gt;""), VLOOKUP( IF(ISERROR(VLOOKUP($X282,Datos!$B$8:$C$13,2,0)),0,VLOOKUP($X282,Datos!$B$8:$C$13,2,0)), Datos!$I$9:$N$13, IF(ISERROR(VLOOKUP($Y282,Datos!$B$17:$C$21,2,0)),0,VLOOKUP($Y282, Datos!$B$17:$C$21,2,0)+1),  0),  "-")</f>
        <v>25</v>
      </c>
      <c r="AA282" s="177"/>
      <c r="AB282" s="177"/>
      <c r="AC282" s="179"/>
      <c r="AD282" s="180"/>
      <c r="AE282" s="198">
        <f t="shared" si="12"/>
        <v>22</v>
      </c>
      <c r="AF282" s="198">
        <f t="shared" si="13"/>
        <v>25</v>
      </c>
      <c r="AG282" s="178">
        <v>3</v>
      </c>
      <c r="AH282" s="198" t="str">
        <f>IF(ISERROR(VLOOKUP($AG282,Datos!$A$9:$E$13,2,0)),"",VLOOKUP($AG282,Datos!$A$9:$E$13,2,0))</f>
        <v>3 Moderado</v>
      </c>
      <c r="AI282" s="197" t="str">
        <f>IF(ISERROR(VLOOKUP($AJ282,Datos!$D$8:$E$13,2,0)),0,VLOOKUP($AJ282,Datos!$D$8:$E$13,2,0))</f>
        <v>Extremadamente Dañino</v>
      </c>
      <c r="AJ282" s="198">
        <f>IF(ISERROR(VLOOKUP($X282,Datos!$B$8:$E$13,3,0)), 0, VLOOKUP($X282,Datos!$B$8:$E$13,3,0))</f>
        <v>4</v>
      </c>
      <c r="AK282" s="198">
        <f>IF(ISERROR(VLOOKUP(AL282,Datos!D275:E280,2,0)),0,VLOOKUP(AL282,Datos!D275:E280,2,0))</f>
        <v>0</v>
      </c>
      <c r="AL282" s="198">
        <f>IF(ISERROR(VLOOKUP(Y282,Datos!B275:E280,3,0)),0,VLOOKUP(Y282,Datos!B275:E280,3,0))</f>
        <v>0</v>
      </c>
      <c r="AM282" s="198">
        <f t="shared" si="14"/>
        <v>4</v>
      </c>
      <c r="AN282" s="198" t="str">
        <f>IF(ISERROR(VLOOKUP($AM282,Datos!$I$24:$J$28,2,0)),"-",VLOOKUP($AM282,Datos!$I$24:$J$28,2,0))</f>
        <v>Moderado</v>
      </c>
    </row>
    <row r="283" spans="1:40" s="199" customFormat="1">
      <c r="A283" s="196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8" t="s">
        <v>191</v>
      </c>
      <c r="N283" s="178" t="s">
        <v>194</v>
      </c>
      <c r="O283" s="198">
        <f>IF( AND($M283&lt;&gt;"", $N283&lt;&gt;""), VLOOKUP( IF(ISERROR(VLOOKUP($M283,Datos!$B$8:$C$13,2,0)),0,VLOOKUP($M283,Datos!$B$8:$C$13,2,0)), Datos!$I$9:$N$13, IF(ISERROR(VLOOKUP($N283,Datos!$B$17:$C$21,2,0)),0,VLOOKUP($N283, Datos!$B$17:$C$21,2,0)+1),  0),  "-")</f>
        <v>22</v>
      </c>
      <c r="P283" s="177"/>
      <c r="Q283" s="177"/>
      <c r="R283" s="177"/>
      <c r="S283" s="178" t="s">
        <v>40</v>
      </c>
      <c r="T283" s="198" t="str">
        <f>IF(ISERROR(VLOOKUP($S283,Datos!$B$25:$C$29,2,0)),"", VLOOKUP($S283,Datos!$B$25:$C$29,2,0))</f>
        <v>Alta</v>
      </c>
      <c r="U283" s="198" t="str">
        <f>VLOOKUP($S283,'Efectividad de Controles'!$B$5:$D$9,3,0)</f>
        <v>Impacto / Probabilidad</v>
      </c>
      <c r="V283" s="177"/>
      <c r="W283" s="177"/>
      <c r="X283" s="178" t="s">
        <v>191</v>
      </c>
      <c r="Y283" s="178" t="s">
        <v>196</v>
      </c>
      <c r="Z283" s="198">
        <f>IF( AND($X283&lt;&gt;"", $Y283&lt;&gt;""), VLOOKUP( IF(ISERROR(VLOOKUP($X283,Datos!$B$8:$C$13,2,0)),0,VLOOKUP($X283,Datos!$B$8:$C$13,2,0)), Datos!$I$9:$N$13, IF(ISERROR(VLOOKUP($Y283,Datos!$B$17:$C$21,2,0)),0,VLOOKUP($Y283, Datos!$B$17:$C$21,2,0)+1),  0),  "-")</f>
        <v>25</v>
      </c>
      <c r="AA283" s="177"/>
      <c r="AB283" s="177"/>
      <c r="AC283" s="179"/>
      <c r="AD283" s="180"/>
      <c r="AE283" s="198">
        <f t="shared" si="12"/>
        <v>22</v>
      </c>
      <c r="AF283" s="198">
        <f t="shared" si="13"/>
        <v>25</v>
      </c>
      <c r="AG283" s="178">
        <v>3</v>
      </c>
      <c r="AH283" s="198" t="str">
        <f>IF(ISERROR(VLOOKUP($AG283,Datos!$A$9:$E$13,2,0)),"",VLOOKUP($AG283,Datos!$A$9:$E$13,2,0))</f>
        <v>3 Moderado</v>
      </c>
      <c r="AI283" s="197" t="str">
        <f>IF(ISERROR(VLOOKUP($AJ283,Datos!$D$8:$E$13,2,0)),0,VLOOKUP($AJ283,Datos!$D$8:$E$13,2,0))</f>
        <v>Extremadamente Dañino</v>
      </c>
      <c r="AJ283" s="198">
        <f>IF(ISERROR(VLOOKUP($X283,Datos!$B$8:$E$13,3,0)), 0, VLOOKUP($X283,Datos!$B$8:$E$13,3,0))</f>
        <v>4</v>
      </c>
      <c r="AK283" s="198">
        <f>IF(ISERROR(VLOOKUP(AL283,Datos!D276:E281,2,0)),0,VLOOKUP(AL283,Datos!D276:E281,2,0))</f>
        <v>0</v>
      </c>
      <c r="AL283" s="198">
        <f>IF(ISERROR(VLOOKUP(Y283,Datos!B276:E281,3,0)),0,VLOOKUP(Y283,Datos!B276:E281,3,0))</f>
        <v>0</v>
      </c>
      <c r="AM283" s="198">
        <f t="shared" si="14"/>
        <v>4</v>
      </c>
      <c r="AN283" s="198" t="str">
        <f>IF(ISERROR(VLOOKUP($AM283,Datos!$I$24:$J$28,2,0)),"-",VLOOKUP($AM283,Datos!$I$24:$J$28,2,0))</f>
        <v>Moderado</v>
      </c>
    </row>
    <row r="284" spans="1:40" s="199" customFormat="1">
      <c r="A284" s="196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8" t="s">
        <v>191</v>
      </c>
      <c r="N284" s="178" t="s">
        <v>194</v>
      </c>
      <c r="O284" s="198">
        <f>IF( AND($M284&lt;&gt;"", $N284&lt;&gt;""), VLOOKUP( IF(ISERROR(VLOOKUP($M284,Datos!$B$8:$C$13,2,0)),0,VLOOKUP($M284,Datos!$B$8:$C$13,2,0)), Datos!$I$9:$N$13, IF(ISERROR(VLOOKUP($N284,Datos!$B$17:$C$21,2,0)),0,VLOOKUP($N284, Datos!$B$17:$C$21,2,0)+1),  0),  "-")</f>
        <v>22</v>
      </c>
      <c r="P284" s="177"/>
      <c r="Q284" s="177"/>
      <c r="R284" s="177"/>
      <c r="S284" s="178" t="s">
        <v>40</v>
      </c>
      <c r="T284" s="198" t="str">
        <f>IF(ISERROR(VLOOKUP($S284,Datos!$B$25:$C$29,2,0)),"", VLOOKUP($S284,Datos!$B$25:$C$29,2,0))</f>
        <v>Alta</v>
      </c>
      <c r="U284" s="198" t="str">
        <f>VLOOKUP($S284,'Efectividad de Controles'!$B$5:$D$9,3,0)</f>
        <v>Impacto / Probabilidad</v>
      </c>
      <c r="V284" s="177"/>
      <c r="W284" s="177"/>
      <c r="X284" s="178" t="s">
        <v>191</v>
      </c>
      <c r="Y284" s="178" t="s">
        <v>196</v>
      </c>
      <c r="Z284" s="198">
        <f>IF( AND($X284&lt;&gt;"", $Y284&lt;&gt;""), VLOOKUP( IF(ISERROR(VLOOKUP($X284,Datos!$B$8:$C$13,2,0)),0,VLOOKUP($X284,Datos!$B$8:$C$13,2,0)), Datos!$I$9:$N$13, IF(ISERROR(VLOOKUP($Y284,Datos!$B$17:$C$21,2,0)),0,VLOOKUP($Y284, Datos!$B$17:$C$21,2,0)+1),  0),  "-")</f>
        <v>25</v>
      </c>
      <c r="AA284" s="177"/>
      <c r="AB284" s="177"/>
      <c r="AC284" s="179"/>
      <c r="AD284" s="180"/>
      <c r="AE284" s="198">
        <f t="shared" si="12"/>
        <v>22</v>
      </c>
      <c r="AF284" s="198">
        <f t="shared" si="13"/>
        <v>25</v>
      </c>
      <c r="AG284" s="178">
        <v>3</v>
      </c>
      <c r="AH284" s="198" t="str">
        <f>IF(ISERROR(VLOOKUP($AG284,Datos!$A$9:$E$13,2,0)),"",VLOOKUP($AG284,Datos!$A$9:$E$13,2,0))</f>
        <v>3 Moderado</v>
      </c>
      <c r="AI284" s="197" t="str">
        <f>IF(ISERROR(VLOOKUP($AJ284,Datos!$D$8:$E$13,2,0)),0,VLOOKUP($AJ284,Datos!$D$8:$E$13,2,0))</f>
        <v>Extremadamente Dañino</v>
      </c>
      <c r="AJ284" s="198">
        <f>IF(ISERROR(VLOOKUP($X284,Datos!$B$8:$E$13,3,0)), 0, VLOOKUP($X284,Datos!$B$8:$E$13,3,0))</f>
        <v>4</v>
      </c>
      <c r="AK284" s="198">
        <f>IF(ISERROR(VLOOKUP(AL284,Datos!D277:E282,2,0)),0,VLOOKUP(AL284,Datos!D277:E282,2,0))</f>
        <v>0</v>
      </c>
      <c r="AL284" s="198">
        <f>IF(ISERROR(VLOOKUP(Y284,Datos!B277:E282,3,0)),0,VLOOKUP(Y284,Datos!B277:E282,3,0))</f>
        <v>0</v>
      </c>
      <c r="AM284" s="198">
        <f t="shared" si="14"/>
        <v>4</v>
      </c>
      <c r="AN284" s="198" t="str">
        <f>IF(ISERROR(VLOOKUP($AM284,Datos!$I$24:$J$28,2,0)),"-",VLOOKUP($AM284,Datos!$I$24:$J$28,2,0))</f>
        <v>Moderado</v>
      </c>
    </row>
    <row r="285" spans="1:40" s="199" customFormat="1">
      <c r="A285" s="196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8" t="s">
        <v>191</v>
      </c>
      <c r="N285" s="178" t="s">
        <v>194</v>
      </c>
      <c r="O285" s="198">
        <f>IF( AND($M285&lt;&gt;"", $N285&lt;&gt;""), VLOOKUP( IF(ISERROR(VLOOKUP($M285,Datos!$B$8:$C$13,2,0)),0,VLOOKUP($M285,Datos!$B$8:$C$13,2,0)), Datos!$I$9:$N$13, IF(ISERROR(VLOOKUP($N285,Datos!$B$17:$C$21,2,0)),0,VLOOKUP($N285, Datos!$B$17:$C$21,2,0)+1),  0),  "-")</f>
        <v>22</v>
      </c>
      <c r="P285" s="177"/>
      <c r="Q285" s="177"/>
      <c r="R285" s="177"/>
      <c r="S285" s="178" t="s">
        <v>40</v>
      </c>
      <c r="T285" s="198" t="str">
        <f>IF(ISERROR(VLOOKUP($S285,Datos!$B$25:$C$29,2,0)),"", VLOOKUP($S285,Datos!$B$25:$C$29,2,0))</f>
        <v>Alta</v>
      </c>
      <c r="U285" s="198" t="str">
        <f>VLOOKUP($S285,'Efectividad de Controles'!$B$5:$D$9,3,0)</f>
        <v>Impacto / Probabilidad</v>
      </c>
      <c r="V285" s="177"/>
      <c r="W285" s="177"/>
      <c r="X285" s="178" t="s">
        <v>191</v>
      </c>
      <c r="Y285" s="178" t="s">
        <v>196</v>
      </c>
      <c r="Z285" s="198">
        <f>IF( AND($X285&lt;&gt;"", $Y285&lt;&gt;""), VLOOKUP( IF(ISERROR(VLOOKUP($X285,Datos!$B$8:$C$13,2,0)),0,VLOOKUP($X285,Datos!$B$8:$C$13,2,0)), Datos!$I$9:$N$13, IF(ISERROR(VLOOKUP($Y285,Datos!$B$17:$C$21,2,0)),0,VLOOKUP($Y285, Datos!$B$17:$C$21,2,0)+1),  0),  "-")</f>
        <v>25</v>
      </c>
      <c r="AA285" s="177"/>
      <c r="AB285" s="177"/>
      <c r="AC285" s="179"/>
      <c r="AD285" s="180"/>
      <c r="AE285" s="198">
        <f t="shared" si="12"/>
        <v>22</v>
      </c>
      <c r="AF285" s="198">
        <f t="shared" si="13"/>
        <v>25</v>
      </c>
      <c r="AG285" s="178">
        <v>3</v>
      </c>
      <c r="AH285" s="198" t="str">
        <f>IF(ISERROR(VLOOKUP($AG285,Datos!$A$9:$E$13,2,0)),"",VLOOKUP($AG285,Datos!$A$9:$E$13,2,0))</f>
        <v>3 Moderado</v>
      </c>
      <c r="AI285" s="197" t="str">
        <f>IF(ISERROR(VLOOKUP($AJ285,Datos!$D$8:$E$13,2,0)),0,VLOOKUP($AJ285,Datos!$D$8:$E$13,2,0))</f>
        <v>Extremadamente Dañino</v>
      </c>
      <c r="AJ285" s="198">
        <f>IF(ISERROR(VLOOKUP($X285,Datos!$B$8:$E$13,3,0)), 0, VLOOKUP($X285,Datos!$B$8:$E$13,3,0))</f>
        <v>4</v>
      </c>
      <c r="AK285" s="198">
        <f>IF(ISERROR(VLOOKUP(AL285,Datos!D278:E283,2,0)),0,VLOOKUP(AL285,Datos!D278:E283,2,0))</f>
        <v>0</v>
      </c>
      <c r="AL285" s="198">
        <f>IF(ISERROR(VLOOKUP(Y285,Datos!B278:E283,3,0)),0,VLOOKUP(Y285,Datos!B278:E283,3,0))</f>
        <v>0</v>
      </c>
      <c r="AM285" s="198">
        <f t="shared" si="14"/>
        <v>4</v>
      </c>
      <c r="AN285" s="198" t="str">
        <f>IF(ISERROR(VLOOKUP($AM285,Datos!$I$24:$J$28,2,0)),"-",VLOOKUP($AM285,Datos!$I$24:$J$28,2,0))</f>
        <v>Moderado</v>
      </c>
    </row>
    <row r="286" spans="1:40" s="199" customFormat="1">
      <c r="A286" s="196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8" t="s">
        <v>191</v>
      </c>
      <c r="N286" s="178" t="s">
        <v>194</v>
      </c>
      <c r="O286" s="198">
        <f>IF( AND($M286&lt;&gt;"", $N286&lt;&gt;""), VLOOKUP( IF(ISERROR(VLOOKUP($M286,Datos!$B$8:$C$13,2,0)),0,VLOOKUP($M286,Datos!$B$8:$C$13,2,0)), Datos!$I$9:$N$13, IF(ISERROR(VLOOKUP($N286,Datos!$B$17:$C$21,2,0)),0,VLOOKUP($N286, Datos!$B$17:$C$21,2,0)+1),  0),  "-")</f>
        <v>22</v>
      </c>
      <c r="P286" s="177"/>
      <c r="Q286" s="177"/>
      <c r="R286" s="177"/>
      <c r="S286" s="178" t="s">
        <v>40</v>
      </c>
      <c r="T286" s="198" t="str">
        <f>IF(ISERROR(VLOOKUP($S286,Datos!$B$25:$C$29,2,0)),"", VLOOKUP($S286,Datos!$B$25:$C$29,2,0))</f>
        <v>Alta</v>
      </c>
      <c r="U286" s="198" t="str">
        <f>VLOOKUP($S286,'Efectividad de Controles'!$B$5:$D$9,3,0)</f>
        <v>Impacto / Probabilidad</v>
      </c>
      <c r="V286" s="177"/>
      <c r="W286" s="177"/>
      <c r="X286" s="178" t="s">
        <v>191</v>
      </c>
      <c r="Y286" s="178" t="s">
        <v>196</v>
      </c>
      <c r="Z286" s="198">
        <f>IF( AND($X286&lt;&gt;"", $Y286&lt;&gt;""), VLOOKUP( IF(ISERROR(VLOOKUP($X286,Datos!$B$8:$C$13,2,0)),0,VLOOKUP($X286,Datos!$B$8:$C$13,2,0)), Datos!$I$9:$N$13, IF(ISERROR(VLOOKUP($Y286,Datos!$B$17:$C$21,2,0)),0,VLOOKUP($Y286, Datos!$B$17:$C$21,2,0)+1),  0),  "-")</f>
        <v>25</v>
      </c>
      <c r="AA286" s="177"/>
      <c r="AB286" s="177"/>
      <c r="AC286" s="179"/>
      <c r="AD286" s="180"/>
      <c r="AE286" s="198">
        <f t="shared" si="12"/>
        <v>22</v>
      </c>
      <c r="AF286" s="198">
        <f t="shared" si="13"/>
        <v>25</v>
      </c>
      <c r="AG286" s="178">
        <v>3</v>
      </c>
      <c r="AH286" s="198" t="str">
        <f>IF(ISERROR(VLOOKUP($AG286,Datos!$A$9:$E$13,2,0)),"",VLOOKUP($AG286,Datos!$A$9:$E$13,2,0))</f>
        <v>3 Moderado</v>
      </c>
      <c r="AI286" s="197" t="str">
        <f>IF(ISERROR(VLOOKUP($AJ286,Datos!$D$8:$E$13,2,0)),0,VLOOKUP($AJ286,Datos!$D$8:$E$13,2,0))</f>
        <v>Extremadamente Dañino</v>
      </c>
      <c r="AJ286" s="198">
        <f>IF(ISERROR(VLOOKUP($X286,Datos!$B$8:$E$13,3,0)), 0, VLOOKUP($X286,Datos!$B$8:$E$13,3,0))</f>
        <v>4</v>
      </c>
      <c r="AK286" s="198">
        <f>IF(ISERROR(VLOOKUP(AL286,Datos!D279:E284,2,0)),0,VLOOKUP(AL286,Datos!D279:E284,2,0))</f>
        <v>0</v>
      </c>
      <c r="AL286" s="198">
        <f>IF(ISERROR(VLOOKUP(Y286,Datos!B279:E284,3,0)),0,VLOOKUP(Y286,Datos!B279:E284,3,0))</f>
        <v>0</v>
      </c>
      <c r="AM286" s="198">
        <f t="shared" si="14"/>
        <v>4</v>
      </c>
      <c r="AN286" s="198" t="str">
        <f>IF(ISERROR(VLOOKUP($AM286,Datos!$I$24:$J$28,2,0)),"-",VLOOKUP($AM286,Datos!$I$24:$J$28,2,0))</f>
        <v>Moderado</v>
      </c>
    </row>
    <row r="287" spans="1:40" s="199" customFormat="1">
      <c r="A287" s="196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8" t="s">
        <v>191</v>
      </c>
      <c r="N287" s="178" t="s">
        <v>194</v>
      </c>
      <c r="O287" s="198">
        <f>IF( AND($M287&lt;&gt;"", $N287&lt;&gt;""), VLOOKUP( IF(ISERROR(VLOOKUP($M287,Datos!$B$8:$C$13,2,0)),0,VLOOKUP($M287,Datos!$B$8:$C$13,2,0)), Datos!$I$9:$N$13, IF(ISERROR(VLOOKUP($N287,Datos!$B$17:$C$21,2,0)),0,VLOOKUP($N287, Datos!$B$17:$C$21,2,0)+1),  0),  "-")</f>
        <v>22</v>
      </c>
      <c r="P287" s="177"/>
      <c r="Q287" s="177"/>
      <c r="R287" s="177"/>
      <c r="S287" s="178" t="s">
        <v>40</v>
      </c>
      <c r="T287" s="198" t="str">
        <f>IF(ISERROR(VLOOKUP($S287,Datos!$B$25:$C$29,2,0)),"", VLOOKUP($S287,Datos!$B$25:$C$29,2,0))</f>
        <v>Alta</v>
      </c>
      <c r="U287" s="198" t="str">
        <f>VLOOKUP($S287,'Efectividad de Controles'!$B$5:$D$9,3,0)</f>
        <v>Impacto / Probabilidad</v>
      </c>
      <c r="V287" s="177"/>
      <c r="W287" s="177"/>
      <c r="X287" s="178" t="s">
        <v>191</v>
      </c>
      <c r="Y287" s="178" t="s">
        <v>196</v>
      </c>
      <c r="Z287" s="198">
        <f>IF( AND($X287&lt;&gt;"", $Y287&lt;&gt;""), VLOOKUP( IF(ISERROR(VLOOKUP($X287,Datos!$B$8:$C$13,2,0)),0,VLOOKUP($X287,Datos!$B$8:$C$13,2,0)), Datos!$I$9:$N$13, IF(ISERROR(VLOOKUP($Y287,Datos!$B$17:$C$21,2,0)),0,VLOOKUP($Y287, Datos!$B$17:$C$21,2,0)+1),  0),  "-")</f>
        <v>25</v>
      </c>
      <c r="AA287" s="177"/>
      <c r="AB287" s="177"/>
      <c r="AC287" s="179"/>
      <c r="AD287" s="180"/>
      <c r="AE287" s="198">
        <f t="shared" si="12"/>
        <v>22</v>
      </c>
      <c r="AF287" s="198">
        <f t="shared" si="13"/>
        <v>25</v>
      </c>
      <c r="AG287" s="178">
        <v>3</v>
      </c>
      <c r="AH287" s="198" t="str">
        <f>IF(ISERROR(VLOOKUP($AG287,Datos!$A$9:$E$13,2,0)),"",VLOOKUP($AG287,Datos!$A$9:$E$13,2,0))</f>
        <v>3 Moderado</v>
      </c>
      <c r="AI287" s="197" t="str">
        <f>IF(ISERROR(VLOOKUP($AJ287,Datos!$D$8:$E$13,2,0)),0,VLOOKUP($AJ287,Datos!$D$8:$E$13,2,0))</f>
        <v>Extremadamente Dañino</v>
      </c>
      <c r="AJ287" s="198">
        <f>IF(ISERROR(VLOOKUP($X287,Datos!$B$8:$E$13,3,0)), 0, VLOOKUP($X287,Datos!$B$8:$E$13,3,0))</f>
        <v>4</v>
      </c>
      <c r="AK287" s="198">
        <f>IF(ISERROR(VLOOKUP(AL287,Datos!D280:E285,2,0)),0,VLOOKUP(AL287,Datos!D280:E285,2,0))</f>
        <v>0</v>
      </c>
      <c r="AL287" s="198">
        <f>IF(ISERROR(VLOOKUP(Y287,Datos!B280:E285,3,0)),0,VLOOKUP(Y287,Datos!B280:E285,3,0))</f>
        <v>0</v>
      </c>
      <c r="AM287" s="198">
        <f t="shared" si="14"/>
        <v>4</v>
      </c>
      <c r="AN287" s="198" t="str">
        <f>IF(ISERROR(VLOOKUP($AM287,Datos!$I$24:$J$28,2,0)),"-",VLOOKUP($AM287,Datos!$I$24:$J$28,2,0))</f>
        <v>Moderado</v>
      </c>
    </row>
    <row r="288" spans="1:40" s="199" customFormat="1">
      <c r="A288" s="196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8" t="s">
        <v>191</v>
      </c>
      <c r="N288" s="178" t="s">
        <v>194</v>
      </c>
      <c r="O288" s="198">
        <f>IF( AND($M288&lt;&gt;"", $N288&lt;&gt;""), VLOOKUP( IF(ISERROR(VLOOKUP($M288,Datos!$B$8:$C$13,2,0)),0,VLOOKUP($M288,Datos!$B$8:$C$13,2,0)), Datos!$I$9:$N$13, IF(ISERROR(VLOOKUP($N288,Datos!$B$17:$C$21,2,0)),0,VLOOKUP($N288, Datos!$B$17:$C$21,2,0)+1),  0),  "-")</f>
        <v>22</v>
      </c>
      <c r="P288" s="177"/>
      <c r="Q288" s="177"/>
      <c r="R288" s="177"/>
      <c r="S288" s="178" t="s">
        <v>40</v>
      </c>
      <c r="T288" s="198" t="str">
        <f>IF(ISERROR(VLOOKUP($S288,Datos!$B$25:$C$29,2,0)),"", VLOOKUP($S288,Datos!$B$25:$C$29,2,0))</f>
        <v>Alta</v>
      </c>
      <c r="U288" s="198" t="str">
        <f>VLOOKUP($S288,'Efectividad de Controles'!$B$5:$D$9,3,0)</f>
        <v>Impacto / Probabilidad</v>
      </c>
      <c r="V288" s="177"/>
      <c r="W288" s="177"/>
      <c r="X288" s="178" t="s">
        <v>191</v>
      </c>
      <c r="Y288" s="178" t="s">
        <v>196</v>
      </c>
      <c r="Z288" s="198">
        <f>IF( AND($X288&lt;&gt;"", $Y288&lt;&gt;""), VLOOKUP( IF(ISERROR(VLOOKUP($X288,Datos!$B$8:$C$13,2,0)),0,VLOOKUP($X288,Datos!$B$8:$C$13,2,0)), Datos!$I$9:$N$13, IF(ISERROR(VLOOKUP($Y288,Datos!$B$17:$C$21,2,0)),0,VLOOKUP($Y288, Datos!$B$17:$C$21,2,0)+1),  0),  "-")</f>
        <v>25</v>
      </c>
      <c r="AA288" s="177"/>
      <c r="AB288" s="177"/>
      <c r="AC288" s="179"/>
      <c r="AD288" s="180"/>
      <c r="AE288" s="198">
        <f t="shared" si="12"/>
        <v>22</v>
      </c>
      <c r="AF288" s="198">
        <f t="shared" si="13"/>
        <v>25</v>
      </c>
      <c r="AG288" s="178">
        <v>3</v>
      </c>
      <c r="AH288" s="198" t="str">
        <f>IF(ISERROR(VLOOKUP($AG288,Datos!$A$9:$E$13,2,0)),"",VLOOKUP($AG288,Datos!$A$9:$E$13,2,0))</f>
        <v>3 Moderado</v>
      </c>
      <c r="AI288" s="197" t="str">
        <f>IF(ISERROR(VLOOKUP($AJ288,Datos!$D$8:$E$13,2,0)),0,VLOOKUP($AJ288,Datos!$D$8:$E$13,2,0))</f>
        <v>Extremadamente Dañino</v>
      </c>
      <c r="AJ288" s="198">
        <f>IF(ISERROR(VLOOKUP($X288,Datos!$B$8:$E$13,3,0)), 0, VLOOKUP($X288,Datos!$B$8:$E$13,3,0))</f>
        <v>4</v>
      </c>
      <c r="AK288" s="198">
        <f>IF(ISERROR(VLOOKUP(AL288,Datos!D281:E286,2,0)),0,VLOOKUP(AL288,Datos!D281:E286,2,0))</f>
        <v>0</v>
      </c>
      <c r="AL288" s="198">
        <f>IF(ISERROR(VLOOKUP(Y288,Datos!B281:E286,3,0)),0,VLOOKUP(Y288,Datos!B281:E286,3,0))</f>
        <v>0</v>
      </c>
      <c r="AM288" s="198">
        <f t="shared" si="14"/>
        <v>4</v>
      </c>
      <c r="AN288" s="198" t="str">
        <f>IF(ISERROR(VLOOKUP($AM288,Datos!$I$24:$J$28,2,0)),"-",VLOOKUP($AM288,Datos!$I$24:$J$28,2,0))</f>
        <v>Moderado</v>
      </c>
    </row>
    <row r="289" spans="1:40" s="199" customFormat="1">
      <c r="A289" s="196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8" t="s">
        <v>191</v>
      </c>
      <c r="N289" s="178" t="s">
        <v>194</v>
      </c>
      <c r="O289" s="198">
        <f>IF( AND($M289&lt;&gt;"", $N289&lt;&gt;""), VLOOKUP( IF(ISERROR(VLOOKUP($M289,Datos!$B$8:$C$13,2,0)),0,VLOOKUP($M289,Datos!$B$8:$C$13,2,0)), Datos!$I$9:$N$13, IF(ISERROR(VLOOKUP($N289,Datos!$B$17:$C$21,2,0)),0,VLOOKUP($N289, Datos!$B$17:$C$21,2,0)+1),  0),  "-")</f>
        <v>22</v>
      </c>
      <c r="P289" s="177"/>
      <c r="Q289" s="177"/>
      <c r="R289" s="177"/>
      <c r="S289" s="178" t="s">
        <v>40</v>
      </c>
      <c r="T289" s="198" t="str">
        <f>IF(ISERROR(VLOOKUP($S289,Datos!$B$25:$C$29,2,0)),"", VLOOKUP($S289,Datos!$B$25:$C$29,2,0))</f>
        <v>Alta</v>
      </c>
      <c r="U289" s="198" t="str">
        <f>VLOOKUP($S289,'Efectividad de Controles'!$B$5:$D$9,3,0)</f>
        <v>Impacto / Probabilidad</v>
      </c>
      <c r="V289" s="177"/>
      <c r="W289" s="177"/>
      <c r="X289" s="178" t="s">
        <v>191</v>
      </c>
      <c r="Y289" s="178" t="s">
        <v>196</v>
      </c>
      <c r="Z289" s="198">
        <f>IF( AND($X289&lt;&gt;"", $Y289&lt;&gt;""), VLOOKUP( IF(ISERROR(VLOOKUP($X289,Datos!$B$8:$C$13,2,0)),0,VLOOKUP($X289,Datos!$B$8:$C$13,2,0)), Datos!$I$9:$N$13, IF(ISERROR(VLOOKUP($Y289,Datos!$B$17:$C$21,2,0)),0,VLOOKUP($Y289, Datos!$B$17:$C$21,2,0)+1),  0),  "-")</f>
        <v>25</v>
      </c>
      <c r="AA289" s="177"/>
      <c r="AB289" s="177"/>
      <c r="AC289" s="179"/>
      <c r="AD289" s="180"/>
      <c r="AE289" s="198">
        <f t="shared" ref="AE289:AE352" si="15">+O289</f>
        <v>22</v>
      </c>
      <c r="AF289" s="198">
        <f t="shared" ref="AF289:AF352" si="16">+Z289</f>
        <v>25</v>
      </c>
      <c r="AG289" s="178">
        <v>3</v>
      </c>
      <c r="AH289" s="198" t="str">
        <f>IF(ISERROR(VLOOKUP($AG289,Datos!$A$9:$E$13,2,0)),"",VLOOKUP($AG289,Datos!$A$9:$E$13,2,0))</f>
        <v>3 Moderado</v>
      </c>
      <c r="AI289" s="197" t="str">
        <f>IF(ISERROR(VLOOKUP($AJ289,Datos!$D$8:$E$13,2,0)),0,VLOOKUP($AJ289,Datos!$D$8:$E$13,2,0))</f>
        <v>Extremadamente Dañino</v>
      </c>
      <c r="AJ289" s="198">
        <f>IF(ISERROR(VLOOKUP($X289,Datos!$B$8:$E$13,3,0)), 0, VLOOKUP($X289,Datos!$B$8:$E$13,3,0))</f>
        <v>4</v>
      </c>
      <c r="AK289" s="198">
        <f>IF(ISERROR(VLOOKUP(AL289,Datos!D282:E287,2,0)),0,VLOOKUP(AL289,Datos!D282:E287,2,0))</f>
        <v>0</v>
      </c>
      <c r="AL289" s="198">
        <f>IF(ISERROR(VLOOKUP(Y289,Datos!B282:E287,3,0)),0,VLOOKUP(Y289,Datos!B282:E287,3,0))</f>
        <v>0</v>
      </c>
      <c r="AM289" s="198">
        <f t="shared" ref="AM289:AM352" si="17">+AL289+AJ289</f>
        <v>4</v>
      </c>
      <c r="AN289" s="198" t="str">
        <f>IF(ISERROR(VLOOKUP($AM289,Datos!$I$24:$J$28,2,0)),"-",VLOOKUP($AM289,Datos!$I$24:$J$28,2,0))</f>
        <v>Moderado</v>
      </c>
    </row>
    <row r="290" spans="1:40" s="199" customFormat="1">
      <c r="A290" s="196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8" t="s">
        <v>191</v>
      </c>
      <c r="N290" s="178" t="s">
        <v>194</v>
      </c>
      <c r="O290" s="198">
        <f>IF( AND($M290&lt;&gt;"", $N290&lt;&gt;""), VLOOKUP( IF(ISERROR(VLOOKUP($M290,Datos!$B$8:$C$13,2,0)),0,VLOOKUP($M290,Datos!$B$8:$C$13,2,0)), Datos!$I$9:$N$13, IF(ISERROR(VLOOKUP($N290,Datos!$B$17:$C$21,2,0)),0,VLOOKUP($N290, Datos!$B$17:$C$21,2,0)+1),  0),  "-")</f>
        <v>22</v>
      </c>
      <c r="P290" s="177"/>
      <c r="Q290" s="177"/>
      <c r="R290" s="177"/>
      <c r="S290" s="178" t="s">
        <v>40</v>
      </c>
      <c r="T290" s="198" t="str">
        <f>IF(ISERROR(VLOOKUP($S290,Datos!$B$25:$C$29,2,0)),"", VLOOKUP($S290,Datos!$B$25:$C$29,2,0))</f>
        <v>Alta</v>
      </c>
      <c r="U290" s="198" t="str">
        <f>VLOOKUP($S290,'Efectividad de Controles'!$B$5:$D$9,3,0)</f>
        <v>Impacto / Probabilidad</v>
      </c>
      <c r="V290" s="177"/>
      <c r="W290" s="177"/>
      <c r="X290" s="178" t="s">
        <v>191</v>
      </c>
      <c r="Y290" s="178" t="s">
        <v>196</v>
      </c>
      <c r="Z290" s="198">
        <f>IF( AND($X290&lt;&gt;"", $Y290&lt;&gt;""), VLOOKUP( IF(ISERROR(VLOOKUP($X290,Datos!$B$8:$C$13,2,0)),0,VLOOKUP($X290,Datos!$B$8:$C$13,2,0)), Datos!$I$9:$N$13, IF(ISERROR(VLOOKUP($Y290,Datos!$B$17:$C$21,2,0)),0,VLOOKUP($Y290, Datos!$B$17:$C$21,2,0)+1),  0),  "-")</f>
        <v>25</v>
      </c>
      <c r="AA290" s="177"/>
      <c r="AB290" s="177"/>
      <c r="AC290" s="179"/>
      <c r="AD290" s="180"/>
      <c r="AE290" s="198">
        <f t="shared" si="15"/>
        <v>22</v>
      </c>
      <c r="AF290" s="198">
        <f t="shared" si="16"/>
        <v>25</v>
      </c>
      <c r="AG290" s="178">
        <v>3</v>
      </c>
      <c r="AH290" s="198" t="str">
        <f>IF(ISERROR(VLOOKUP($AG290,Datos!$A$9:$E$13,2,0)),"",VLOOKUP($AG290,Datos!$A$9:$E$13,2,0))</f>
        <v>3 Moderado</v>
      </c>
      <c r="AI290" s="197" t="str">
        <f>IF(ISERROR(VLOOKUP($AJ290,Datos!$D$8:$E$13,2,0)),0,VLOOKUP($AJ290,Datos!$D$8:$E$13,2,0))</f>
        <v>Extremadamente Dañino</v>
      </c>
      <c r="AJ290" s="198">
        <f>IF(ISERROR(VLOOKUP($X290,Datos!$B$8:$E$13,3,0)), 0, VLOOKUP($X290,Datos!$B$8:$E$13,3,0))</f>
        <v>4</v>
      </c>
      <c r="AK290" s="198">
        <f>IF(ISERROR(VLOOKUP(AL290,Datos!D283:E288,2,0)),0,VLOOKUP(AL290,Datos!D283:E288,2,0))</f>
        <v>0</v>
      </c>
      <c r="AL290" s="198">
        <f>IF(ISERROR(VLOOKUP(Y290,Datos!B283:E288,3,0)),0,VLOOKUP(Y290,Datos!B283:E288,3,0))</f>
        <v>0</v>
      </c>
      <c r="AM290" s="198">
        <f t="shared" si="17"/>
        <v>4</v>
      </c>
      <c r="AN290" s="198" t="str">
        <f>IF(ISERROR(VLOOKUP($AM290,Datos!$I$24:$J$28,2,0)),"-",VLOOKUP($AM290,Datos!$I$24:$J$28,2,0))</f>
        <v>Moderado</v>
      </c>
    </row>
    <row r="291" spans="1:40" s="199" customFormat="1">
      <c r="A291" s="196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8" t="s">
        <v>191</v>
      </c>
      <c r="N291" s="178" t="s">
        <v>194</v>
      </c>
      <c r="O291" s="198">
        <f>IF( AND($M291&lt;&gt;"", $N291&lt;&gt;""), VLOOKUP( IF(ISERROR(VLOOKUP($M291,Datos!$B$8:$C$13,2,0)),0,VLOOKUP($M291,Datos!$B$8:$C$13,2,0)), Datos!$I$9:$N$13, IF(ISERROR(VLOOKUP($N291,Datos!$B$17:$C$21,2,0)),0,VLOOKUP($N291, Datos!$B$17:$C$21,2,0)+1),  0),  "-")</f>
        <v>22</v>
      </c>
      <c r="P291" s="177"/>
      <c r="Q291" s="177"/>
      <c r="R291" s="177"/>
      <c r="S291" s="178" t="s">
        <v>40</v>
      </c>
      <c r="T291" s="198" t="str">
        <f>IF(ISERROR(VLOOKUP($S291,Datos!$B$25:$C$29,2,0)),"", VLOOKUP($S291,Datos!$B$25:$C$29,2,0))</f>
        <v>Alta</v>
      </c>
      <c r="U291" s="198" t="str">
        <f>VLOOKUP($S291,'Efectividad de Controles'!$B$5:$D$9,3,0)</f>
        <v>Impacto / Probabilidad</v>
      </c>
      <c r="V291" s="177"/>
      <c r="W291" s="177"/>
      <c r="X291" s="178" t="s">
        <v>191</v>
      </c>
      <c r="Y291" s="178" t="s">
        <v>196</v>
      </c>
      <c r="Z291" s="198">
        <f>IF( AND($X291&lt;&gt;"", $Y291&lt;&gt;""), VLOOKUP( IF(ISERROR(VLOOKUP($X291,Datos!$B$8:$C$13,2,0)),0,VLOOKUP($X291,Datos!$B$8:$C$13,2,0)), Datos!$I$9:$N$13, IF(ISERROR(VLOOKUP($Y291,Datos!$B$17:$C$21,2,0)),0,VLOOKUP($Y291, Datos!$B$17:$C$21,2,0)+1),  0),  "-")</f>
        <v>25</v>
      </c>
      <c r="AA291" s="177"/>
      <c r="AB291" s="177"/>
      <c r="AC291" s="179"/>
      <c r="AD291" s="180"/>
      <c r="AE291" s="198">
        <f t="shared" si="15"/>
        <v>22</v>
      </c>
      <c r="AF291" s="198">
        <f t="shared" si="16"/>
        <v>25</v>
      </c>
      <c r="AG291" s="178">
        <v>3</v>
      </c>
      <c r="AH291" s="198" t="str">
        <f>IF(ISERROR(VLOOKUP($AG291,Datos!$A$9:$E$13,2,0)),"",VLOOKUP($AG291,Datos!$A$9:$E$13,2,0))</f>
        <v>3 Moderado</v>
      </c>
      <c r="AI291" s="197" t="str">
        <f>IF(ISERROR(VLOOKUP($AJ291,Datos!$D$8:$E$13,2,0)),0,VLOOKUP($AJ291,Datos!$D$8:$E$13,2,0))</f>
        <v>Extremadamente Dañino</v>
      </c>
      <c r="AJ291" s="198">
        <f>IF(ISERROR(VLOOKUP($X291,Datos!$B$8:$E$13,3,0)), 0, VLOOKUP($X291,Datos!$B$8:$E$13,3,0))</f>
        <v>4</v>
      </c>
      <c r="AK291" s="198">
        <f>IF(ISERROR(VLOOKUP(AL291,Datos!D284:E289,2,0)),0,VLOOKUP(AL291,Datos!D284:E289,2,0))</f>
        <v>0</v>
      </c>
      <c r="AL291" s="198">
        <f>IF(ISERROR(VLOOKUP(Y291,Datos!B284:E289,3,0)),0,VLOOKUP(Y291,Datos!B284:E289,3,0))</f>
        <v>0</v>
      </c>
      <c r="AM291" s="198">
        <f t="shared" si="17"/>
        <v>4</v>
      </c>
      <c r="AN291" s="198" t="str">
        <f>IF(ISERROR(VLOOKUP($AM291,Datos!$I$24:$J$28,2,0)),"-",VLOOKUP($AM291,Datos!$I$24:$J$28,2,0))</f>
        <v>Moderado</v>
      </c>
    </row>
    <row r="292" spans="1:40" s="199" customFormat="1">
      <c r="A292" s="196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8" t="s">
        <v>191</v>
      </c>
      <c r="N292" s="178" t="s">
        <v>194</v>
      </c>
      <c r="O292" s="198">
        <f>IF( AND($M292&lt;&gt;"", $N292&lt;&gt;""), VLOOKUP( IF(ISERROR(VLOOKUP($M292,Datos!$B$8:$C$13,2,0)),0,VLOOKUP($M292,Datos!$B$8:$C$13,2,0)), Datos!$I$9:$N$13, IF(ISERROR(VLOOKUP($N292,Datos!$B$17:$C$21,2,0)),0,VLOOKUP($N292, Datos!$B$17:$C$21,2,0)+1),  0),  "-")</f>
        <v>22</v>
      </c>
      <c r="P292" s="177"/>
      <c r="Q292" s="177"/>
      <c r="R292" s="177"/>
      <c r="S292" s="178" t="s">
        <v>40</v>
      </c>
      <c r="T292" s="198" t="str">
        <f>IF(ISERROR(VLOOKUP($S292,Datos!$B$25:$C$29,2,0)),"", VLOOKUP($S292,Datos!$B$25:$C$29,2,0))</f>
        <v>Alta</v>
      </c>
      <c r="U292" s="198" t="str">
        <f>VLOOKUP($S292,'Efectividad de Controles'!$B$5:$D$9,3,0)</f>
        <v>Impacto / Probabilidad</v>
      </c>
      <c r="V292" s="177"/>
      <c r="W292" s="177"/>
      <c r="X292" s="178" t="s">
        <v>191</v>
      </c>
      <c r="Y292" s="178" t="s">
        <v>196</v>
      </c>
      <c r="Z292" s="198">
        <f>IF( AND($X292&lt;&gt;"", $Y292&lt;&gt;""), VLOOKUP( IF(ISERROR(VLOOKUP($X292,Datos!$B$8:$C$13,2,0)),0,VLOOKUP($X292,Datos!$B$8:$C$13,2,0)), Datos!$I$9:$N$13, IF(ISERROR(VLOOKUP($Y292,Datos!$B$17:$C$21,2,0)),0,VLOOKUP($Y292, Datos!$B$17:$C$21,2,0)+1),  0),  "-")</f>
        <v>25</v>
      </c>
      <c r="AA292" s="177"/>
      <c r="AB292" s="177"/>
      <c r="AC292" s="179"/>
      <c r="AD292" s="180"/>
      <c r="AE292" s="198">
        <f t="shared" si="15"/>
        <v>22</v>
      </c>
      <c r="AF292" s="198">
        <f t="shared" si="16"/>
        <v>25</v>
      </c>
      <c r="AG292" s="178">
        <v>3</v>
      </c>
      <c r="AH292" s="198" t="str">
        <f>IF(ISERROR(VLOOKUP($AG292,Datos!$A$9:$E$13,2,0)),"",VLOOKUP($AG292,Datos!$A$9:$E$13,2,0))</f>
        <v>3 Moderado</v>
      </c>
      <c r="AI292" s="197" t="str">
        <f>IF(ISERROR(VLOOKUP($AJ292,Datos!$D$8:$E$13,2,0)),0,VLOOKUP($AJ292,Datos!$D$8:$E$13,2,0))</f>
        <v>Extremadamente Dañino</v>
      </c>
      <c r="AJ292" s="198">
        <f>IF(ISERROR(VLOOKUP($X292,Datos!$B$8:$E$13,3,0)), 0, VLOOKUP($X292,Datos!$B$8:$E$13,3,0))</f>
        <v>4</v>
      </c>
      <c r="AK292" s="198">
        <f>IF(ISERROR(VLOOKUP(AL292,Datos!D285:E290,2,0)),0,VLOOKUP(AL292,Datos!D285:E290,2,0))</f>
        <v>0</v>
      </c>
      <c r="AL292" s="198">
        <f>IF(ISERROR(VLOOKUP(Y292,Datos!B285:E290,3,0)),0,VLOOKUP(Y292,Datos!B285:E290,3,0))</f>
        <v>0</v>
      </c>
      <c r="AM292" s="198">
        <f t="shared" si="17"/>
        <v>4</v>
      </c>
      <c r="AN292" s="198" t="str">
        <f>IF(ISERROR(VLOOKUP($AM292,Datos!$I$24:$J$28,2,0)),"-",VLOOKUP($AM292,Datos!$I$24:$J$28,2,0))</f>
        <v>Moderado</v>
      </c>
    </row>
    <row r="293" spans="1:40" s="199" customFormat="1">
      <c r="A293" s="196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8" t="s">
        <v>191</v>
      </c>
      <c r="N293" s="178" t="s">
        <v>194</v>
      </c>
      <c r="O293" s="198">
        <f>IF( AND($M293&lt;&gt;"", $N293&lt;&gt;""), VLOOKUP( IF(ISERROR(VLOOKUP($M293,Datos!$B$8:$C$13,2,0)),0,VLOOKUP($M293,Datos!$B$8:$C$13,2,0)), Datos!$I$9:$N$13, IF(ISERROR(VLOOKUP($N293,Datos!$B$17:$C$21,2,0)),0,VLOOKUP($N293, Datos!$B$17:$C$21,2,0)+1),  0),  "-")</f>
        <v>22</v>
      </c>
      <c r="P293" s="177"/>
      <c r="Q293" s="177"/>
      <c r="R293" s="177"/>
      <c r="S293" s="178" t="s">
        <v>40</v>
      </c>
      <c r="T293" s="198" t="str">
        <f>IF(ISERROR(VLOOKUP($S293,Datos!$B$25:$C$29,2,0)),"", VLOOKUP($S293,Datos!$B$25:$C$29,2,0))</f>
        <v>Alta</v>
      </c>
      <c r="U293" s="198" t="str">
        <f>VLOOKUP($S293,'Efectividad de Controles'!$B$5:$D$9,3,0)</f>
        <v>Impacto / Probabilidad</v>
      </c>
      <c r="V293" s="177"/>
      <c r="W293" s="177"/>
      <c r="X293" s="178" t="s">
        <v>191</v>
      </c>
      <c r="Y293" s="178" t="s">
        <v>196</v>
      </c>
      <c r="Z293" s="198">
        <f>IF( AND($X293&lt;&gt;"", $Y293&lt;&gt;""), VLOOKUP( IF(ISERROR(VLOOKUP($X293,Datos!$B$8:$C$13,2,0)),0,VLOOKUP($X293,Datos!$B$8:$C$13,2,0)), Datos!$I$9:$N$13, IF(ISERROR(VLOOKUP($Y293,Datos!$B$17:$C$21,2,0)),0,VLOOKUP($Y293, Datos!$B$17:$C$21,2,0)+1),  0),  "-")</f>
        <v>25</v>
      </c>
      <c r="AA293" s="177"/>
      <c r="AB293" s="177"/>
      <c r="AC293" s="179"/>
      <c r="AD293" s="180"/>
      <c r="AE293" s="198">
        <f t="shared" si="15"/>
        <v>22</v>
      </c>
      <c r="AF293" s="198">
        <f t="shared" si="16"/>
        <v>25</v>
      </c>
      <c r="AG293" s="178">
        <v>3</v>
      </c>
      <c r="AH293" s="198" t="str">
        <f>IF(ISERROR(VLOOKUP($AG293,Datos!$A$9:$E$13,2,0)),"",VLOOKUP($AG293,Datos!$A$9:$E$13,2,0))</f>
        <v>3 Moderado</v>
      </c>
      <c r="AI293" s="197" t="str">
        <f>IF(ISERROR(VLOOKUP($AJ293,Datos!$D$8:$E$13,2,0)),0,VLOOKUP($AJ293,Datos!$D$8:$E$13,2,0))</f>
        <v>Extremadamente Dañino</v>
      </c>
      <c r="AJ293" s="198">
        <f>IF(ISERROR(VLOOKUP($X293,Datos!$B$8:$E$13,3,0)), 0, VLOOKUP($X293,Datos!$B$8:$E$13,3,0))</f>
        <v>4</v>
      </c>
      <c r="AK293" s="198">
        <f>IF(ISERROR(VLOOKUP(AL293,Datos!D286:E291,2,0)),0,VLOOKUP(AL293,Datos!D286:E291,2,0))</f>
        <v>0</v>
      </c>
      <c r="AL293" s="198">
        <f>IF(ISERROR(VLOOKUP(Y293,Datos!B286:E291,3,0)),0,VLOOKUP(Y293,Datos!B286:E291,3,0))</f>
        <v>0</v>
      </c>
      <c r="AM293" s="198">
        <f t="shared" si="17"/>
        <v>4</v>
      </c>
      <c r="AN293" s="198" t="str">
        <f>IF(ISERROR(VLOOKUP($AM293,Datos!$I$24:$J$28,2,0)),"-",VLOOKUP($AM293,Datos!$I$24:$J$28,2,0))</f>
        <v>Moderado</v>
      </c>
    </row>
    <row r="294" spans="1:40" s="199" customFormat="1">
      <c r="A294" s="196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8" t="s">
        <v>191</v>
      </c>
      <c r="N294" s="178" t="s">
        <v>194</v>
      </c>
      <c r="O294" s="198">
        <f>IF( AND($M294&lt;&gt;"", $N294&lt;&gt;""), VLOOKUP( IF(ISERROR(VLOOKUP($M294,Datos!$B$8:$C$13,2,0)),0,VLOOKUP($M294,Datos!$B$8:$C$13,2,0)), Datos!$I$9:$N$13, IF(ISERROR(VLOOKUP($N294,Datos!$B$17:$C$21,2,0)),0,VLOOKUP($N294, Datos!$B$17:$C$21,2,0)+1),  0),  "-")</f>
        <v>22</v>
      </c>
      <c r="P294" s="177"/>
      <c r="Q294" s="177"/>
      <c r="R294" s="177"/>
      <c r="S294" s="178" t="s">
        <v>40</v>
      </c>
      <c r="T294" s="198" t="str">
        <f>IF(ISERROR(VLOOKUP($S294,Datos!$B$25:$C$29,2,0)),"", VLOOKUP($S294,Datos!$B$25:$C$29,2,0))</f>
        <v>Alta</v>
      </c>
      <c r="U294" s="198" t="str">
        <f>VLOOKUP($S294,'Efectividad de Controles'!$B$5:$D$9,3,0)</f>
        <v>Impacto / Probabilidad</v>
      </c>
      <c r="V294" s="177"/>
      <c r="W294" s="177"/>
      <c r="X294" s="178" t="s">
        <v>191</v>
      </c>
      <c r="Y294" s="178" t="s">
        <v>196</v>
      </c>
      <c r="Z294" s="198">
        <f>IF( AND($X294&lt;&gt;"", $Y294&lt;&gt;""), VLOOKUP( IF(ISERROR(VLOOKUP($X294,Datos!$B$8:$C$13,2,0)),0,VLOOKUP($X294,Datos!$B$8:$C$13,2,0)), Datos!$I$9:$N$13, IF(ISERROR(VLOOKUP($Y294,Datos!$B$17:$C$21,2,0)),0,VLOOKUP($Y294, Datos!$B$17:$C$21,2,0)+1),  0),  "-")</f>
        <v>25</v>
      </c>
      <c r="AA294" s="177"/>
      <c r="AB294" s="177"/>
      <c r="AC294" s="179"/>
      <c r="AD294" s="180"/>
      <c r="AE294" s="198">
        <f t="shared" si="15"/>
        <v>22</v>
      </c>
      <c r="AF294" s="198">
        <f t="shared" si="16"/>
        <v>25</v>
      </c>
      <c r="AG294" s="178">
        <v>3</v>
      </c>
      <c r="AH294" s="198" t="str">
        <f>IF(ISERROR(VLOOKUP($AG294,Datos!$A$9:$E$13,2,0)),"",VLOOKUP($AG294,Datos!$A$9:$E$13,2,0))</f>
        <v>3 Moderado</v>
      </c>
      <c r="AI294" s="197" t="str">
        <f>IF(ISERROR(VLOOKUP($AJ294,Datos!$D$8:$E$13,2,0)),0,VLOOKUP($AJ294,Datos!$D$8:$E$13,2,0))</f>
        <v>Extremadamente Dañino</v>
      </c>
      <c r="AJ294" s="198">
        <f>IF(ISERROR(VLOOKUP($X294,Datos!$B$8:$E$13,3,0)), 0, VLOOKUP($X294,Datos!$B$8:$E$13,3,0))</f>
        <v>4</v>
      </c>
      <c r="AK294" s="198">
        <f>IF(ISERROR(VLOOKUP(AL294,Datos!D287:E292,2,0)),0,VLOOKUP(AL294,Datos!D287:E292,2,0))</f>
        <v>0</v>
      </c>
      <c r="AL294" s="198">
        <f>IF(ISERROR(VLOOKUP(Y294,Datos!B287:E292,3,0)),0,VLOOKUP(Y294,Datos!B287:E292,3,0))</f>
        <v>0</v>
      </c>
      <c r="AM294" s="198">
        <f t="shared" si="17"/>
        <v>4</v>
      </c>
      <c r="AN294" s="198" t="str">
        <f>IF(ISERROR(VLOOKUP($AM294,Datos!$I$24:$J$28,2,0)),"-",VLOOKUP($AM294,Datos!$I$24:$J$28,2,0))</f>
        <v>Moderado</v>
      </c>
    </row>
    <row r="295" spans="1:40" s="199" customFormat="1">
      <c r="A295" s="196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8" t="s">
        <v>191</v>
      </c>
      <c r="N295" s="178" t="s">
        <v>194</v>
      </c>
      <c r="O295" s="198">
        <f>IF( AND($M295&lt;&gt;"", $N295&lt;&gt;""), VLOOKUP( IF(ISERROR(VLOOKUP($M295,Datos!$B$8:$C$13,2,0)),0,VLOOKUP($M295,Datos!$B$8:$C$13,2,0)), Datos!$I$9:$N$13, IF(ISERROR(VLOOKUP($N295,Datos!$B$17:$C$21,2,0)),0,VLOOKUP($N295, Datos!$B$17:$C$21,2,0)+1),  0),  "-")</f>
        <v>22</v>
      </c>
      <c r="P295" s="177"/>
      <c r="Q295" s="177"/>
      <c r="R295" s="177"/>
      <c r="S295" s="178" t="s">
        <v>40</v>
      </c>
      <c r="T295" s="198" t="str">
        <f>IF(ISERROR(VLOOKUP($S295,Datos!$B$25:$C$29,2,0)),"", VLOOKUP($S295,Datos!$B$25:$C$29,2,0))</f>
        <v>Alta</v>
      </c>
      <c r="U295" s="198" t="str">
        <f>VLOOKUP($S295,'Efectividad de Controles'!$B$5:$D$9,3,0)</f>
        <v>Impacto / Probabilidad</v>
      </c>
      <c r="V295" s="177"/>
      <c r="W295" s="177"/>
      <c r="X295" s="178" t="s">
        <v>191</v>
      </c>
      <c r="Y295" s="178" t="s">
        <v>196</v>
      </c>
      <c r="Z295" s="198">
        <f>IF( AND($X295&lt;&gt;"", $Y295&lt;&gt;""), VLOOKUP( IF(ISERROR(VLOOKUP($X295,Datos!$B$8:$C$13,2,0)),0,VLOOKUP($X295,Datos!$B$8:$C$13,2,0)), Datos!$I$9:$N$13, IF(ISERROR(VLOOKUP($Y295,Datos!$B$17:$C$21,2,0)),0,VLOOKUP($Y295, Datos!$B$17:$C$21,2,0)+1),  0),  "-")</f>
        <v>25</v>
      </c>
      <c r="AA295" s="177"/>
      <c r="AB295" s="177"/>
      <c r="AC295" s="179"/>
      <c r="AD295" s="180"/>
      <c r="AE295" s="198">
        <f t="shared" si="15"/>
        <v>22</v>
      </c>
      <c r="AF295" s="198">
        <f t="shared" si="16"/>
        <v>25</v>
      </c>
      <c r="AG295" s="178">
        <v>3</v>
      </c>
      <c r="AH295" s="198" t="str">
        <f>IF(ISERROR(VLOOKUP($AG295,Datos!$A$9:$E$13,2,0)),"",VLOOKUP($AG295,Datos!$A$9:$E$13,2,0))</f>
        <v>3 Moderado</v>
      </c>
      <c r="AI295" s="197" t="str">
        <f>IF(ISERROR(VLOOKUP($AJ295,Datos!$D$8:$E$13,2,0)),0,VLOOKUP($AJ295,Datos!$D$8:$E$13,2,0))</f>
        <v>Extremadamente Dañino</v>
      </c>
      <c r="AJ295" s="198">
        <f>IF(ISERROR(VLOOKUP($X295,Datos!$B$8:$E$13,3,0)), 0, VLOOKUP($X295,Datos!$B$8:$E$13,3,0))</f>
        <v>4</v>
      </c>
      <c r="AK295" s="198">
        <f>IF(ISERROR(VLOOKUP(AL295,Datos!D288:E293,2,0)),0,VLOOKUP(AL295,Datos!D288:E293,2,0))</f>
        <v>0</v>
      </c>
      <c r="AL295" s="198">
        <f>IF(ISERROR(VLOOKUP(Y295,Datos!B288:E293,3,0)),0,VLOOKUP(Y295,Datos!B288:E293,3,0))</f>
        <v>0</v>
      </c>
      <c r="AM295" s="198">
        <f t="shared" si="17"/>
        <v>4</v>
      </c>
      <c r="AN295" s="198" t="str">
        <f>IF(ISERROR(VLOOKUP($AM295,Datos!$I$24:$J$28,2,0)),"-",VLOOKUP($AM295,Datos!$I$24:$J$28,2,0))</f>
        <v>Moderado</v>
      </c>
    </row>
    <row r="296" spans="1:40" s="199" customFormat="1">
      <c r="A296" s="196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8" t="s">
        <v>191</v>
      </c>
      <c r="N296" s="178" t="s">
        <v>194</v>
      </c>
      <c r="O296" s="198">
        <f>IF( AND($M296&lt;&gt;"", $N296&lt;&gt;""), VLOOKUP( IF(ISERROR(VLOOKUP($M296,Datos!$B$8:$C$13,2,0)),0,VLOOKUP($M296,Datos!$B$8:$C$13,2,0)), Datos!$I$9:$N$13, IF(ISERROR(VLOOKUP($N296,Datos!$B$17:$C$21,2,0)),0,VLOOKUP($N296, Datos!$B$17:$C$21,2,0)+1),  0),  "-")</f>
        <v>22</v>
      </c>
      <c r="P296" s="177"/>
      <c r="Q296" s="177"/>
      <c r="R296" s="177"/>
      <c r="S296" s="178" t="s">
        <v>40</v>
      </c>
      <c r="T296" s="198" t="str">
        <f>IF(ISERROR(VLOOKUP($S296,Datos!$B$25:$C$29,2,0)),"", VLOOKUP($S296,Datos!$B$25:$C$29,2,0))</f>
        <v>Alta</v>
      </c>
      <c r="U296" s="198" t="str">
        <f>VLOOKUP($S296,'Efectividad de Controles'!$B$5:$D$9,3,0)</f>
        <v>Impacto / Probabilidad</v>
      </c>
      <c r="V296" s="177"/>
      <c r="W296" s="177"/>
      <c r="X296" s="178" t="s">
        <v>191</v>
      </c>
      <c r="Y296" s="178" t="s">
        <v>196</v>
      </c>
      <c r="Z296" s="198">
        <f>IF( AND($X296&lt;&gt;"", $Y296&lt;&gt;""), VLOOKUP( IF(ISERROR(VLOOKUP($X296,Datos!$B$8:$C$13,2,0)),0,VLOOKUP($X296,Datos!$B$8:$C$13,2,0)), Datos!$I$9:$N$13, IF(ISERROR(VLOOKUP($Y296,Datos!$B$17:$C$21,2,0)),0,VLOOKUP($Y296, Datos!$B$17:$C$21,2,0)+1),  0),  "-")</f>
        <v>25</v>
      </c>
      <c r="AA296" s="177"/>
      <c r="AB296" s="177"/>
      <c r="AC296" s="179"/>
      <c r="AD296" s="180"/>
      <c r="AE296" s="198">
        <f t="shared" si="15"/>
        <v>22</v>
      </c>
      <c r="AF296" s="198">
        <f t="shared" si="16"/>
        <v>25</v>
      </c>
      <c r="AG296" s="178">
        <v>3</v>
      </c>
      <c r="AH296" s="198" t="str">
        <f>IF(ISERROR(VLOOKUP($AG296,Datos!$A$9:$E$13,2,0)),"",VLOOKUP($AG296,Datos!$A$9:$E$13,2,0))</f>
        <v>3 Moderado</v>
      </c>
      <c r="AI296" s="197" t="str">
        <f>IF(ISERROR(VLOOKUP($AJ296,Datos!$D$8:$E$13,2,0)),0,VLOOKUP($AJ296,Datos!$D$8:$E$13,2,0))</f>
        <v>Extremadamente Dañino</v>
      </c>
      <c r="AJ296" s="198">
        <f>IF(ISERROR(VLOOKUP($X296,Datos!$B$8:$E$13,3,0)), 0, VLOOKUP($X296,Datos!$B$8:$E$13,3,0))</f>
        <v>4</v>
      </c>
      <c r="AK296" s="198">
        <f>IF(ISERROR(VLOOKUP(AL296,Datos!D289:E294,2,0)),0,VLOOKUP(AL296,Datos!D289:E294,2,0))</f>
        <v>0</v>
      </c>
      <c r="AL296" s="198">
        <f>IF(ISERROR(VLOOKUP(Y296,Datos!B289:E294,3,0)),0,VLOOKUP(Y296,Datos!B289:E294,3,0))</f>
        <v>0</v>
      </c>
      <c r="AM296" s="198">
        <f t="shared" si="17"/>
        <v>4</v>
      </c>
      <c r="AN296" s="198" t="str">
        <f>IF(ISERROR(VLOOKUP($AM296,Datos!$I$24:$J$28,2,0)),"-",VLOOKUP($AM296,Datos!$I$24:$J$28,2,0))</f>
        <v>Moderado</v>
      </c>
    </row>
    <row r="297" spans="1:40" s="199" customFormat="1">
      <c r="A297" s="196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8" t="s">
        <v>191</v>
      </c>
      <c r="N297" s="178" t="s">
        <v>194</v>
      </c>
      <c r="O297" s="198">
        <f>IF( AND($M297&lt;&gt;"", $N297&lt;&gt;""), VLOOKUP( IF(ISERROR(VLOOKUP($M297,Datos!$B$8:$C$13,2,0)),0,VLOOKUP($M297,Datos!$B$8:$C$13,2,0)), Datos!$I$9:$N$13, IF(ISERROR(VLOOKUP($N297,Datos!$B$17:$C$21,2,0)),0,VLOOKUP($N297, Datos!$B$17:$C$21,2,0)+1),  0),  "-")</f>
        <v>22</v>
      </c>
      <c r="P297" s="177"/>
      <c r="Q297" s="177"/>
      <c r="R297" s="177"/>
      <c r="S297" s="178" t="s">
        <v>40</v>
      </c>
      <c r="T297" s="198" t="str">
        <f>IF(ISERROR(VLOOKUP($S297,Datos!$B$25:$C$29,2,0)),"", VLOOKUP($S297,Datos!$B$25:$C$29,2,0))</f>
        <v>Alta</v>
      </c>
      <c r="U297" s="198" t="str">
        <f>VLOOKUP($S297,'Efectividad de Controles'!$B$5:$D$9,3,0)</f>
        <v>Impacto / Probabilidad</v>
      </c>
      <c r="V297" s="177"/>
      <c r="W297" s="177"/>
      <c r="X297" s="178" t="s">
        <v>191</v>
      </c>
      <c r="Y297" s="178" t="s">
        <v>196</v>
      </c>
      <c r="Z297" s="198">
        <f>IF( AND($X297&lt;&gt;"", $Y297&lt;&gt;""), VLOOKUP( IF(ISERROR(VLOOKUP($X297,Datos!$B$8:$C$13,2,0)),0,VLOOKUP($X297,Datos!$B$8:$C$13,2,0)), Datos!$I$9:$N$13, IF(ISERROR(VLOOKUP($Y297,Datos!$B$17:$C$21,2,0)),0,VLOOKUP($Y297, Datos!$B$17:$C$21,2,0)+1),  0),  "-")</f>
        <v>25</v>
      </c>
      <c r="AA297" s="177"/>
      <c r="AB297" s="177"/>
      <c r="AC297" s="179"/>
      <c r="AD297" s="180"/>
      <c r="AE297" s="198">
        <f t="shared" si="15"/>
        <v>22</v>
      </c>
      <c r="AF297" s="198">
        <f t="shared" si="16"/>
        <v>25</v>
      </c>
      <c r="AG297" s="178">
        <v>3</v>
      </c>
      <c r="AH297" s="198" t="str">
        <f>IF(ISERROR(VLOOKUP($AG297,Datos!$A$9:$E$13,2,0)),"",VLOOKUP($AG297,Datos!$A$9:$E$13,2,0))</f>
        <v>3 Moderado</v>
      </c>
      <c r="AI297" s="197" t="str">
        <f>IF(ISERROR(VLOOKUP($AJ297,Datos!$D$8:$E$13,2,0)),0,VLOOKUP($AJ297,Datos!$D$8:$E$13,2,0))</f>
        <v>Extremadamente Dañino</v>
      </c>
      <c r="AJ297" s="198">
        <f>IF(ISERROR(VLOOKUP($X297,Datos!$B$8:$E$13,3,0)), 0, VLOOKUP($X297,Datos!$B$8:$E$13,3,0))</f>
        <v>4</v>
      </c>
      <c r="AK297" s="198">
        <f>IF(ISERROR(VLOOKUP(AL297,Datos!D290:E295,2,0)),0,VLOOKUP(AL297,Datos!D290:E295,2,0))</f>
        <v>0</v>
      </c>
      <c r="AL297" s="198">
        <f>IF(ISERROR(VLOOKUP(Y297,Datos!B290:E295,3,0)),0,VLOOKUP(Y297,Datos!B290:E295,3,0))</f>
        <v>0</v>
      </c>
      <c r="AM297" s="198">
        <f t="shared" si="17"/>
        <v>4</v>
      </c>
      <c r="AN297" s="198" t="str">
        <f>IF(ISERROR(VLOOKUP($AM297,Datos!$I$24:$J$28,2,0)),"-",VLOOKUP($AM297,Datos!$I$24:$J$28,2,0))</f>
        <v>Moderado</v>
      </c>
    </row>
    <row r="298" spans="1:40" s="199" customFormat="1">
      <c r="A298" s="196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8" t="s">
        <v>191</v>
      </c>
      <c r="N298" s="178" t="s">
        <v>194</v>
      </c>
      <c r="O298" s="198">
        <f>IF( AND($M298&lt;&gt;"", $N298&lt;&gt;""), VLOOKUP( IF(ISERROR(VLOOKUP($M298,Datos!$B$8:$C$13,2,0)),0,VLOOKUP($M298,Datos!$B$8:$C$13,2,0)), Datos!$I$9:$N$13, IF(ISERROR(VLOOKUP($N298,Datos!$B$17:$C$21,2,0)),0,VLOOKUP($N298, Datos!$B$17:$C$21,2,0)+1),  0),  "-")</f>
        <v>22</v>
      </c>
      <c r="P298" s="177"/>
      <c r="Q298" s="177"/>
      <c r="R298" s="177"/>
      <c r="S298" s="178" t="s">
        <v>40</v>
      </c>
      <c r="T298" s="198" t="str">
        <f>IF(ISERROR(VLOOKUP($S298,Datos!$B$25:$C$29,2,0)),"", VLOOKUP($S298,Datos!$B$25:$C$29,2,0))</f>
        <v>Alta</v>
      </c>
      <c r="U298" s="198" t="str">
        <f>VLOOKUP($S298,'Efectividad de Controles'!$B$5:$D$9,3,0)</f>
        <v>Impacto / Probabilidad</v>
      </c>
      <c r="V298" s="177"/>
      <c r="W298" s="177"/>
      <c r="X298" s="178" t="s">
        <v>191</v>
      </c>
      <c r="Y298" s="178" t="s">
        <v>196</v>
      </c>
      <c r="Z298" s="198">
        <f>IF( AND($X298&lt;&gt;"", $Y298&lt;&gt;""), VLOOKUP( IF(ISERROR(VLOOKUP($X298,Datos!$B$8:$C$13,2,0)),0,VLOOKUP($X298,Datos!$B$8:$C$13,2,0)), Datos!$I$9:$N$13, IF(ISERROR(VLOOKUP($Y298,Datos!$B$17:$C$21,2,0)),0,VLOOKUP($Y298, Datos!$B$17:$C$21,2,0)+1),  0),  "-")</f>
        <v>25</v>
      </c>
      <c r="AA298" s="177"/>
      <c r="AB298" s="177"/>
      <c r="AC298" s="179"/>
      <c r="AD298" s="180"/>
      <c r="AE298" s="198">
        <f t="shared" si="15"/>
        <v>22</v>
      </c>
      <c r="AF298" s="198">
        <f t="shared" si="16"/>
        <v>25</v>
      </c>
      <c r="AG298" s="178">
        <v>3</v>
      </c>
      <c r="AH298" s="198" t="str">
        <f>IF(ISERROR(VLOOKUP($AG298,Datos!$A$9:$E$13,2,0)),"",VLOOKUP($AG298,Datos!$A$9:$E$13,2,0))</f>
        <v>3 Moderado</v>
      </c>
      <c r="AI298" s="197" t="str">
        <f>IF(ISERROR(VLOOKUP($AJ298,Datos!$D$8:$E$13,2,0)),0,VLOOKUP($AJ298,Datos!$D$8:$E$13,2,0))</f>
        <v>Extremadamente Dañino</v>
      </c>
      <c r="AJ298" s="198">
        <f>IF(ISERROR(VLOOKUP($X298,Datos!$B$8:$E$13,3,0)), 0, VLOOKUP($X298,Datos!$B$8:$E$13,3,0))</f>
        <v>4</v>
      </c>
      <c r="AK298" s="198">
        <f>IF(ISERROR(VLOOKUP(AL298,Datos!D291:E296,2,0)),0,VLOOKUP(AL298,Datos!D291:E296,2,0))</f>
        <v>0</v>
      </c>
      <c r="AL298" s="198">
        <f>IF(ISERROR(VLOOKUP(Y298,Datos!B291:E296,3,0)),0,VLOOKUP(Y298,Datos!B291:E296,3,0))</f>
        <v>0</v>
      </c>
      <c r="AM298" s="198">
        <f t="shared" si="17"/>
        <v>4</v>
      </c>
      <c r="AN298" s="198" t="str">
        <f>IF(ISERROR(VLOOKUP($AM298,Datos!$I$24:$J$28,2,0)),"-",VLOOKUP($AM298,Datos!$I$24:$J$28,2,0))</f>
        <v>Moderado</v>
      </c>
    </row>
    <row r="299" spans="1:40" s="199" customFormat="1">
      <c r="A299" s="196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8" t="s">
        <v>191</v>
      </c>
      <c r="N299" s="178" t="s">
        <v>194</v>
      </c>
      <c r="O299" s="198">
        <f>IF( AND($M299&lt;&gt;"", $N299&lt;&gt;""), VLOOKUP( IF(ISERROR(VLOOKUP($M299,Datos!$B$8:$C$13,2,0)),0,VLOOKUP($M299,Datos!$B$8:$C$13,2,0)), Datos!$I$9:$N$13, IF(ISERROR(VLOOKUP($N299,Datos!$B$17:$C$21,2,0)),0,VLOOKUP($N299, Datos!$B$17:$C$21,2,0)+1),  0),  "-")</f>
        <v>22</v>
      </c>
      <c r="P299" s="177"/>
      <c r="Q299" s="177"/>
      <c r="R299" s="177"/>
      <c r="S299" s="178" t="s">
        <v>40</v>
      </c>
      <c r="T299" s="198" t="str">
        <f>IF(ISERROR(VLOOKUP($S299,Datos!$B$25:$C$29,2,0)),"", VLOOKUP($S299,Datos!$B$25:$C$29,2,0))</f>
        <v>Alta</v>
      </c>
      <c r="U299" s="198" t="str">
        <f>VLOOKUP($S299,'Efectividad de Controles'!$B$5:$D$9,3,0)</f>
        <v>Impacto / Probabilidad</v>
      </c>
      <c r="V299" s="177"/>
      <c r="W299" s="177"/>
      <c r="X299" s="178" t="s">
        <v>191</v>
      </c>
      <c r="Y299" s="178" t="s">
        <v>196</v>
      </c>
      <c r="Z299" s="198">
        <f>IF( AND($X299&lt;&gt;"", $Y299&lt;&gt;""), VLOOKUP( IF(ISERROR(VLOOKUP($X299,Datos!$B$8:$C$13,2,0)),0,VLOOKUP($X299,Datos!$B$8:$C$13,2,0)), Datos!$I$9:$N$13, IF(ISERROR(VLOOKUP($Y299,Datos!$B$17:$C$21,2,0)),0,VLOOKUP($Y299, Datos!$B$17:$C$21,2,0)+1),  0),  "-")</f>
        <v>25</v>
      </c>
      <c r="AA299" s="177"/>
      <c r="AB299" s="177"/>
      <c r="AC299" s="179"/>
      <c r="AD299" s="180"/>
      <c r="AE299" s="198">
        <f t="shared" si="15"/>
        <v>22</v>
      </c>
      <c r="AF299" s="198">
        <f t="shared" si="16"/>
        <v>25</v>
      </c>
      <c r="AG299" s="178">
        <v>3</v>
      </c>
      <c r="AH299" s="198" t="str">
        <f>IF(ISERROR(VLOOKUP($AG299,Datos!$A$9:$E$13,2,0)),"",VLOOKUP($AG299,Datos!$A$9:$E$13,2,0))</f>
        <v>3 Moderado</v>
      </c>
      <c r="AI299" s="197" t="str">
        <f>IF(ISERROR(VLOOKUP($AJ299,Datos!$D$8:$E$13,2,0)),0,VLOOKUP($AJ299,Datos!$D$8:$E$13,2,0))</f>
        <v>Extremadamente Dañino</v>
      </c>
      <c r="AJ299" s="198">
        <f>IF(ISERROR(VLOOKUP($X299,Datos!$B$8:$E$13,3,0)), 0, VLOOKUP($X299,Datos!$B$8:$E$13,3,0))</f>
        <v>4</v>
      </c>
      <c r="AK299" s="198">
        <f>IF(ISERROR(VLOOKUP(AL299,Datos!D292:E297,2,0)),0,VLOOKUP(AL299,Datos!D292:E297,2,0))</f>
        <v>0</v>
      </c>
      <c r="AL299" s="198">
        <f>IF(ISERROR(VLOOKUP(Y299,Datos!B292:E297,3,0)),0,VLOOKUP(Y299,Datos!B292:E297,3,0))</f>
        <v>0</v>
      </c>
      <c r="AM299" s="198">
        <f t="shared" si="17"/>
        <v>4</v>
      </c>
      <c r="AN299" s="198" t="str">
        <f>IF(ISERROR(VLOOKUP($AM299,Datos!$I$24:$J$28,2,0)),"-",VLOOKUP($AM299,Datos!$I$24:$J$28,2,0))</f>
        <v>Moderado</v>
      </c>
    </row>
    <row r="300" spans="1:40" s="199" customFormat="1">
      <c r="A300" s="196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8" t="s">
        <v>191</v>
      </c>
      <c r="N300" s="178" t="s">
        <v>194</v>
      </c>
      <c r="O300" s="198">
        <f>IF( AND($M300&lt;&gt;"", $N300&lt;&gt;""), VLOOKUP( IF(ISERROR(VLOOKUP($M300,Datos!$B$8:$C$13,2,0)),0,VLOOKUP($M300,Datos!$B$8:$C$13,2,0)), Datos!$I$9:$N$13, IF(ISERROR(VLOOKUP($N300,Datos!$B$17:$C$21,2,0)),0,VLOOKUP($N300, Datos!$B$17:$C$21,2,0)+1),  0),  "-")</f>
        <v>22</v>
      </c>
      <c r="P300" s="177"/>
      <c r="Q300" s="177"/>
      <c r="R300" s="177"/>
      <c r="S300" s="178" t="s">
        <v>40</v>
      </c>
      <c r="T300" s="198" t="str">
        <f>IF(ISERROR(VLOOKUP($S300,Datos!$B$25:$C$29,2,0)),"", VLOOKUP($S300,Datos!$B$25:$C$29,2,0))</f>
        <v>Alta</v>
      </c>
      <c r="U300" s="198" t="str">
        <f>VLOOKUP($S300,'Efectividad de Controles'!$B$5:$D$9,3,0)</f>
        <v>Impacto / Probabilidad</v>
      </c>
      <c r="V300" s="177"/>
      <c r="W300" s="177"/>
      <c r="X300" s="178" t="s">
        <v>191</v>
      </c>
      <c r="Y300" s="178" t="s">
        <v>196</v>
      </c>
      <c r="Z300" s="198">
        <f>IF( AND($X300&lt;&gt;"", $Y300&lt;&gt;""), VLOOKUP( IF(ISERROR(VLOOKUP($X300,Datos!$B$8:$C$13,2,0)),0,VLOOKUP($X300,Datos!$B$8:$C$13,2,0)), Datos!$I$9:$N$13, IF(ISERROR(VLOOKUP($Y300,Datos!$B$17:$C$21,2,0)),0,VLOOKUP($Y300, Datos!$B$17:$C$21,2,0)+1),  0),  "-")</f>
        <v>25</v>
      </c>
      <c r="AA300" s="177"/>
      <c r="AB300" s="177"/>
      <c r="AC300" s="179"/>
      <c r="AD300" s="180"/>
      <c r="AE300" s="198">
        <f t="shared" si="15"/>
        <v>22</v>
      </c>
      <c r="AF300" s="198">
        <f t="shared" si="16"/>
        <v>25</v>
      </c>
      <c r="AG300" s="178">
        <v>3</v>
      </c>
      <c r="AH300" s="198" t="str">
        <f>IF(ISERROR(VLOOKUP($AG300,Datos!$A$9:$E$13,2,0)),"",VLOOKUP($AG300,Datos!$A$9:$E$13,2,0))</f>
        <v>3 Moderado</v>
      </c>
      <c r="AI300" s="197" t="str">
        <f>IF(ISERROR(VLOOKUP($AJ300,Datos!$D$8:$E$13,2,0)),0,VLOOKUP($AJ300,Datos!$D$8:$E$13,2,0))</f>
        <v>Extremadamente Dañino</v>
      </c>
      <c r="AJ300" s="198">
        <f>IF(ISERROR(VLOOKUP($X300,Datos!$B$8:$E$13,3,0)), 0, VLOOKUP($X300,Datos!$B$8:$E$13,3,0))</f>
        <v>4</v>
      </c>
      <c r="AK300" s="198">
        <f>IF(ISERROR(VLOOKUP(AL300,Datos!D293:E298,2,0)),0,VLOOKUP(AL300,Datos!D293:E298,2,0))</f>
        <v>0</v>
      </c>
      <c r="AL300" s="198">
        <f>IF(ISERROR(VLOOKUP(Y300,Datos!B293:E298,3,0)),0,VLOOKUP(Y300,Datos!B293:E298,3,0))</f>
        <v>0</v>
      </c>
      <c r="AM300" s="198">
        <f t="shared" si="17"/>
        <v>4</v>
      </c>
      <c r="AN300" s="198" t="str">
        <f>IF(ISERROR(VLOOKUP($AM300,Datos!$I$24:$J$28,2,0)),"-",VLOOKUP($AM300,Datos!$I$24:$J$28,2,0))</f>
        <v>Moderado</v>
      </c>
    </row>
    <row r="301" spans="1:40" s="199" customFormat="1">
      <c r="A301" s="196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8" t="s">
        <v>191</v>
      </c>
      <c r="N301" s="178" t="s">
        <v>194</v>
      </c>
      <c r="O301" s="198">
        <f>IF( AND($M301&lt;&gt;"", $N301&lt;&gt;""), VLOOKUP( IF(ISERROR(VLOOKUP($M301,Datos!$B$8:$C$13,2,0)),0,VLOOKUP($M301,Datos!$B$8:$C$13,2,0)), Datos!$I$9:$N$13, IF(ISERROR(VLOOKUP($N301,Datos!$B$17:$C$21,2,0)),0,VLOOKUP($N301, Datos!$B$17:$C$21,2,0)+1),  0),  "-")</f>
        <v>22</v>
      </c>
      <c r="P301" s="177"/>
      <c r="Q301" s="177"/>
      <c r="R301" s="177"/>
      <c r="S301" s="178" t="s">
        <v>40</v>
      </c>
      <c r="T301" s="198" t="str">
        <f>IF(ISERROR(VLOOKUP($S301,Datos!$B$25:$C$29,2,0)),"", VLOOKUP($S301,Datos!$B$25:$C$29,2,0))</f>
        <v>Alta</v>
      </c>
      <c r="U301" s="198" t="str">
        <f>VLOOKUP($S301,'Efectividad de Controles'!$B$5:$D$9,3,0)</f>
        <v>Impacto / Probabilidad</v>
      </c>
      <c r="V301" s="177"/>
      <c r="W301" s="177"/>
      <c r="X301" s="178" t="s">
        <v>191</v>
      </c>
      <c r="Y301" s="178" t="s">
        <v>196</v>
      </c>
      <c r="Z301" s="198">
        <f>IF( AND($X301&lt;&gt;"", $Y301&lt;&gt;""), VLOOKUP( IF(ISERROR(VLOOKUP($X301,Datos!$B$8:$C$13,2,0)),0,VLOOKUP($X301,Datos!$B$8:$C$13,2,0)), Datos!$I$9:$N$13, IF(ISERROR(VLOOKUP($Y301,Datos!$B$17:$C$21,2,0)),0,VLOOKUP($Y301, Datos!$B$17:$C$21,2,0)+1),  0),  "-")</f>
        <v>25</v>
      </c>
      <c r="AA301" s="177"/>
      <c r="AB301" s="177"/>
      <c r="AC301" s="179"/>
      <c r="AD301" s="180"/>
      <c r="AE301" s="198">
        <f t="shared" si="15"/>
        <v>22</v>
      </c>
      <c r="AF301" s="198">
        <f t="shared" si="16"/>
        <v>25</v>
      </c>
      <c r="AG301" s="178">
        <v>3</v>
      </c>
      <c r="AH301" s="198" t="str">
        <f>IF(ISERROR(VLOOKUP($AG301,Datos!$A$9:$E$13,2,0)),"",VLOOKUP($AG301,Datos!$A$9:$E$13,2,0))</f>
        <v>3 Moderado</v>
      </c>
      <c r="AI301" s="197" t="str">
        <f>IF(ISERROR(VLOOKUP($AJ301,Datos!$D$8:$E$13,2,0)),0,VLOOKUP($AJ301,Datos!$D$8:$E$13,2,0))</f>
        <v>Extremadamente Dañino</v>
      </c>
      <c r="AJ301" s="198">
        <f>IF(ISERROR(VLOOKUP($X301,Datos!$B$8:$E$13,3,0)), 0, VLOOKUP($X301,Datos!$B$8:$E$13,3,0))</f>
        <v>4</v>
      </c>
      <c r="AK301" s="198">
        <f>IF(ISERROR(VLOOKUP(AL301,Datos!D294:E299,2,0)),0,VLOOKUP(AL301,Datos!D294:E299,2,0))</f>
        <v>0</v>
      </c>
      <c r="AL301" s="198">
        <f>IF(ISERROR(VLOOKUP(Y301,Datos!B294:E299,3,0)),0,VLOOKUP(Y301,Datos!B294:E299,3,0))</f>
        <v>0</v>
      </c>
      <c r="AM301" s="198">
        <f t="shared" si="17"/>
        <v>4</v>
      </c>
      <c r="AN301" s="198" t="str">
        <f>IF(ISERROR(VLOOKUP($AM301,Datos!$I$24:$J$28,2,0)),"-",VLOOKUP($AM301,Datos!$I$24:$J$28,2,0))</f>
        <v>Moderado</v>
      </c>
    </row>
    <row r="302" spans="1:40" s="199" customFormat="1">
      <c r="A302" s="196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8" t="s">
        <v>191</v>
      </c>
      <c r="N302" s="178" t="s">
        <v>194</v>
      </c>
      <c r="O302" s="198">
        <f>IF( AND($M302&lt;&gt;"", $N302&lt;&gt;""), VLOOKUP( IF(ISERROR(VLOOKUP($M302,Datos!$B$8:$C$13,2,0)),0,VLOOKUP($M302,Datos!$B$8:$C$13,2,0)), Datos!$I$9:$N$13, IF(ISERROR(VLOOKUP($N302,Datos!$B$17:$C$21,2,0)),0,VLOOKUP($N302, Datos!$B$17:$C$21,2,0)+1),  0),  "-")</f>
        <v>22</v>
      </c>
      <c r="P302" s="177"/>
      <c r="Q302" s="177"/>
      <c r="R302" s="177"/>
      <c r="S302" s="178" t="s">
        <v>40</v>
      </c>
      <c r="T302" s="198" t="str">
        <f>IF(ISERROR(VLOOKUP($S302,Datos!$B$25:$C$29,2,0)),"", VLOOKUP($S302,Datos!$B$25:$C$29,2,0))</f>
        <v>Alta</v>
      </c>
      <c r="U302" s="198" t="str">
        <f>VLOOKUP($S302,'Efectividad de Controles'!$B$5:$D$9,3,0)</f>
        <v>Impacto / Probabilidad</v>
      </c>
      <c r="V302" s="177"/>
      <c r="W302" s="177"/>
      <c r="X302" s="178" t="s">
        <v>191</v>
      </c>
      <c r="Y302" s="178" t="s">
        <v>196</v>
      </c>
      <c r="Z302" s="198">
        <f>IF( AND($X302&lt;&gt;"", $Y302&lt;&gt;""), VLOOKUP( IF(ISERROR(VLOOKUP($X302,Datos!$B$8:$C$13,2,0)),0,VLOOKUP($X302,Datos!$B$8:$C$13,2,0)), Datos!$I$9:$N$13, IF(ISERROR(VLOOKUP($Y302,Datos!$B$17:$C$21,2,0)),0,VLOOKUP($Y302, Datos!$B$17:$C$21,2,0)+1),  0),  "-")</f>
        <v>25</v>
      </c>
      <c r="AA302" s="177"/>
      <c r="AB302" s="177"/>
      <c r="AC302" s="179"/>
      <c r="AD302" s="180"/>
      <c r="AE302" s="198">
        <f t="shared" si="15"/>
        <v>22</v>
      </c>
      <c r="AF302" s="198">
        <f t="shared" si="16"/>
        <v>25</v>
      </c>
      <c r="AG302" s="178">
        <v>3</v>
      </c>
      <c r="AH302" s="198" t="str">
        <f>IF(ISERROR(VLOOKUP($AG302,Datos!$A$9:$E$13,2,0)),"",VLOOKUP($AG302,Datos!$A$9:$E$13,2,0))</f>
        <v>3 Moderado</v>
      </c>
      <c r="AI302" s="197" t="str">
        <f>IF(ISERROR(VLOOKUP($AJ302,Datos!$D$8:$E$13,2,0)),0,VLOOKUP($AJ302,Datos!$D$8:$E$13,2,0))</f>
        <v>Extremadamente Dañino</v>
      </c>
      <c r="AJ302" s="198">
        <f>IF(ISERROR(VLOOKUP($X302,Datos!$B$8:$E$13,3,0)), 0, VLOOKUP($X302,Datos!$B$8:$E$13,3,0))</f>
        <v>4</v>
      </c>
      <c r="AK302" s="198">
        <f>IF(ISERROR(VLOOKUP(AL302,Datos!D295:E300,2,0)),0,VLOOKUP(AL302,Datos!D295:E300,2,0))</f>
        <v>0</v>
      </c>
      <c r="AL302" s="198">
        <f>IF(ISERROR(VLOOKUP(Y302,Datos!B295:E300,3,0)),0,VLOOKUP(Y302,Datos!B295:E300,3,0))</f>
        <v>0</v>
      </c>
      <c r="AM302" s="198">
        <f t="shared" si="17"/>
        <v>4</v>
      </c>
      <c r="AN302" s="198" t="str">
        <f>IF(ISERROR(VLOOKUP($AM302,Datos!$I$24:$J$28,2,0)),"-",VLOOKUP($AM302,Datos!$I$24:$J$28,2,0))</f>
        <v>Moderado</v>
      </c>
    </row>
    <row r="303" spans="1:40" s="199" customFormat="1">
      <c r="A303" s="196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8" t="s">
        <v>191</v>
      </c>
      <c r="N303" s="178" t="s">
        <v>194</v>
      </c>
      <c r="O303" s="198">
        <f>IF( AND($M303&lt;&gt;"", $N303&lt;&gt;""), VLOOKUP( IF(ISERROR(VLOOKUP($M303,Datos!$B$8:$C$13,2,0)),0,VLOOKUP($M303,Datos!$B$8:$C$13,2,0)), Datos!$I$9:$N$13, IF(ISERROR(VLOOKUP($N303,Datos!$B$17:$C$21,2,0)),0,VLOOKUP($N303, Datos!$B$17:$C$21,2,0)+1),  0),  "-")</f>
        <v>22</v>
      </c>
      <c r="P303" s="177"/>
      <c r="Q303" s="177"/>
      <c r="R303" s="177"/>
      <c r="S303" s="178" t="s">
        <v>40</v>
      </c>
      <c r="T303" s="198" t="str">
        <f>IF(ISERROR(VLOOKUP($S303,Datos!$B$25:$C$29,2,0)),"", VLOOKUP($S303,Datos!$B$25:$C$29,2,0))</f>
        <v>Alta</v>
      </c>
      <c r="U303" s="198" t="str">
        <f>VLOOKUP($S303,'Efectividad de Controles'!$B$5:$D$9,3,0)</f>
        <v>Impacto / Probabilidad</v>
      </c>
      <c r="V303" s="177"/>
      <c r="W303" s="177"/>
      <c r="X303" s="178" t="s">
        <v>191</v>
      </c>
      <c r="Y303" s="178" t="s">
        <v>196</v>
      </c>
      <c r="Z303" s="198">
        <f>IF( AND($X303&lt;&gt;"", $Y303&lt;&gt;""), VLOOKUP( IF(ISERROR(VLOOKUP($X303,Datos!$B$8:$C$13,2,0)),0,VLOOKUP($X303,Datos!$B$8:$C$13,2,0)), Datos!$I$9:$N$13, IF(ISERROR(VLOOKUP($Y303,Datos!$B$17:$C$21,2,0)),0,VLOOKUP($Y303, Datos!$B$17:$C$21,2,0)+1),  0),  "-")</f>
        <v>25</v>
      </c>
      <c r="AA303" s="177"/>
      <c r="AB303" s="177"/>
      <c r="AC303" s="179"/>
      <c r="AD303" s="180"/>
      <c r="AE303" s="198">
        <f t="shared" si="15"/>
        <v>22</v>
      </c>
      <c r="AF303" s="198">
        <f t="shared" si="16"/>
        <v>25</v>
      </c>
      <c r="AG303" s="178">
        <v>3</v>
      </c>
      <c r="AH303" s="198" t="str">
        <f>IF(ISERROR(VLOOKUP($AG303,Datos!$A$9:$E$13,2,0)),"",VLOOKUP($AG303,Datos!$A$9:$E$13,2,0))</f>
        <v>3 Moderado</v>
      </c>
      <c r="AI303" s="197" t="str">
        <f>IF(ISERROR(VLOOKUP($AJ303,Datos!$D$8:$E$13,2,0)),0,VLOOKUP($AJ303,Datos!$D$8:$E$13,2,0))</f>
        <v>Extremadamente Dañino</v>
      </c>
      <c r="AJ303" s="198">
        <f>IF(ISERROR(VLOOKUP($X303,Datos!$B$8:$E$13,3,0)), 0, VLOOKUP($X303,Datos!$B$8:$E$13,3,0))</f>
        <v>4</v>
      </c>
      <c r="AK303" s="198">
        <f>IF(ISERROR(VLOOKUP(AL303,Datos!D296:E301,2,0)),0,VLOOKUP(AL303,Datos!D296:E301,2,0))</f>
        <v>0</v>
      </c>
      <c r="AL303" s="198">
        <f>IF(ISERROR(VLOOKUP(Y303,Datos!B296:E301,3,0)),0,VLOOKUP(Y303,Datos!B296:E301,3,0))</f>
        <v>0</v>
      </c>
      <c r="AM303" s="198">
        <f t="shared" si="17"/>
        <v>4</v>
      </c>
      <c r="AN303" s="198" t="str">
        <f>IF(ISERROR(VLOOKUP($AM303,Datos!$I$24:$J$28,2,0)),"-",VLOOKUP($AM303,Datos!$I$24:$J$28,2,0))</f>
        <v>Moderado</v>
      </c>
    </row>
    <row r="304" spans="1:40" s="199" customFormat="1">
      <c r="A304" s="196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8" t="s">
        <v>191</v>
      </c>
      <c r="N304" s="178" t="s">
        <v>194</v>
      </c>
      <c r="O304" s="198">
        <f>IF( AND($M304&lt;&gt;"", $N304&lt;&gt;""), VLOOKUP( IF(ISERROR(VLOOKUP($M304,Datos!$B$8:$C$13,2,0)),0,VLOOKUP($M304,Datos!$B$8:$C$13,2,0)), Datos!$I$9:$N$13, IF(ISERROR(VLOOKUP($N304,Datos!$B$17:$C$21,2,0)),0,VLOOKUP($N304, Datos!$B$17:$C$21,2,0)+1),  0),  "-")</f>
        <v>22</v>
      </c>
      <c r="P304" s="177"/>
      <c r="Q304" s="177"/>
      <c r="R304" s="177"/>
      <c r="S304" s="178" t="s">
        <v>40</v>
      </c>
      <c r="T304" s="198" t="str">
        <f>IF(ISERROR(VLOOKUP($S304,Datos!$B$25:$C$29,2,0)),"", VLOOKUP($S304,Datos!$B$25:$C$29,2,0))</f>
        <v>Alta</v>
      </c>
      <c r="U304" s="198" t="str">
        <f>VLOOKUP($S304,'Efectividad de Controles'!$B$5:$D$9,3,0)</f>
        <v>Impacto / Probabilidad</v>
      </c>
      <c r="V304" s="177"/>
      <c r="W304" s="177"/>
      <c r="X304" s="178" t="s">
        <v>191</v>
      </c>
      <c r="Y304" s="178" t="s">
        <v>196</v>
      </c>
      <c r="Z304" s="198">
        <f>IF( AND($X304&lt;&gt;"", $Y304&lt;&gt;""), VLOOKUP( IF(ISERROR(VLOOKUP($X304,Datos!$B$8:$C$13,2,0)),0,VLOOKUP($X304,Datos!$B$8:$C$13,2,0)), Datos!$I$9:$N$13, IF(ISERROR(VLOOKUP($Y304,Datos!$B$17:$C$21,2,0)),0,VLOOKUP($Y304, Datos!$B$17:$C$21,2,0)+1),  0),  "-")</f>
        <v>25</v>
      </c>
      <c r="AA304" s="177"/>
      <c r="AB304" s="177"/>
      <c r="AC304" s="179"/>
      <c r="AD304" s="180"/>
      <c r="AE304" s="198">
        <f t="shared" si="15"/>
        <v>22</v>
      </c>
      <c r="AF304" s="198">
        <f t="shared" si="16"/>
        <v>25</v>
      </c>
      <c r="AG304" s="178">
        <v>3</v>
      </c>
      <c r="AH304" s="198" t="str">
        <f>IF(ISERROR(VLOOKUP($AG304,Datos!$A$9:$E$13,2,0)),"",VLOOKUP($AG304,Datos!$A$9:$E$13,2,0))</f>
        <v>3 Moderado</v>
      </c>
      <c r="AI304" s="197" t="str">
        <f>IF(ISERROR(VLOOKUP($AJ304,Datos!$D$8:$E$13,2,0)),0,VLOOKUP($AJ304,Datos!$D$8:$E$13,2,0))</f>
        <v>Extremadamente Dañino</v>
      </c>
      <c r="AJ304" s="198">
        <f>IF(ISERROR(VLOOKUP($X304,Datos!$B$8:$E$13,3,0)), 0, VLOOKUP($X304,Datos!$B$8:$E$13,3,0))</f>
        <v>4</v>
      </c>
      <c r="AK304" s="198">
        <f>IF(ISERROR(VLOOKUP(AL304,Datos!D297:E302,2,0)),0,VLOOKUP(AL304,Datos!D297:E302,2,0))</f>
        <v>0</v>
      </c>
      <c r="AL304" s="198">
        <f>IF(ISERROR(VLOOKUP(Y304,Datos!B297:E302,3,0)),0,VLOOKUP(Y304,Datos!B297:E302,3,0))</f>
        <v>0</v>
      </c>
      <c r="AM304" s="198">
        <f t="shared" si="17"/>
        <v>4</v>
      </c>
      <c r="AN304" s="198" t="str">
        <f>IF(ISERROR(VLOOKUP($AM304,Datos!$I$24:$J$28,2,0)),"-",VLOOKUP($AM304,Datos!$I$24:$J$28,2,0))</f>
        <v>Moderado</v>
      </c>
    </row>
    <row r="305" spans="1:40" s="199" customFormat="1">
      <c r="A305" s="196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8" t="s">
        <v>191</v>
      </c>
      <c r="N305" s="178" t="s">
        <v>194</v>
      </c>
      <c r="O305" s="198">
        <f>IF( AND($M305&lt;&gt;"", $N305&lt;&gt;""), VLOOKUP( IF(ISERROR(VLOOKUP($M305,Datos!$B$8:$C$13,2,0)),0,VLOOKUP($M305,Datos!$B$8:$C$13,2,0)), Datos!$I$9:$N$13, IF(ISERROR(VLOOKUP($N305,Datos!$B$17:$C$21,2,0)),0,VLOOKUP($N305, Datos!$B$17:$C$21,2,0)+1),  0),  "-")</f>
        <v>22</v>
      </c>
      <c r="P305" s="177"/>
      <c r="Q305" s="177"/>
      <c r="R305" s="177"/>
      <c r="S305" s="178" t="s">
        <v>40</v>
      </c>
      <c r="T305" s="198" t="str">
        <f>IF(ISERROR(VLOOKUP($S305,Datos!$B$25:$C$29,2,0)),"", VLOOKUP($S305,Datos!$B$25:$C$29,2,0))</f>
        <v>Alta</v>
      </c>
      <c r="U305" s="198" t="str">
        <f>VLOOKUP($S305,'Efectividad de Controles'!$B$5:$D$9,3,0)</f>
        <v>Impacto / Probabilidad</v>
      </c>
      <c r="V305" s="177"/>
      <c r="W305" s="177"/>
      <c r="X305" s="178" t="s">
        <v>191</v>
      </c>
      <c r="Y305" s="178" t="s">
        <v>196</v>
      </c>
      <c r="Z305" s="198">
        <f>IF( AND($X305&lt;&gt;"", $Y305&lt;&gt;""), VLOOKUP( IF(ISERROR(VLOOKUP($X305,Datos!$B$8:$C$13,2,0)),0,VLOOKUP($X305,Datos!$B$8:$C$13,2,0)), Datos!$I$9:$N$13, IF(ISERROR(VLOOKUP($Y305,Datos!$B$17:$C$21,2,0)),0,VLOOKUP($Y305, Datos!$B$17:$C$21,2,0)+1),  0),  "-")</f>
        <v>25</v>
      </c>
      <c r="AA305" s="177"/>
      <c r="AB305" s="177"/>
      <c r="AC305" s="179"/>
      <c r="AD305" s="180"/>
      <c r="AE305" s="198">
        <f t="shared" si="15"/>
        <v>22</v>
      </c>
      <c r="AF305" s="198">
        <f t="shared" si="16"/>
        <v>25</v>
      </c>
      <c r="AG305" s="178">
        <v>3</v>
      </c>
      <c r="AH305" s="198" t="str">
        <f>IF(ISERROR(VLOOKUP($AG305,Datos!$A$9:$E$13,2,0)),"",VLOOKUP($AG305,Datos!$A$9:$E$13,2,0))</f>
        <v>3 Moderado</v>
      </c>
      <c r="AI305" s="197" t="str">
        <f>IF(ISERROR(VLOOKUP($AJ305,Datos!$D$8:$E$13,2,0)),0,VLOOKUP($AJ305,Datos!$D$8:$E$13,2,0))</f>
        <v>Extremadamente Dañino</v>
      </c>
      <c r="AJ305" s="198">
        <f>IF(ISERROR(VLOOKUP($X305,Datos!$B$8:$E$13,3,0)), 0, VLOOKUP($X305,Datos!$B$8:$E$13,3,0))</f>
        <v>4</v>
      </c>
      <c r="AK305" s="198">
        <f>IF(ISERROR(VLOOKUP(AL305,Datos!D298:E303,2,0)),0,VLOOKUP(AL305,Datos!D298:E303,2,0))</f>
        <v>0</v>
      </c>
      <c r="AL305" s="198">
        <f>IF(ISERROR(VLOOKUP(Y305,Datos!B298:E303,3,0)),0,VLOOKUP(Y305,Datos!B298:E303,3,0))</f>
        <v>0</v>
      </c>
      <c r="AM305" s="198">
        <f t="shared" si="17"/>
        <v>4</v>
      </c>
      <c r="AN305" s="198" t="str">
        <f>IF(ISERROR(VLOOKUP($AM305,Datos!$I$24:$J$28,2,0)),"-",VLOOKUP($AM305,Datos!$I$24:$J$28,2,0))</f>
        <v>Moderado</v>
      </c>
    </row>
    <row r="306" spans="1:40" s="199" customFormat="1">
      <c r="A306" s="196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8" t="s">
        <v>191</v>
      </c>
      <c r="N306" s="178" t="s">
        <v>194</v>
      </c>
      <c r="O306" s="198">
        <f>IF( AND($M306&lt;&gt;"", $N306&lt;&gt;""), VLOOKUP( IF(ISERROR(VLOOKUP($M306,Datos!$B$8:$C$13,2,0)),0,VLOOKUP($M306,Datos!$B$8:$C$13,2,0)), Datos!$I$9:$N$13, IF(ISERROR(VLOOKUP($N306,Datos!$B$17:$C$21,2,0)),0,VLOOKUP($N306, Datos!$B$17:$C$21,2,0)+1),  0),  "-")</f>
        <v>22</v>
      </c>
      <c r="P306" s="177"/>
      <c r="Q306" s="177"/>
      <c r="R306" s="177"/>
      <c r="S306" s="178" t="s">
        <v>40</v>
      </c>
      <c r="T306" s="198" t="str">
        <f>IF(ISERROR(VLOOKUP($S306,Datos!$B$25:$C$29,2,0)),"", VLOOKUP($S306,Datos!$B$25:$C$29,2,0))</f>
        <v>Alta</v>
      </c>
      <c r="U306" s="198" t="str">
        <f>VLOOKUP($S306,'Efectividad de Controles'!$B$5:$D$9,3,0)</f>
        <v>Impacto / Probabilidad</v>
      </c>
      <c r="V306" s="177"/>
      <c r="W306" s="177"/>
      <c r="X306" s="178" t="s">
        <v>191</v>
      </c>
      <c r="Y306" s="178" t="s">
        <v>196</v>
      </c>
      <c r="Z306" s="198">
        <f>IF( AND($X306&lt;&gt;"", $Y306&lt;&gt;""), VLOOKUP( IF(ISERROR(VLOOKUP($X306,Datos!$B$8:$C$13,2,0)),0,VLOOKUP($X306,Datos!$B$8:$C$13,2,0)), Datos!$I$9:$N$13, IF(ISERROR(VLOOKUP($Y306,Datos!$B$17:$C$21,2,0)),0,VLOOKUP($Y306, Datos!$B$17:$C$21,2,0)+1),  0),  "-")</f>
        <v>25</v>
      </c>
      <c r="AA306" s="177"/>
      <c r="AB306" s="177"/>
      <c r="AC306" s="179"/>
      <c r="AD306" s="180"/>
      <c r="AE306" s="198">
        <f t="shared" si="15"/>
        <v>22</v>
      </c>
      <c r="AF306" s="198">
        <f t="shared" si="16"/>
        <v>25</v>
      </c>
      <c r="AG306" s="178">
        <v>3</v>
      </c>
      <c r="AH306" s="198" t="str">
        <f>IF(ISERROR(VLOOKUP($AG306,Datos!$A$9:$E$13,2,0)),"",VLOOKUP($AG306,Datos!$A$9:$E$13,2,0))</f>
        <v>3 Moderado</v>
      </c>
      <c r="AI306" s="197" t="str">
        <f>IF(ISERROR(VLOOKUP($AJ306,Datos!$D$8:$E$13,2,0)),0,VLOOKUP($AJ306,Datos!$D$8:$E$13,2,0))</f>
        <v>Extremadamente Dañino</v>
      </c>
      <c r="AJ306" s="198">
        <f>IF(ISERROR(VLOOKUP($X306,Datos!$B$8:$E$13,3,0)), 0, VLOOKUP($X306,Datos!$B$8:$E$13,3,0))</f>
        <v>4</v>
      </c>
      <c r="AK306" s="198">
        <f>IF(ISERROR(VLOOKUP(AL306,Datos!D299:E304,2,0)),0,VLOOKUP(AL306,Datos!D299:E304,2,0))</f>
        <v>0</v>
      </c>
      <c r="AL306" s="198">
        <f>IF(ISERROR(VLOOKUP(Y306,Datos!B299:E304,3,0)),0,VLOOKUP(Y306,Datos!B299:E304,3,0))</f>
        <v>0</v>
      </c>
      <c r="AM306" s="198">
        <f t="shared" si="17"/>
        <v>4</v>
      </c>
      <c r="AN306" s="198" t="str">
        <f>IF(ISERROR(VLOOKUP($AM306,Datos!$I$24:$J$28,2,0)),"-",VLOOKUP($AM306,Datos!$I$24:$J$28,2,0))</f>
        <v>Moderado</v>
      </c>
    </row>
    <row r="307" spans="1:40" s="199" customFormat="1">
      <c r="A307" s="196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8" t="s">
        <v>191</v>
      </c>
      <c r="N307" s="178" t="s">
        <v>194</v>
      </c>
      <c r="O307" s="198">
        <f>IF( AND($M307&lt;&gt;"", $N307&lt;&gt;""), VLOOKUP( IF(ISERROR(VLOOKUP($M307,Datos!$B$8:$C$13,2,0)),0,VLOOKUP($M307,Datos!$B$8:$C$13,2,0)), Datos!$I$9:$N$13, IF(ISERROR(VLOOKUP($N307,Datos!$B$17:$C$21,2,0)),0,VLOOKUP($N307, Datos!$B$17:$C$21,2,0)+1),  0),  "-")</f>
        <v>22</v>
      </c>
      <c r="P307" s="177"/>
      <c r="Q307" s="177"/>
      <c r="R307" s="177"/>
      <c r="S307" s="178" t="s">
        <v>40</v>
      </c>
      <c r="T307" s="198" t="str">
        <f>IF(ISERROR(VLOOKUP($S307,Datos!$B$25:$C$29,2,0)),"", VLOOKUP($S307,Datos!$B$25:$C$29,2,0))</f>
        <v>Alta</v>
      </c>
      <c r="U307" s="198" t="str">
        <f>VLOOKUP($S307,'Efectividad de Controles'!$B$5:$D$9,3,0)</f>
        <v>Impacto / Probabilidad</v>
      </c>
      <c r="V307" s="177"/>
      <c r="W307" s="177"/>
      <c r="X307" s="178" t="s">
        <v>191</v>
      </c>
      <c r="Y307" s="178" t="s">
        <v>196</v>
      </c>
      <c r="Z307" s="198">
        <f>IF( AND($X307&lt;&gt;"", $Y307&lt;&gt;""), VLOOKUP( IF(ISERROR(VLOOKUP($X307,Datos!$B$8:$C$13,2,0)),0,VLOOKUP($X307,Datos!$B$8:$C$13,2,0)), Datos!$I$9:$N$13, IF(ISERROR(VLOOKUP($Y307,Datos!$B$17:$C$21,2,0)),0,VLOOKUP($Y307, Datos!$B$17:$C$21,2,0)+1),  0),  "-")</f>
        <v>25</v>
      </c>
      <c r="AA307" s="177"/>
      <c r="AB307" s="177"/>
      <c r="AC307" s="179"/>
      <c r="AD307" s="180"/>
      <c r="AE307" s="198">
        <f t="shared" si="15"/>
        <v>22</v>
      </c>
      <c r="AF307" s="198">
        <f t="shared" si="16"/>
        <v>25</v>
      </c>
      <c r="AG307" s="178">
        <v>3</v>
      </c>
      <c r="AH307" s="198" t="str">
        <f>IF(ISERROR(VLOOKUP($AG307,Datos!$A$9:$E$13,2,0)),"",VLOOKUP($AG307,Datos!$A$9:$E$13,2,0))</f>
        <v>3 Moderado</v>
      </c>
      <c r="AI307" s="197" t="str">
        <f>IF(ISERROR(VLOOKUP($AJ307,Datos!$D$8:$E$13,2,0)),0,VLOOKUP($AJ307,Datos!$D$8:$E$13,2,0))</f>
        <v>Extremadamente Dañino</v>
      </c>
      <c r="AJ307" s="198">
        <f>IF(ISERROR(VLOOKUP($X307,Datos!$B$8:$E$13,3,0)), 0, VLOOKUP($X307,Datos!$B$8:$E$13,3,0))</f>
        <v>4</v>
      </c>
      <c r="AK307" s="198">
        <f>IF(ISERROR(VLOOKUP(AL307,Datos!D300:E305,2,0)),0,VLOOKUP(AL307,Datos!D300:E305,2,0))</f>
        <v>0</v>
      </c>
      <c r="AL307" s="198">
        <f>IF(ISERROR(VLOOKUP(Y307,Datos!B300:E305,3,0)),0,VLOOKUP(Y307,Datos!B300:E305,3,0))</f>
        <v>0</v>
      </c>
      <c r="AM307" s="198">
        <f t="shared" si="17"/>
        <v>4</v>
      </c>
      <c r="AN307" s="198" t="str">
        <f>IF(ISERROR(VLOOKUP($AM307,Datos!$I$24:$J$28,2,0)),"-",VLOOKUP($AM307,Datos!$I$24:$J$28,2,0))</f>
        <v>Moderado</v>
      </c>
    </row>
    <row r="308" spans="1:40" s="199" customFormat="1">
      <c r="A308" s="196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8" t="s">
        <v>191</v>
      </c>
      <c r="N308" s="178" t="s">
        <v>194</v>
      </c>
      <c r="O308" s="198">
        <f>IF( AND($M308&lt;&gt;"", $N308&lt;&gt;""), VLOOKUP( IF(ISERROR(VLOOKUP($M308,Datos!$B$8:$C$13,2,0)),0,VLOOKUP($M308,Datos!$B$8:$C$13,2,0)), Datos!$I$9:$N$13, IF(ISERROR(VLOOKUP($N308,Datos!$B$17:$C$21,2,0)),0,VLOOKUP($N308, Datos!$B$17:$C$21,2,0)+1),  0),  "-")</f>
        <v>22</v>
      </c>
      <c r="P308" s="177"/>
      <c r="Q308" s="177"/>
      <c r="R308" s="177"/>
      <c r="S308" s="178" t="s">
        <v>40</v>
      </c>
      <c r="T308" s="198" t="str">
        <f>IF(ISERROR(VLOOKUP($S308,Datos!$B$25:$C$29,2,0)),"", VLOOKUP($S308,Datos!$B$25:$C$29,2,0))</f>
        <v>Alta</v>
      </c>
      <c r="U308" s="198" t="str">
        <f>VLOOKUP($S308,'Efectividad de Controles'!$B$5:$D$9,3,0)</f>
        <v>Impacto / Probabilidad</v>
      </c>
      <c r="V308" s="177"/>
      <c r="W308" s="177"/>
      <c r="X308" s="178" t="s">
        <v>191</v>
      </c>
      <c r="Y308" s="178" t="s">
        <v>196</v>
      </c>
      <c r="Z308" s="198">
        <f>IF( AND($X308&lt;&gt;"", $Y308&lt;&gt;""), VLOOKUP( IF(ISERROR(VLOOKUP($X308,Datos!$B$8:$C$13,2,0)),0,VLOOKUP($X308,Datos!$B$8:$C$13,2,0)), Datos!$I$9:$N$13, IF(ISERROR(VLOOKUP($Y308,Datos!$B$17:$C$21,2,0)),0,VLOOKUP($Y308, Datos!$B$17:$C$21,2,0)+1),  0),  "-")</f>
        <v>25</v>
      </c>
      <c r="AA308" s="177"/>
      <c r="AB308" s="177"/>
      <c r="AC308" s="179"/>
      <c r="AD308" s="180"/>
      <c r="AE308" s="198">
        <f t="shared" si="15"/>
        <v>22</v>
      </c>
      <c r="AF308" s="198">
        <f t="shared" si="16"/>
        <v>25</v>
      </c>
      <c r="AG308" s="178">
        <v>3</v>
      </c>
      <c r="AH308" s="198" t="str">
        <f>IF(ISERROR(VLOOKUP($AG308,Datos!$A$9:$E$13,2,0)),"",VLOOKUP($AG308,Datos!$A$9:$E$13,2,0))</f>
        <v>3 Moderado</v>
      </c>
      <c r="AI308" s="197" t="str">
        <f>IF(ISERROR(VLOOKUP($AJ308,Datos!$D$8:$E$13,2,0)),0,VLOOKUP($AJ308,Datos!$D$8:$E$13,2,0))</f>
        <v>Extremadamente Dañino</v>
      </c>
      <c r="AJ308" s="198">
        <f>IF(ISERROR(VLOOKUP($X308,Datos!$B$8:$E$13,3,0)), 0, VLOOKUP($X308,Datos!$B$8:$E$13,3,0))</f>
        <v>4</v>
      </c>
      <c r="AK308" s="198">
        <f>IF(ISERROR(VLOOKUP(AL308,Datos!D301:E306,2,0)),0,VLOOKUP(AL308,Datos!D301:E306,2,0))</f>
        <v>0</v>
      </c>
      <c r="AL308" s="198">
        <f>IF(ISERROR(VLOOKUP(Y308,Datos!B301:E306,3,0)),0,VLOOKUP(Y308,Datos!B301:E306,3,0))</f>
        <v>0</v>
      </c>
      <c r="AM308" s="198">
        <f t="shared" si="17"/>
        <v>4</v>
      </c>
      <c r="AN308" s="198" t="str">
        <f>IF(ISERROR(VLOOKUP($AM308,Datos!$I$24:$J$28,2,0)),"-",VLOOKUP($AM308,Datos!$I$24:$J$28,2,0))</f>
        <v>Moderado</v>
      </c>
    </row>
    <row r="309" spans="1:40" s="199" customFormat="1">
      <c r="A309" s="196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8" t="s">
        <v>191</v>
      </c>
      <c r="N309" s="178" t="s">
        <v>194</v>
      </c>
      <c r="O309" s="198">
        <f>IF( AND($M309&lt;&gt;"", $N309&lt;&gt;""), VLOOKUP( IF(ISERROR(VLOOKUP($M309,Datos!$B$8:$C$13,2,0)),0,VLOOKUP($M309,Datos!$B$8:$C$13,2,0)), Datos!$I$9:$N$13, IF(ISERROR(VLOOKUP($N309,Datos!$B$17:$C$21,2,0)),0,VLOOKUP($N309, Datos!$B$17:$C$21,2,0)+1),  0),  "-")</f>
        <v>22</v>
      </c>
      <c r="P309" s="177"/>
      <c r="Q309" s="177"/>
      <c r="R309" s="177"/>
      <c r="S309" s="178" t="s">
        <v>40</v>
      </c>
      <c r="T309" s="198" t="str">
        <f>IF(ISERROR(VLOOKUP($S309,Datos!$B$25:$C$29,2,0)),"", VLOOKUP($S309,Datos!$B$25:$C$29,2,0))</f>
        <v>Alta</v>
      </c>
      <c r="U309" s="198" t="str">
        <f>VLOOKUP($S309,'Efectividad de Controles'!$B$5:$D$9,3,0)</f>
        <v>Impacto / Probabilidad</v>
      </c>
      <c r="V309" s="177"/>
      <c r="W309" s="177"/>
      <c r="X309" s="178" t="s">
        <v>191</v>
      </c>
      <c r="Y309" s="178" t="s">
        <v>196</v>
      </c>
      <c r="Z309" s="198">
        <f>IF( AND($X309&lt;&gt;"", $Y309&lt;&gt;""), VLOOKUP( IF(ISERROR(VLOOKUP($X309,Datos!$B$8:$C$13,2,0)),0,VLOOKUP($X309,Datos!$B$8:$C$13,2,0)), Datos!$I$9:$N$13, IF(ISERROR(VLOOKUP($Y309,Datos!$B$17:$C$21,2,0)),0,VLOOKUP($Y309, Datos!$B$17:$C$21,2,0)+1),  0),  "-")</f>
        <v>25</v>
      </c>
      <c r="AA309" s="177"/>
      <c r="AB309" s="177"/>
      <c r="AC309" s="179"/>
      <c r="AD309" s="180"/>
      <c r="AE309" s="198">
        <f t="shared" si="15"/>
        <v>22</v>
      </c>
      <c r="AF309" s="198">
        <f t="shared" si="16"/>
        <v>25</v>
      </c>
      <c r="AG309" s="178">
        <v>3</v>
      </c>
      <c r="AH309" s="198" t="str">
        <f>IF(ISERROR(VLOOKUP($AG309,Datos!$A$9:$E$13,2,0)),"",VLOOKUP($AG309,Datos!$A$9:$E$13,2,0))</f>
        <v>3 Moderado</v>
      </c>
      <c r="AI309" s="197" t="str">
        <f>IF(ISERROR(VLOOKUP($AJ309,Datos!$D$8:$E$13,2,0)),0,VLOOKUP($AJ309,Datos!$D$8:$E$13,2,0))</f>
        <v>Extremadamente Dañino</v>
      </c>
      <c r="AJ309" s="198">
        <f>IF(ISERROR(VLOOKUP($X309,Datos!$B$8:$E$13,3,0)), 0, VLOOKUP($X309,Datos!$B$8:$E$13,3,0))</f>
        <v>4</v>
      </c>
      <c r="AK309" s="198">
        <f>IF(ISERROR(VLOOKUP(AL309,Datos!D302:E307,2,0)),0,VLOOKUP(AL309,Datos!D302:E307,2,0))</f>
        <v>0</v>
      </c>
      <c r="AL309" s="198">
        <f>IF(ISERROR(VLOOKUP(Y309,Datos!B302:E307,3,0)),0,VLOOKUP(Y309,Datos!B302:E307,3,0))</f>
        <v>0</v>
      </c>
      <c r="AM309" s="198">
        <f t="shared" si="17"/>
        <v>4</v>
      </c>
      <c r="AN309" s="198" t="str">
        <f>IF(ISERROR(VLOOKUP($AM309,Datos!$I$24:$J$28,2,0)),"-",VLOOKUP($AM309,Datos!$I$24:$J$28,2,0))</f>
        <v>Moderado</v>
      </c>
    </row>
    <row r="310" spans="1:40" s="199" customFormat="1">
      <c r="A310" s="196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8" t="s">
        <v>191</v>
      </c>
      <c r="N310" s="178" t="s">
        <v>194</v>
      </c>
      <c r="O310" s="198">
        <f>IF( AND($M310&lt;&gt;"", $N310&lt;&gt;""), VLOOKUP( IF(ISERROR(VLOOKUP($M310,Datos!$B$8:$C$13,2,0)),0,VLOOKUP($M310,Datos!$B$8:$C$13,2,0)), Datos!$I$9:$N$13, IF(ISERROR(VLOOKUP($N310,Datos!$B$17:$C$21,2,0)),0,VLOOKUP($N310, Datos!$B$17:$C$21,2,0)+1),  0),  "-")</f>
        <v>22</v>
      </c>
      <c r="P310" s="177"/>
      <c r="Q310" s="177"/>
      <c r="R310" s="177"/>
      <c r="S310" s="178" t="s">
        <v>40</v>
      </c>
      <c r="T310" s="198" t="str">
        <f>IF(ISERROR(VLOOKUP($S310,Datos!$B$25:$C$29,2,0)),"", VLOOKUP($S310,Datos!$B$25:$C$29,2,0))</f>
        <v>Alta</v>
      </c>
      <c r="U310" s="198" t="str">
        <f>VLOOKUP($S310,'Efectividad de Controles'!$B$5:$D$9,3,0)</f>
        <v>Impacto / Probabilidad</v>
      </c>
      <c r="V310" s="177"/>
      <c r="W310" s="177"/>
      <c r="X310" s="178" t="s">
        <v>191</v>
      </c>
      <c r="Y310" s="178" t="s">
        <v>196</v>
      </c>
      <c r="Z310" s="198">
        <f>IF( AND($X310&lt;&gt;"", $Y310&lt;&gt;""), VLOOKUP( IF(ISERROR(VLOOKUP($X310,Datos!$B$8:$C$13,2,0)),0,VLOOKUP($X310,Datos!$B$8:$C$13,2,0)), Datos!$I$9:$N$13, IF(ISERROR(VLOOKUP($Y310,Datos!$B$17:$C$21,2,0)),0,VLOOKUP($Y310, Datos!$B$17:$C$21,2,0)+1),  0),  "-")</f>
        <v>25</v>
      </c>
      <c r="AA310" s="177"/>
      <c r="AB310" s="177"/>
      <c r="AC310" s="179"/>
      <c r="AD310" s="180"/>
      <c r="AE310" s="198">
        <f t="shared" si="15"/>
        <v>22</v>
      </c>
      <c r="AF310" s="198">
        <f t="shared" si="16"/>
        <v>25</v>
      </c>
      <c r="AG310" s="178">
        <v>3</v>
      </c>
      <c r="AH310" s="198" t="str">
        <f>IF(ISERROR(VLOOKUP($AG310,Datos!$A$9:$E$13,2,0)),"",VLOOKUP($AG310,Datos!$A$9:$E$13,2,0))</f>
        <v>3 Moderado</v>
      </c>
      <c r="AI310" s="197" t="str">
        <f>IF(ISERROR(VLOOKUP($AJ310,Datos!$D$8:$E$13,2,0)),0,VLOOKUP($AJ310,Datos!$D$8:$E$13,2,0))</f>
        <v>Extremadamente Dañino</v>
      </c>
      <c r="AJ310" s="198">
        <f>IF(ISERROR(VLOOKUP($X310,Datos!$B$8:$E$13,3,0)), 0, VLOOKUP($X310,Datos!$B$8:$E$13,3,0))</f>
        <v>4</v>
      </c>
      <c r="AK310" s="198">
        <f>IF(ISERROR(VLOOKUP(AL310,Datos!D303:E308,2,0)),0,VLOOKUP(AL310,Datos!D303:E308,2,0))</f>
        <v>0</v>
      </c>
      <c r="AL310" s="198">
        <f>IF(ISERROR(VLOOKUP(Y310,Datos!B303:E308,3,0)),0,VLOOKUP(Y310,Datos!B303:E308,3,0))</f>
        <v>0</v>
      </c>
      <c r="AM310" s="198">
        <f t="shared" si="17"/>
        <v>4</v>
      </c>
      <c r="AN310" s="198" t="str">
        <f>IF(ISERROR(VLOOKUP($AM310,Datos!$I$24:$J$28,2,0)),"-",VLOOKUP($AM310,Datos!$I$24:$J$28,2,0))</f>
        <v>Moderado</v>
      </c>
    </row>
    <row r="311" spans="1:40" s="199" customFormat="1">
      <c r="A311" s="196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8" t="s">
        <v>191</v>
      </c>
      <c r="N311" s="178" t="s">
        <v>194</v>
      </c>
      <c r="O311" s="198">
        <f>IF( AND($M311&lt;&gt;"", $N311&lt;&gt;""), VLOOKUP( IF(ISERROR(VLOOKUP($M311,Datos!$B$8:$C$13,2,0)),0,VLOOKUP($M311,Datos!$B$8:$C$13,2,0)), Datos!$I$9:$N$13, IF(ISERROR(VLOOKUP($N311,Datos!$B$17:$C$21,2,0)),0,VLOOKUP($N311, Datos!$B$17:$C$21,2,0)+1),  0),  "-")</f>
        <v>22</v>
      </c>
      <c r="P311" s="177"/>
      <c r="Q311" s="177"/>
      <c r="R311" s="177"/>
      <c r="S311" s="178" t="s">
        <v>40</v>
      </c>
      <c r="T311" s="198" t="str">
        <f>IF(ISERROR(VLOOKUP($S311,Datos!$B$25:$C$29,2,0)),"", VLOOKUP($S311,Datos!$B$25:$C$29,2,0))</f>
        <v>Alta</v>
      </c>
      <c r="U311" s="198" t="str">
        <f>VLOOKUP($S311,'Efectividad de Controles'!$B$5:$D$9,3,0)</f>
        <v>Impacto / Probabilidad</v>
      </c>
      <c r="V311" s="177"/>
      <c r="W311" s="177"/>
      <c r="X311" s="178" t="s">
        <v>191</v>
      </c>
      <c r="Y311" s="178" t="s">
        <v>196</v>
      </c>
      <c r="Z311" s="198">
        <f>IF( AND($X311&lt;&gt;"", $Y311&lt;&gt;""), VLOOKUP( IF(ISERROR(VLOOKUP($X311,Datos!$B$8:$C$13,2,0)),0,VLOOKUP($X311,Datos!$B$8:$C$13,2,0)), Datos!$I$9:$N$13, IF(ISERROR(VLOOKUP($Y311,Datos!$B$17:$C$21,2,0)),0,VLOOKUP($Y311, Datos!$B$17:$C$21,2,0)+1),  0),  "-")</f>
        <v>25</v>
      </c>
      <c r="AA311" s="177"/>
      <c r="AB311" s="177"/>
      <c r="AC311" s="179"/>
      <c r="AD311" s="180"/>
      <c r="AE311" s="198">
        <f t="shared" si="15"/>
        <v>22</v>
      </c>
      <c r="AF311" s="198">
        <f t="shared" si="16"/>
        <v>25</v>
      </c>
      <c r="AG311" s="178">
        <v>3</v>
      </c>
      <c r="AH311" s="198" t="str">
        <f>IF(ISERROR(VLOOKUP($AG311,Datos!$A$9:$E$13,2,0)),"",VLOOKUP($AG311,Datos!$A$9:$E$13,2,0))</f>
        <v>3 Moderado</v>
      </c>
      <c r="AI311" s="197" t="str">
        <f>IF(ISERROR(VLOOKUP($AJ311,Datos!$D$8:$E$13,2,0)),0,VLOOKUP($AJ311,Datos!$D$8:$E$13,2,0))</f>
        <v>Extremadamente Dañino</v>
      </c>
      <c r="AJ311" s="198">
        <f>IF(ISERROR(VLOOKUP($X311,Datos!$B$8:$E$13,3,0)), 0, VLOOKUP($X311,Datos!$B$8:$E$13,3,0))</f>
        <v>4</v>
      </c>
      <c r="AK311" s="198">
        <f>IF(ISERROR(VLOOKUP(AL311,Datos!D304:E309,2,0)),0,VLOOKUP(AL311,Datos!D304:E309,2,0))</f>
        <v>0</v>
      </c>
      <c r="AL311" s="198">
        <f>IF(ISERROR(VLOOKUP(Y311,Datos!B304:E309,3,0)),0,VLOOKUP(Y311,Datos!B304:E309,3,0))</f>
        <v>0</v>
      </c>
      <c r="AM311" s="198">
        <f t="shared" si="17"/>
        <v>4</v>
      </c>
      <c r="AN311" s="198" t="str">
        <f>IF(ISERROR(VLOOKUP($AM311,Datos!$I$24:$J$28,2,0)),"-",VLOOKUP($AM311,Datos!$I$24:$J$28,2,0))</f>
        <v>Moderado</v>
      </c>
    </row>
    <row r="312" spans="1:40" s="199" customFormat="1">
      <c r="A312" s="196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8" t="s">
        <v>191</v>
      </c>
      <c r="N312" s="178" t="s">
        <v>194</v>
      </c>
      <c r="O312" s="198">
        <f>IF( AND($M312&lt;&gt;"", $N312&lt;&gt;""), VLOOKUP( IF(ISERROR(VLOOKUP($M312,Datos!$B$8:$C$13,2,0)),0,VLOOKUP($M312,Datos!$B$8:$C$13,2,0)), Datos!$I$9:$N$13, IF(ISERROR(VLOOKUP($N312,Datos!$B$17:$C$21,2,0)),0,VLOOKUP($N312, Datos!$B$17:$C$21,2,0)+1),  0),  "-")</f>
        <v>22</v>
      </c>
      <c r="P312" s="177"/>
      <c r="Q312" s="177"/>
      <c r="R312" s="177"/>
      <c r="S312" s="178" t="s">
        <v>40</v>
      </c>
      <c r="T312" s="198" t="str">
        <f>IF(ISERROR(VLOOKUP($S312,Datos!$B$25:$C$29,2,0)),"", VLOOKUP($S312,Datos!$B$25:$C$29,2,0))</f>
        <v>Alta</v>
      </c>
      <c r="U312" s="198" t="str">
        <f>VLOOKUP($S312,'Efectividad de Controles'!$B$5:$D$9,3,0)</f>
        <v>Impacto / Probabilidad</v>
      </c>
      <c r="V312" s="177"/>
      <c r="W312" s="177"/>
      <c r="X312" s="178" t="s">
        <v>191</v>
      </c>
      <c r="Y312" s="178" t="s">
        <v>196</v>
      </c>
      <c r="Z312" s="198">
        <f>IF( AND($X312&lt;&gt;"", $Y312&lt;&gt;""), VLOOKUP( IF(ISERROR(VLOOKUP($X312,Datos!$B$8:$C$13,2,0)),0,VLOOKUP($X312,Datos!$B$8:$C$13,2,0)), Datos!$I$9:$N$13, IF(ISERROR(VLOOKUP($Y312,Datos!$B$17:$C$21,2,0)),0,VLOOKUP($Y312, Datos!$B$17:$C$21,2,0)+1),  0),  "-")</f>
        <v>25</v>
      </c>
      <c r="AA312" s="177"/>
      <c r="AB312" s="177"/>
      <c r="AC312" s="179"/>
      <c r="AD312" s="180"/>
      <c r="AE312" s="198">
        <f t="shared" si="15"/>
        <v>22</v>
      </c>
      <c r="AF312" s="198">
        <f t="shared" si="16"/>
        <v>25</v>
      </c>
      <c r="AG312" s="178">
        <v>3</v>
      </c>
      <c r="AH312" s="198" t="str">
        <f>IF(ISERROR(VLOOKUP($AG312,Datos!$A$9:$E$13,2,0)),"",VLOOKUP($AG312,Datos!$A$9:$E$13,2,0))</f>
        <v>3 Moderado</v>
      </c>
      <c r="AI312" s="197" t="str">
        <f>IF(ISERROR(VLOOKUP($AJ312,Datos!$D$8:$E$13,2,0)),0,VLOOKUP($AJ312,Datos!$D$8:$E$13,2,0))</f>
        <v>Extremadamente Dañino</v>
      </c>
      <c r="AJ312" s="198">
        <f>IF(ISERROR(VLOOKUP($X312,Datos!$B$8:$E$13,3,0)), 0, VLOOKUP($X312,Datos!$B$8:$E$13,3,0))</f>
        <v>4</v>
      </c>
      <c r="AK312" s="198">
        <f>IF(ISERROR(VLOOKUP(AL312,Datos!D305:E310,2,0)),0,VLOOKUP(AL312,Datos!D305:E310,2,0))</f>
        <v>0</v>
      </c>
      <c r="AL312" s="198">
        <f>IF(ISERROR(VLOOKUP(Y312,Datos!B305:E310,3,0)),0,VLOOKUP(Y312,Datos!B305:E310,3,0))</f>
        <v>0</v>
      </c>
      <c r="AM312" s="198">
        <f t="shared" si="17"/>
        <v>4</v>
      </c>
      <c r="AN312" s="198" t="str">
        <f>IF(ISERROR(VLOOKUP($AM312,Datos!$I$24:$J$28,2,0)),"-",VLOOKUP($AM312,Datos!$I$24:$J$28,2,0))</f>
        <v>Moderado</v>
      </c>
    </row>
    <row r="313" spans="1:40" s="199" customFormat="1">
      <c r="A313" s="196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8" t="s">
        <v>191</v>
      </c>
      <c r="N313" s="178" t="s">
        <v>194</v>
      </c>
      <c r="O313" s="198">
        <f>IF( AND($M313&lt;&gt;"", $N313&lt;&gt;""), VLOOKUP( IF(ISERROR(VLOOKUP($M313,Datos!$B$8:$C$13,2,0)),0,VLOOKUP($M313,Datos!$B$8:$C$13,2,0)), Datos!$I$9:$N$13, IF(ISERROR(VLOOKUP($N313,Datos!$B$17:$C$21,2,0)),0,VLOOKUP($N313, Datos!$B$17:$C$21,2,0)+1),  0),  "-")</f>
        <v>22</v>
      </c>
      <c r="P313" s="177"/>
      <c r="Q313" s="177"/>
      <c r="R313" s="177"/>
      <c r="S313" s="178" t="s">
        <v>40</v>
      </c>
      <c r="T313" s="198" t="str">
        <f>IF(ISERROR(VLOOKUP($S313,Datos!$B$25:$C$29,2,0)),"", VLOOKUP($S313,Datos!$B$25:$C$29,2,0))</f>
        <v>Alta</v>
      </c>
      <c r="U313" s="198" t="str">
        <f>VLOOKUP($S313,'Efectividad de Controles'!$B$5:$D$9,3,0)</f>
        <v>Impacto / Probabilidad</v>
      </c>
      <c r="V313" s="177"/>
      <c r="W313" s="177"/>
      <c r="X313" s="178" t="s">
        <v>191</v>
      </c>
      <c r="Y313" s="178" t="s">
        <v>196</v>
      </c>
      <c r="Z313" s="198">
        <f>IF( AND($X313&lt;&gt;"", $Y313&lt;&gt;""), VLOOKUP( IF(ISERROR(VLOOKUP($X313,Datos!$B$8:$C$13,2,0)),0,VLOOKUP($X313,Datos!$B$8:$C$13,2,0)), Datos!$I$9:$N$13, IF(ISERROR(VLOOKUP($Y313,Datos!$B$17:$C$21,2,0)),0,VLOOKUP($Y313, Datos!$B$17:$C$21,2,0)+1),  0),  "-")</f>
        <v>25</v>
      </c>
      <c r="AA313" s="177"/>
      <c r="AB313" s="177"/>
      <c r="AC313" s="179"/>
      <c r="AD313" s="180"/>
      <c r="AE313" s="198">
        <f t="shared" si="15"/>
        <v>22</v>
      </c>
      <c r="AF313" s="198">
        <f t="shared" si="16"/>
        <v>25</v>
      </c>
      <c r="AG313" s="178">
        <v>3</v>
      </c>
      <c r="AH313" s="198" t="str">
        <f>IF(ISERROR(VLOOKUP($AG313,Datos!$A$9:$E$13,2,0)),"",VLOOKUP($AG313,Datos!$A$9:$E$13,2,0))</f>
        <v>3 Moderado</v>
      </c>
      <c r="AI313" s="197" t="str">
        <f>IF(ISERROR(VLOOKUP($AJ313,Datos!$D$8:$E$13,2,0)),0,VLOOKUP($AJ313,Datos!$D$8:$E$13,2,0))</f>
        <v>Extremadamente Dañino</v>
      </c>
      <c r="AJ313" s="198">
        <f>IF(ISERROR(VLOOKUP($X313,Datos!$B$8:$E$13,3,0)), 0, VLOOKUP($X313,Datos!$B$8:$E$13,3,0))</f>
        <v>4</v>
      </c>
      <c r="AK313" s="198">
        <f>IF(ISERROR(VLOOKUP(AL313,Datos!D306:E311,2,0)),0,VLOOKUP(AL313,Datos!D306:E311,2,0))</f>
        <v>0</v>
      </c>
      <c r="AL313" s="198">
        <f>IF(ISERROR(VLOOKUP(Y313,Datos!B306:E311,3,0)),0,VLOOKUP(Y313,Datos!B306:E311,3,0))</f>
        <v>0</v>
      </c>
      <c r="AM313" s="198">
        <f t="shared" si="17"/>
        <v>4</v>
      </c>
      <c r="AN313" s="198" t="str">
        <f>IF(ISERROR(VLOOKUP($AM313,Datos!$I$24:$J$28,2,0)),"-",VLOOKUP($AM313,Datos!$I$24:$J$28,2,0))</f>
        <v>Moderado</v>
      </c>
    </row>
    <row r="314" spans="1:40" s="199" customFormat="1">
      <c r="A314" s="196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8" t="s">
        <v>191</v>
      </c>
      <c r="N314" s="178" t="s">
        <v>194</v>
      </c>
      <c r="O314" s="198">
        <f>IF( AND($M314&lt;&gt;"", $N314&lt;&gt;""), VLOOKUP( IF(ISERROR(VLOOKUP($M314,Datos!$B$8:$C$13,2,0)),0,VLOOKUP($M314,Datos!$B$8:$C$13,2,0)), Datos!$I$9:$N$13, IF(ISERROR(VLOOKUP($N314,Datos!$B$17:$C$21,2,0)),0,VLOOKUP($N314, Datos!$B$17:$C$21,2,0)+1),  0),  "-")</f>
        <v>22</v>
      </c>
      <c r="P314" s="177"/>
      <c r="Q314" s="177"/>
      <c r="R314" s="177"/>
      <c r="S314" s="178" t="s">
        <v>40</v>
      </c>
      <c r="T314" s="198" t="str">
        <f>IF(ISERROR(VLOOKUP($S314,Datos!$B$25:$C$29,2,0)),"", VLOOKUP($S314,Datos!$B$25:$C$29,2,0))</f>
        <v>Alta</v>
      </c>
      <c r="U314" s="198" t="str">
        <f>VLOOKUP($S314,'Efectividad de Controles'!$B$5:$D$9,3,0)</f>
        <v>Impacto / Probabilidad</v>
      </c>
      <c r="V314" s="177"/>
      <c r="W314" s="177"/>
      <c r="X314" s="178" t="s">
        <v>191</v>
      </c>
      <c r="Y314" s="178" t="s">
        <v>196</v>
      </c>
      <c r="Z314" s="198">
        <f>IF( AND($X314&lt;&gt;"", $Y314&lt;&gt;""), VLOOKUP( IF(ISERROR(VLOOKUP($X314,Datos!$B$8:$C$13,2,0)),0,VLOOKUP($X314,Datos!$B$8:$C$13,2,0)), Datos!$I$9:$N$13, IF(ISERROR(VLOOKUP($Y314,Datos!$B$17:$C$21,2,0)),0,VLOOKUP($Y314, Datos!$B$17:$C$21,2,0)+1),  0),  "-")</f>
        <v>25</v>
      </c>
      <c r="AA314" s="177"/>
      <c r="AB314" s="177"/>
      <c r="AC314" s="179"/>
      <c r="AD314" s="180"/>
      <c r="AE314" s="198">
        <f t="shared" si="15"/>
        <v>22</v>
      </c>
      <c r="AF314" s="198">
        <f t="shared" si="16"/>
        <v>25</v>
      </c>
      <c r="AG314" s="178">
        <v>3</v>
      </c>
      <c r="AH314" s="198" t="str">
        <f>IF(ISERROR(VLOOKUP($AG314,Datos!$A$9:$E$13,2,0)),"",VLOOKUP($AG314,Datos!$A$9:$E$13,2,0))</f>
        <v>3 Moderado</v>
      </c>
      <c r="AI314" s="197" t="str">
        <f>IF(ISERROR(VLOOKUP($AJ314,Datos!$D$8:$E$13,2,0)),0,VLOOKUP($AJ314,Datos!$D$8:$E$13,2,0))</f>
        <v>Extremadamente Dañino</v>
      </c>
      <c r="AJ314" s="198">
        <f>IF(ISERROR(VLOOKUP($X314,Datos!$B$8:$E$13,3,0)), 0, VLOOKUP($X314,Datos!$B$8:$E$13,3,0))</f>
        <v>4</v>
      </c>
      <c r="AK314" s="198">
        <f>IF(ISERROR(VLOOKUP(AL314,Datos!D307:E312,2,0)),0,VLOOKUP(AL314,Datos!D307:E312,2,0))</f>
        <v>0</v>
      </c>
      <c r="AL314" s="198">
        <f>IF(ISERROR(VLOOKUP(Y314,Datos!B307:E312,3,0)),0,VLOOKUP(Y314,Datos!B307:E312,3,0))</f>
        <v>0</v>
      </c>
      <c r="AM314" s="198">
        <f t="shared" si="17"/>
        <v>4</v>
      </c>
      <c r="AN314" s="198" t="str">
        <f>IF(ISERROR(VLOOKUP($AM314,Datos!$I$24:$J$28,2,0)),"-",VLOOKUP($AM314,Datos!$I$24:$J$28,2,0))</f>
        <v>Moderado</v>
      </c>
    </row>
    <row r="315" spans="1:40" s="199" customFormat="1">
      <c r="A315" s="196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8" t="s">
        <v>191</v>
      </c>
      <c r="N315" s="178" t="s">
        <v>194</v>
      </c>
      <c r="O315" s="198">
        <f>IF( AND($M315&lt;&gt;"", $N315&lt;&gt;""), VLOOKUP( IF(ISERROR(VLOOKUP($M315,Datos!$B$8:$C$13,2,0)),0,VLOOKUP($M315,Datos!$B$8:$C$13,2,0)), Datos!$I$9:$N$13, IF(ISERROR(VLOOKUP($N315,Datos!$B$17:$C$21,2,0)),0,VLOOKUP($N315, Datos!$B$17:$C$21,2,0)+1),  0),  "-")</f>
        <v>22</v>
      </c>
      <c r="P315" s="177"/>
      <c r="Q315" s="177"/>
      <c r="R315" s="177"/>
      <c r="S315" s="178" t="s">
        <v>40</v>
      </c>
      <c r="T315" s="198" t="str">
        <f>IF(ISERROR(VLOOKUP($S315,Datos!$B$25:$C$29,2,0)),"", VLOOKUP($S315,Datos!$B$25:$C$29,2,0))</f>
        <v>Alta</v>
      </c>
      <c r="U315" s="198" t="str">
        <f>VLOOKUP($S315,'Efectividad de Controles'!$B$5:$D$9,3,0)</f>
        <v>Impacto / Probabilidad</v>
      </c>
      <c r="V315" s="177"/>
      <c r="W315" s="177"/>
      <c r="X315" s="178" t="s">
        <v>191</v>
      </c>
      <c r="Y315" s="178" t="s">
        <v>196</v>
      </c>
      <c r="Z315" s="198">
        <f>IF( AND($X315&lt;&gt;"", $Y315&lt;&gt;""), VLOOKUP( IF(ISERROR(VLOOKUP($X315,Datos!$B$8:$C$13,2,0)),0,VLOOKUP($X315,Datos!$B$8:$C$13,2,0)), Datos!$I$9:$N$13, IF(ISERROR(VLOOKUP($Y315,Datos!$B$17:$C$21,2,0)),0,VLOOKUP($Y315, Datos!$B$17:$C$21,2,0)+1),  0),  "-")</f>
        <v>25</v>
      </c>
      <c r="AA315" s="177"/>
      <c r="AB315" s="177"/>
      <c r="AC315" s="179"/>
      <c r="AD315" s="180"/>
      <c r="AE315" s="198">
        <f t="shared" si="15"/>
        <v>22</v>
      </c>
      <c r="AF315" s="198">
        <f t="shared" si="16"/>
        <v>25</v>
      </c>
      <c r="AG315" s="178">
        <v>3</v>
      </c>
      <c r="AH315" s="198" t="str">
        <f>IF(ISERROR(VLOOKUP($AG315,Datos!$A$9:$E$13,2,0)),"",VLOOKUP($AG315,Datos!$A$9:$E$13,2,0))</f>
        <v>3 Moderado</v>
      </c>
      <c r="AI315" s="197" t="str">
        <f>IF(ISERROR(VLOOKUP($AJ315,Datos!$D$8:$E$13,2,0)),0,VLOOKUP($AJ315,Datos!$D$8:$E$13,2,0))</f>
        <v>Extremadamente Dañino</v>
      </c>
      <c r="AJ315" s="198">
        <f>IF(ISERROR(VLOOKUP($X315,Datos!$B$8:$E$13,3,0)), 0, VLOOKUP($X315,Datos!$B$8:$E$13,3,0))</f>
        <v>4</v>
      </c>
      <c r="AK315" s="198">
        <f>IF(ISERROR(VLOOKUP(AL315,Datos!D308:E313,2,0)),0,VLOOKUP(AL315,Datos!D308:E313,2,0))</f>
        <v>0</v>
      </c>
      <c r="AL315" s="198">
        <f>IF(ISERROR(VLOOKUP(Y315,Datos!B308:E313,3,0)),0,VLOOKUP(Y315,Datos!B308:E313,3,0))</f>
        <v>0</v>
      </c>
      <c r="AM315" s="198">
        <f t="shared" si="17"/>
        <v>4</v>
      </c>
      <c r="AN315" s="198" t="str">
        <f>IF(ISERROR(VLOOKUP($AM315,Datos!$I$24:$J$28,2,0)),"-",VLOOKUP($AM315,Datos!$I$24:$J$28,2,0))</f>
        <v>Moderado</v>
      </c>
    </row>
    <row r="316" spans="1:40" s="199" customFormat="1">
      <c r="A316" s="196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8" t="s">
        <v>191</v>
      </c>
      <c r="N316" s="178" t="s">
        <v>194</v>
      </c>
      <c r="O316" s="198">
        <f>IF( AND($M316&lt;&gt;"", $N316&lt;&gt;""), VLOOKUP( IF(ISERROR(VLOOKUP($M316,Datos!$B$8:$C$13,2,0)),0,VLOOKUP($M316,Datos!$B$8:$C$13,2,0)), Datos!$I$9:$N$13, IF(ISERROR(VLOOKUP($N316,Datos!$B$17:$C$21,2,0)),0,VLOOKUP($N316, Datos!$B$17:$C$21,2,0)+1),  0),  "-")</f>
        <v>22</v>
      </c>
      <c r="P316" s="177"/>
      <c r="Q316" s="177"/>
      <c r="R316" s="177"/>
      <c r="S316" s="178" t="s">
        <v>40</v>
      </c>
      <c r="T316" s="198" t="str">
        <f>IF(ISERROR(VLOOKUP($S316,Datos!$B$25:$C$29,2,0)),"", VLOOKUP($S316,Datos!$B$25:$C$29,2,0))</f>
        <v>Alta</v>
      </c>
      <c r="U316" s="198" t="str">
        <f>VLOOKUP($S316,'Efectividad de Controles'!$B$5:$D$9,3,0)</f>
        <v>Impacto / Probabilidad</v>
      </c>
      <c r="V316" s="177"/>
      <c r="W316" s="177"/>
      <c r="X316" s="178" t="s">
        <v>191</v>
      </c>
      <c r="Y316" s="178" t="s">
        <v>196</v>
      </c>
      <c r="Z316" s="198">
        <f>IF( AND($X316&lt;&gt;"", $Y316&lt;&gt;""), VLOOKUP( IF(ISERROR(VLOOKUP($X316,Datos!$B$8:$C$13,2,0)),0,VLOOKUP($X316,Datos!$B$8:$C$13,2,0)), Datos!$I$9:$N$13, IF(ISERROR(VLOOKUP($Y316,Datos!$B$17:$C$21,2,0)),0,VLOOKUP($Y316, Datos!$B$17:$C$21,2,0)+1),  0),  "-")</f>
        <v>25</v>
      </c>
      <c r="AA316" s="177"/>
      <c r="AB316" s="177"/>
      <c r="AC316" s="179"/>
      <c r="AD316" s="180"/>
      <c r="AE316" s="198">
        <f t="shared" si="15"/>
        <v>22</v>
      </c>
      <c r="AF316" s="198">
        <f t="shared" si="16"/>
        <v>25</v>
      </c>
      <c r="AG316" s="178">
        <v>3</v>
      </c>
      <c r="AH316" s="198" t="str">
        <f>IF(ISERROR(VLOOKUP($AG316,Datos!$A$9:$E$13,2,0)),"",VLOOKUP($AG316,Datos!$A$9:$E$13,2,0))</f>
        <v>3 Moderado</v>
      </c>
      <c r="AI316" s="197" t="str">
        <f>IF(ISERROR(VLOOKUP($AJ316,Datos!$D$8:$E$13,2,0)),0,VLOOKUP($AJ316,Datos!$D$8:$E$13,2,0))</f>
        <v>Extremadamente Dañino</v>
      </c>
      <c r="AJ316" s="198">
        <f>IF(ISERROR(VLOOKUP($X316,Datos!$B$8:$E$13,3,0)), 0, VLOOKUP($X316,Datos!$B$8:$E$13,3,0))</f>
        <v>4</v>
      </c>
      <c r="AK316" s="198">
        <f>IF(ISERROR(VLOOKUP(AL316,Datos!D309:E314,2,0)),0,VLOOKUP(AL316,Datos!D309:E314,2,0))</f>
        <v>0</v>
      </c>
      <c r="AL316" s="198">
        <f>IF(ISERROR(VLOOKUP(Y316,Datos!B309:E314,3,0)),0,VLOOKUP(Y316,Datos!B309:E314,3,0))</f>
        <v>0</v>
      </c>
      <c r="AM316" s="198">
        <f t="shared" si="17"/>
        <v>4</v>
      </c>
      <c r="AN316" s="198" t="str">
        <f>IF(ISERROR(VLOOKUP($AM316,Datos!$I$24:$J$28,2,0)),"-",VLOOKUP($AM316,Datos!$I$24:$J$28,2,0))</f>
        <v>Moderado</v>
      </c>
    </row>
    <row r="317" spans="1:40" s="199" customFormat="1">
      <c r="A317" s="196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8" t="s">
        <v>191</v>
      </c>
      <c r="N317" s="178" t="s">
        <v>194</v>
      </c>
      <c r="O317" s="198">
        <f>IF( AND($M317&lt;&gt;"", $N317&lt;&gt;""), VLOOKUP( IF(ISERROR(VLOOKUP($M317,Datos!$B$8:$C$13,2,0)),0,VLOOKUP($M317,Datos!$B$8:$C$13,2,0)), Datos!$I$9:$N$13, IF(ISERROR(VLOOKUP($N317,Datos!$B$17:$C$21,2,0)),0,VLOOKUP($N317, Datos!$B$17:$C$21,2,0)+1),  0),  "-")</f>
        <v>22</v>
      </c>
      <c r="P317" s="177"/>
      <c r="Q317" s="177"/>
      <c r="R317" s="177"/>
      <c r="S317" s="178" t="s">
        <v>40</v>
      </c>
      <c r="T317" s="198" t="str">
        <f>IF(ISERROR(VLOOKUP($S317,Datos!$B$25:$C$29,2,0)),"", VLOOKUP($S317,Datos!$B$25:$C$29,2,0))</f>
        <v>Alta</v>
      </c>
      <c r="U317" s="198" t="str">
        <f>VLOOKUP($S317,'Efectividad de Controles'!$B$5:$D$9,3,0)</f>
        <v>Impacto / Probabilidad</v>
      </c>
      <c r="V317" s="177"/>
      <c r="W317" s="177"/>
      <c r="X317" s="178" t="s">
        <v>191</v>
      </c>
      <c r="Y317" s="178" t="s">
        <v>196</v>
      </c>
      <c r="Z317" s="198">
        <f>IF( AND($X317&lt;&gt;"", $Y317&lt;&gt;""), VLOOKUP( IF(ISERROR(VLOOKUP($X317,Datos!$B$8:$C$13,2,0)),0,VLOOKUP($X317,Datos!$B$8:$C$13,2,0)), Datos!$I$9:$N$13, IF(ISERROR(VLOOKUP($Y317,Datos!$B$17:$C$21,2,0)),0,VLOOKUP($Y317, Datos!$B$17:$C$21,2,0)+1),  0),  "-")</f>
        <v>25</v>
      </c>
      <c r="AA317" s="177"/>
      <c r="AB317" s="177"/>
      <c r="AC317" s="179"/>
      <c r="AD317" s="180"/>
      <c r="AE317" s="198">
        <f t="shared" si="15"/>
        <v>22</v>
      </c>
      <c r="AF317" s="198">
        <f t="shared" si="16"/>
        <v>25</v>
      </c>
      <c r="AG317" s="178">
        <v>3</v>
      </c>
      <c r="AH317" s="198" t="str">
        <f>IF(ISERROR(VLOOKUP($AG317,Datos!$A$9:$E$13,2,0)),"",VLOOKUP($AG317,Datos!$A$9:$E$13,2,0))</f>
        <v>3 Moderado</v>
      </c>
      <c r="AI317" s="197" t="str">
        <f>IF(ISERROR(VLOOKUP($AJ317,Datos!$D$8:$E$13,2,0)),0,VLOOKUP($AJ317,Datos!$D$8:$E$13,2,0))</f>
        <v>Extremadamente Dañino</v>
      </c>
      <c r="AJ317" s="198">
        <f>IF(ISERROR(VLOOKUP($X317,Datos!$B$8:$E$13,3,0)), 0, VLOOKUP($X317,Datos!$B$8:$E$13,3,0))</f>
        <v>4</v>
      </c>
      <c r="AK317" s="198">
        <f>IF(ISERROR(VLOOKUP(AL317,Datos!D310:E315,2,0)),0,VLOOKUP(AL317,Datos!D310:E315,2,0))</f>
        <v>0</v>
      </c>
      <c r="AL317" s="198">
        <f>IF(ISERROR(VLOOKUP(Y317,Datos!B310:E315,3,0)),0,VLOOKUP(Y317,Datos!B310:E315,3,0))</f>
        <v>0</v>
      </c>
      <c r="AM317" s="198">
        <f t="shared" si="17"/>
        <v>4</v>
      </c>
      <c r="AN317" s="198" t="str">
        <f>IF(ISERROR(VLOOKUP($AM317,Datos!$I$24:$J$28,2,0)),"-",VLOOKUP($AM317,Datos!$I$24:$J$28,2,0))</f>
        <v>Moderado</v>
      </c>
    </row>
    <row r="318" spans="1:40" s="199" customFormat="1">
      <c r="A318" s="196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8" t="s">
        <v>191</v>
      </c>
      <c r="N318" s="178" t="s">
        <v>194</v>
      </c>
      <c r="O318" s="198">
        <f>IF( AND($M318&lt;&gt;"", $N318&lt;&gt;""), VLOOKUP( IF(ISERROR(VLOOKUP($M318,Datos!$B$8:$C$13,2,0)),0,VLOOKUP($M318,Datos!$B$8:$C$13,2,0)), Datos!$I$9:$N$13, IF(ISERROR(VLOOKUP($N318,Datos!$B$17:$C$21,2,0)),0,VLOOKUP($N318, Datos!$B$17:$C$21,2,0)+1),  0),  "-")</f>
        <v>22</v>
      </c>
      <c r="P318" s="177"/>
      <c r="Q318" s="177"/>
      <c r="R318" s="177"/>
      <c r="S318" s="178" t="s">
        <v>40</v>
      </c>
      <c r="T318" s="198" t="str">
        <f>IF(ISERROR(VLOOKUP($S318,Datos!$B$25:$C$29,2,0)),"", VLOOKUP($S318,Datos!$B$25:$C$29,2,0))</f>
        <v>Alta</v>
      </c>
      <c r="U318" s="198" t="str">
        <f>VLOOKUP($S318,'Efectividad de Controles'!$B$5:$D$9,3,0)</f>
        <v>Impacto / Probabilidad</v>
      </c>
      <c r="V318" s="177"/>
      <c r="W318" s="177"/>
      <c r="X318" s="178" t="s">
        <v>191</v>
      </c>
      <c r="Y318" s="178" t="s">
        <v>196</v>
      </c>
      <c r="Z318" s="198">
        <f>IF( AND($X318&lt;&gt;"", $Y318&lt;&gt;""), VLOOKUP( IF(ISERROR(VLOOKUP($X318,Datos!$B$8:$C$13,2,0)),0,VLOOKUP($X318,Datos!$B$8:$C$13,2,0)), Datos!$I$9:$N$13, IF(ISERROR(VLOOKUP($Y318,Datos!$B$17:$C$21,2,0)),0,VLOOKUP($Y318, Datos!$B$17:$C$21,2,0)+1),  0),  "-")</f>
        <v>25</v>
      </c>
      <c r="AA318" s="177"/>
      <c r="AB318" s="177"/>
      <c r="AC318" s="179"/>
      <c r="AD318" s="180"/>
      <c r="AE318" s="198">
        <f t="shared" si="15"/>
        <v>22</v>
      </c>
      <c r="AF318" s="198">
        <f t="shared" si="16"/>
        <v>25</v>
      </c>
      <c r="AG318" s="178">
        <v>3</v>
      </c>
      <c r="AH318" s="198" t="str">
        <f>IF(ISERROR(VLOOKUP($AG318,Datos!$A$9:$E$13,2,0)),"",VLOOKUP($AG318,Datos!$A$9:$E$13,2,0))</f>
        <v>3 Moderado</v>
      </c>
      <c r="AI318" s="197" t="str">
        <f>IF(ISERROR(VLOOKUP($AJ318,Datos!$D$8:$E$13,2,0)),0,VLOOKUP($AJ318,Datos!$D$8:$E$13,2,0))</f>
        <v>Extremadamente Dañino</v>
      </c>
      <c r="AJ318" s="198">
        <f>IF(ISERROR(VLOOKUP($X318,Datos!$B$8:$E$13,3,0)), 0, VLOOKUP($X318,Datos!$B$8:$E$13,3,0))</f>
        <v>4</v>
      </c>
      <c r="AK318" s="198">
        <f>IF(ISERROR(VLOOKUP(AL318,Datos!D311:E316,2,0)),0,VLOOKUP(AL318,Datos!D311:E316,2,0))</f>
        <v>0</v>
      </c>
      <c r="AL318" s="198">
        <f>IF(ISERROR(VLOOKUP(Y318,Datos!B311:E316,3,0)),0,VLOOKUP(Y318,Datos!B311:E316,3,0))</f>
        <v>0</v>
      </c>
      <c r="AM318" s="198">
        <f t="shared" si="17"/>
        <v>4</v>
      </c>
      <c r="AN318" s="198" t="str">
        <f>IF(ISERROR(VLOOKUP($AM318,Datos!$I$24:$J$28,2,0)),"-",VLOOKUP($AM318,Datos!$I$24:$J$28,2,0))</f>
        <v>Moderado</v>
      </c>
    </row>
    <row r="319" spans="1:40" s="199" customFormat="1">
      <c r="A319" s="196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8" t="s">
        <v>191</v>
      </c>
      <c r="N319" s="178" t="s">
        <v>194</v>
      </c>
      <c r="O319" s="198">
        <f>IF( AND($M319&lt;&gt;"", $N319&lt;&gt;""), VLOOKUP( IF(ISERROR(VLOOKUP($M319,Datos!$B$8:$C$13,2,0)),0,VLOOKUP($M319,Datos!$B$8:$C$13,2,0)), Datos!$I$9:$N$13, IF(ISERROR(VLOOKUP($N319,Datos!$B$17:$C$21,2,0)),0,VLOOKUP($N319, Datos!$B$17:$C$21,2,0)+1),  0),  "-")</f>
        <v>22</v>
      </c>
      <c r="P319" s="177"/>
      <c r="Q319" s="177"/>
      <c r="R319" s="177"/>
      <c r="S319" s="178" t="s">
        <v>40</v>
      </c>
      <c r="T319" s="198" t="str">
        <f>IF(ISERROR(VLOOKUP($S319,Datos!$B$25:$C$29,2,0)),"", VLOOKUP($S319,Datos!$B$25:$C$29,2,0))</f>
        <v>Alta</v>
      </c>
      <c r="U319" s="198" t="str">
        <f>VLOOKUP($S319,'Efectividad de Controles'!$B$5:$D$9,3,0)</f>
        <v>Impacto / Probabilidad</v>
      </c>
      <c r="V319" s="177"/>
      <c r="W319" s="177"/>
      <c r="X319" s="178" t="s">
        <v>191</v>
      </c>
      <c r="Y319" s="178" t="s">
        <v>196</v>
      </c>
      <c r="Z319" s="198">
        <f>IF( AND($X319&lt;&gt;"", $Y319&lt;&gt;""), VLOOKUP( IF(ISERROR(VLOOKUP($X319,Datos!$B$8:$C$13,2,0)),0,VLOOKUP($X319,Datos!$B$8:$C$13,2,0)), Datos!$I$9:$N$13, IF(ISERROR(VLOOKUP($Y319,Datos!$B$17:$C$21,2,0)),0,VLOOKUP($Y319, Datos!$B$17:$C$21,2,0)+1),  0),  "-")</f>
        <v>25</v>
      </c>
      <c r="AA319" s="177"/>
      <c r="AB319" s="177"/>
      <c r="AC319" s="179"/>
      <c r="AD319" s="180"/>
      <c r="AE319" s="198">
        <f t="shared" si="15"/>
        <v>22</v>
      </c>
      <c r="AF319" s="198">
        <f t="shared" si="16"/>
        <v>25</v>
      </c>
      <c r="AG319" s="178">
        <v>3</v>
      </c>
      <c r="AH319" s="198" t="str">
        <f>IF(ISERROR(VLOOKUP($AG319,Datos!$A$9:$E$13,2,0)),"",VLOOKUP($AG319,Datos!$A$9:$E$13,2,0))</f>
        <v>3 Moderado</v>
      </c>
      <c r="AI319" s="197" t="str">
        <f>IF(ISERROR(VLOOKUP($AJ319,Datos!$D$8:$E$13,2,0)),0,VLOOKUP($AJ319,Datos!$D$8:$E$13,2,0))</f>
        <v>Extremadamente Dañino</v>
      </c>
      <c r="AJ319" s="198">
        <f>IF(ISERROR(VLOOKUP($X319,Datos!$B$8:$E$13,3,0)), 0, VLOOKUP($X319,Datos!$B$8:$E$13,3,0))</f>
        <v>4</v>
      </c>
      <c r="AK319" s="198">
        <f>IF(ISERROR(VLOOKUP(AL319,Datos!D312:E317,2,0)),0,VLOOKUP(AL319,Datos!D312:E317,2,0))</f>
        <v>0</v>
      </c>
      <c r="AL319" s="198">
        <f>IF(ISERROR(VLOOKUP(Y319,Datos!B312:E317,3,0)),0,VLOOKUP(Y319,Datos!B312:E317,3,0))</f>
        <v>0</v>
      </c>
      <c r="AM319" s="198">
        <f t="shared" si="17"/>
        <v>4</v>
      </c>
      <c r="AN319" s="198" t="str">
        <f>IF(ISERROR(VLOOKUP($AM319,Datos!$I$24:$J$28,2,0)),"-",VLOOKUP($AM319,Datos!$I$24:$J$28,2,0))</f>
        <v>Moderado</v>
      </c>
    </row>
    <row r="320" spans="1:40" s="199" customFormat="1">
      <c r="A320" s="196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8" t="s">
        <v>191</v>
      </c>
      <c r="N320" s="178" t="s">
        <v>194</v>
      </c>
      <c r="O320" s="198">
        <f>IF( AND($M320&lt;&gt;"", $N320&lt;&gt;""), VLOOKUP( IF(ISERROR(VLOOKUP($M320,Datos!$B$8:$C$13,2,0)),0,VLOOKUP($M320,Datos!$B$8:$C$13,2,0)), Datos!$I$9:$N$13, IF(ISERROR(VLOOKUP($N320,Datos!$B$17:$C$21,2,0)),0,VLOOKUP($N320, Datos!$B$17:$C$21,2,0)+1),  0),  "-")</f>
        <v>22</v>
      </c>
      <c r="P320" s="177"/>
      <c r="Q320" s="177"/>
      <c r="R320" s="177"/>
      <c r="S320" s="178" t="s">
        <v>40</v>
      </c>
      <c r="T320" s="198" t="str">
        <f>IF(ISERROR(VLOOKUP($S320,Datos!$B$25:$C$29,2,0)),"", VLOOKUP($S320,Datos!$B$25:$C$29,2,0))</f>
        <v>Alta</v>
      </c>
      <c r="U320" s="198" t="str">
        <f>VLOOKUP($S320,'Efectividad de Controles'!$B$5:$D$9,3,0)</f>
        <v>Impacto / Probabilidad</v>
      </c>
      <c r="V320" s="177"/>
      <c r="W320" s="177"/>
      <c r="X320" s="178" t="s">
        <v>191</v>
      </c>
      <c r="Y320" s="178" t="s">
        <v>196</v>
      </c>
      <c r="Z320" s="198">
        <f>IF( AND($X320&lt;&gt;"", $Y320&lt;&gt;""), VLOOKUP( IF(ISERROR(VLOOKUP($X320,Datos!$B$8:$C$13,2,0)),0,VLOOKUP($X320,Datos!$B$8:$C$13,2,0)), Datos!$I$9:$N$13, IF(ISERROR(VLOOKUP($Y320,Datos!$B$17:$C$21,2,0)),0,VLOOKUP($Y320, Datos!$B$17:$C$21,2,0)+1),  0),  "-")</f>
        <v>25</v>
      </c>
      <c r="AA320" s="177"/>
      <c r="AB320" s="177"/>
      <c r="AC320" s="179"/>
      <c r="AD320" s="180"/>
      <c r="AE320" s="198">
        <f t="shared" si="15"/>
        <v>22</v>
      </c>
      <c r="AF320" s="198">
        <f t="shared" si="16"/>
        <v>25</v>
      </c>
      <c r="AG320" s="178">
        <v>3</v>
      </c>
      <c r="AH320" s="198" t="str">
        <f>IF(ISERROR(VLOOKUP($AG320,Datos!$A$9:$E$13,2,0)),"",VLOOKUP($AG320,Datos!$A$9:$E$13,2,0))</f>
        <v>3 Moderado</v>
      </c>
      <c r="AI320" s="197" t="str">
        <f>IF(ISERROR(VLOOKUP($AJ320,Datos!$D$8:$E$13,2,0)),0,VLOOKUP($AJ320,Datos!$D$8:$E$13,2,0))</f>
        <v>Extremadamente Dañino</v>
      </c>
      <c r="AJ320" s="198">
        <f>IF(ISERROR(VLOOKUP($X320,Datos!$B$8:$E$13,3,0)), 0, VLOOKUP($X320,Datos!$B$8:$E$13,3,0))</f>
        <v>4</v>
      </c>
      <c r="AK320" s="198">
        <f>IF(ISERROR(VLOOKUP(AL320,Datos!D313:E318,2,0)),0,VLOOKUP(AL320,Datos!D313:E318,2,0))</f>
        <v>0</v>
      </c>
      <c r="AL320" s="198">
        <f>IF(ISERROR(VLOOKUP(Y320,Datos!B313:E318,3,0)),0,VLOOKUP(Y320,Datos!B313:E318,3,0))</f>
        <v>0</v>
      </c>
      <c r="AM320" s="198">
        <f t="shared" si="17"/>
        <v>4</v>
      </c>
      <c r="AN320" s="198" t="str">
        <f>IF(ISERROR(VLOOKUP($AM320,Datos!$I$24:$J$28,2,0)),"-",VLOOKUP($AM320,Datos!$I$24:$J$28,2,0))</f>
        <v>Moderado</v>
      </c>
    </row>
    <row r="321" spans="1:40" s="199" customFormat="1">
      <c r="A321" s="196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8" t="s">
        <v>191</v>
      </c>
      <c r="N321" s="178" t="s">
        <v>194</v>
      </c>
      <c r="O321" s="198">
        <f>IF( AND($M321&lt;&gt;"", $N321&lt;&gt;""), VLOOKUP( IF(ISERROR(VLOOKUP($M321,Datos!$B$8:$C$13,2,0)),0,VLOOKUP($M321,Datos!$B$8:$C$13,2,0)), Datos!$I$9:$N$13, IF(ISERROR(VLOOKUP($N321,Datos!$B$17:$C$21,2,0)),0,VLOOKUP($N321, Datos!$B$17:$C$21,2,0)+1),  0),  "-")</f>
        <v>22</v>
      </c>
      <c r="P321" s="177"/>
      <c r="Q321" s="177"/>
      <c r="R321" s="177"/>
      <c r="S321" s="178" t="s">
        <v>40</v>
      </c>
      <c r="T321" s="198" t="str">
        <f>IF(ISERROR(VLOOKUP($S321,Datos!$B$25:$C$29,2,0)),"", VLOOKUP($S321,Datos!$B$25:$C$29,2,0))</f>
        <v>Alta</v>
      </c>
      <c r="U321" s="198" t="str">
        <f>VLOOKUP($S321,'Efectividad de Controles'!$B$5:$D$9,3,0)</f>
        <v>Impacto / Probabilidad</v>
      </c>
      <c r="V321" s="177"/>
      <c r="W321" s="177"/>
      <c r="X321" s="178" t="s">
        <v>191</v>
      </c>
      <c r="Y321" s="178" t="s">
        <v>196</v>
      </c>
      <c r="Z321" s="198">
        <f>IF( AND($X321&lt;&gt;"", $Y321&lt;&gt;""), VLOOKUP( IF(ISERROR(VLOOKUP($X321,Datos!$B$8:$C$13,2,0)),0,VLOOKUP($X321,Datos!$B$8:$C$13,2,0)), Datos!$I$9:$N$13, IF(ISERROR(VLOOKUP($Y321,Datos!$B$17:$C$21,2,0)),0,VLOOKUP($Y321, Datos!$B$17:$C$21,2,0)+1),  0),  "-")</f>
        <v>25</v>
      </c>
      <c r="AA321" s="177"/>
      <c r="AB321" s="177"/>
      <c r="AC321" s="179"/>
      <c r="AD321" s="180"/>
      <c r="AE321" s="198">
        <f t="shared" si="15"/>
        <v>22</v>
      </c>
      <c r="AF321" s="198">
        <f t="shared" si="16"/>
        <v>25</v>
      </c>
      <c r="AG321" s="178">
        <v>3</v>
      </c>
      <c r="AH321" s="198" t="str">
        <f>IF(ISERROR(VLOOKUP($AG321,Datos!$A$9:$E$13,2,0)),"",VLOOKUP($AG321,Datos!$A$9:$E$13,2,0))</f>
        <v>3 Moderado</v>
      </c>
      <c r="AI321" s="197" t="str">
        <f>IF(ISERROR(VLOOKUP($AJ321,Datos!$D$8:$E$13,2,0)),0,VLOOKUP($AJ321,Datos!$D$8:$E$13,2,0))</f>
        <v>Extremadamente Dañino</v>
      </c>
      <c r="AJ321" s="198">
        <f>IF(ISERROR(VLOOKUP($X321,Datos!$B$8:$E$13,3,0)), 0, VLOOKUP($X321,Datos!$B$8:$E$13,3,0))</f>
        <v>4</v>
      </c>
      <c r="AK321" s="198">
        <f>IF(ISERROR(VLOOKUP(AL321,Datos!D314:E319,2,0)),0,VLOOKUP(AL321,Datos!D314:E319,2,0))</f>
        <v>0</v>
      </c>
      <c r="AL321" s="198">
        <f>IF(ISERROR(VLOOKUP(Y321,Datos!B314:E319,3,0)),0,VLOOKUP(Y321,Datos!B314:E319,3,0))</f>
        <v>0</v>
      </c>
      <c r="AM321" s="198">
        <f t="shared" si="17"/>
        <v>4</v>
      </c>
      <c r="AN321" s="198" t="str">
        <f>IF(ISERROR(VLOOKUP($AM321,Datos!$I$24:$J$28,2,0)),"-",VLOOKUP($AM321,Datos!$I$24:$J$28,2,0))</f>
        <v>Moderado</v>
      </c>
    </row>
    <row r="322" spans="1:40" s="199" customFormat="1">
      <c r="A322" s="196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8" t="s">
        <v>191</v>
      </c>
      <c r="N322" s="178" t="s">
        <v>194</v>
      </c>
      <c r="O322" s="198">
        <f>IF( AND($M322&lt;&gt;"", $N322&lt;&gt;""), VLOOKUP( IF(ISERROR(VLOOKUP($M322,Datos!$B$8:$C$13,2,0)),0,VLOOKUP($M322,Datos!$B$8:$C$13,2,0)), Datos!$I$9:$N$13, IF(ISERROR(VLOOKUP($N322,Datos!$B$17:$C$21,2,0)),0,VLOOKUP($N322, Datos!$B$17:$C$21,2,0)+1),  0),  "-")</f>
        <v>22</v>
      </c>
      <c r="P322" s="177"/>
      <c r="Q322" s="177"/>
      <c r="R322" s="177"/>
      <c r="S322" s="178" t="s">
        <v>40</v>
      </c>
      <c r="T322" s="198" t="str">
        <f>IF(ISERROR(VLOOKUP($S322,Datos!$B$25:$C$29,2,0)),"", VLOOKUP($S322,Datos!$B$25:$C$29,2,0))</f>
        <v>Alta</v>
      </c>
      <c r="U322" s="198" t="str">
        <f>VLOOKUP($S322,'Efectividad de Controles'!$B$5:$D$9,3,0)</f>
        <v>Impacto / Probabilidad</v>
      </c>
      <c r="V322" s="177"/>
      <c r="W322" s="177"/>
      <c r="X322" s="178" t="s">
        <v>191</v>
      </c>
      <c r="Y322" s="178" t="s">
        <v>196</v>
      </c>
      <c r="Z322" s="198">
        <f>IF( AND($X322&lt;&gt;"", $Y322&lt;&gt;""), VLOOKUP( IF(ISERROR(VLOOKUP($X322,Datos!$B$8:$C$13,2,0)),0,VLOOKUP($X322,Datos!$B$8:$C$13,2,0)), Datos!$I$9:$N$13, IF(ISERROR(VLOOKUP($Y322,Datos!$B$17:$C$21,2,0)),0,VLOOKUP($Y322, Datos!$B$17:$C$21,2,0)+1),  0),  "-")</f>
        <v>25</v>
      </c>
      <c r="AA322" s="177"/>
      <c r="AB322" s="177"/>
      <c r="AC322" s="179"/>
      <c r="AD322" s="180"/>
      <c r="AE322" s="198">
        <f t="shared" si="15"/>
        <v>22</v>
      </c>
      <c r="AF322" s="198">
        <f t="shared" si="16"/>
        <v>25</v>
      </c>
      <c r="AG322" s="178">
        <v>3</v>
      </c>
      <c r="AH322" s="198" t="str">
        <f>IF(ISERROR(VLOOKUP($AG322,Datos!$A$9:$E$13,2,0)),"",VLOOKUP($AG322,Datos!$A$9:$E$13,2,0))</f>
        <v>3 Moderado</v>
      </c>
      <c r="AI322" s="197" t="str">
        <f>IF(ISERROR(VLOOKUP($AJ322,Datos!$D$8:$E$13,2,0)),0,VLOOKUP($AJ322,Datos!$D$8:$E$13,2,0))</f>
        <v>Extremadamente Dañino</v>
      </c>
      <c r="AJ322" s="198">
        <f>IF(ISERROR(VLOOKUP($X322,Datos!$B$8:$E$13,3,0)), 0, VLOOKUP($X322,Datos!$B$8:$E$13,3,0))</f>
        <v>4</v>
      </c>
      <c r="AK322" s="198">
        <f>IF(ISERROR(VLOOKUP(AL322,Datos!D315:E320,2,0)),0,VLOOKUP(AL322,Datos!D315:E320,2,0))</f>
        <v>0</v>
      </c>
      <c r="AL322" s="198">
        <f>IF(ISERROR(VLOOKUP(Y322,Datos!B315:E320,3,0)),0,VLOOKUP(Y322,Datos!B315:E320,3,0))</f>
        <v>0</v>
      </c>
      <c r="AM322" s="198">
        <f t="shared" si="17"/>
        <v>4</v>
      </c>
      <c r="AN322" s="198" t="str">
        <f>IF(ISERROR(VLOOKUP($AM322,Datos!$I$24:$J$28,2,0)),"-",VLOOKUP($AM322,Datos!$I$24:$J$28,2,0))</f>
        <v>Moderado</v>
      </c>
    </row>
    <row r="323" spans="1:40" s="199" customFormat="1">
      <c r="A323" s="196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8" t="s">
        <v>191</v>
      </c>
      <c r="N323" s="178" t="s">
        <v>194</v>
      </c>
      <c r="O323" s="198">
        <f>IF( AND($M323&lt;&gt;"", $N323&lt;&gt;""), VLOOKUP( IF(ISERROR(VLOOKUP($M323,Datos!$B$8:$C$13,2,0)),0,VLOOKUP($M323,Datos!$B$8:$C$13,2,0)), Datos!$I$9:$N$13, IF(ISERROR(VLOOKUP($N323,Datos!$B$17:$C$21,2,0)),0,VLOOKUP($N323, Datos!$B$17:$C$21,2,0)+1),  0),  "-")</f>
        <v>22</v>
      </c>
      <c r="P323" s="177"/>
      <c r="Q323" s="177"/>
      <c r="R323" s="177"/>
      <c r="S323" s="178" t="s">
        <v>40</v>
      </c>
      <c r="T323" s="198" t="str">
        <f>IF(ISERROR(VLOOKUP($S323,Datos!$B$25:$C$29,2,0)),"", VLOOKUP($S323,Datos!$B$25:$C$29,2,0))</f>
        <v>Alta</v>
      </c>
      <c r="U323" s="198" t="str">
        <f>VLOOKUP($S323,'Efectividad de Controles'!$B$5:$D$9,3,0)</f>
        <v>Impacto / Probabilidad</v>
      </c>
      <c r="V323" s="177"/>
      <c r="W323" s="177"/>
      <c r="X323" s="178" t="s">
        <v>191</v>
      </c>
      <c r="Y323" s="178" t="s">
        <v>196</v>
      </c>
      <c r="Z323" s="198">
        <f>IF( AND($X323&lt;&gt;"", $Y323&lt;&gt;""), VLOOKUP( IF(ISERROR(VLOOKUP($X323,Datos!$B$8:$C$13,2,0)),0,VLOOKUP($X323,Datos!$B$8:$C$13,2,0)), Datos!$I$9:$N$13, IF(ISERROR(VLOOKUP($Y323,Datos!$B$17:$C$21,2,0)),0,VLOOKUP($Y323, Datos!$B$17:$C$21,2,0)+1),  0),  "-")</f>
        <v>25</v>
      </c>
      <c r="AA323" s="177"/>
      <c r="AB323" s="177"/>
      <c r="AC323" s="179"/>
      <c r="AD323" s="180"/>
      <c r="AE323" s="198">
        <f t="shared" si="15"/>
        <v>22</v>
      </c>
      <c r="AF323" s="198">
        <f t="shared" si="16"/>
        <v>25</v>
      </c>
      <c r="AG323" s="178">
        <v>3</v>
      </c>
      <c r="AH323" s="198" t="str">
        <f>IF(ISERROR(VLOOKUP($AG323,Datos!$A$9:$E$13,2,0)),"",VLOOKUP($AG323,Datos!$A$9:$E$13,2,0))</f>
        <v>3 Moderado</v>
      </c>
      <c r="AI323" s="197" t="str">
        <f>IF(ISERROR(VLOOKUP($AJ323,Datos!$D$8:$E$13,2,0)),0,VLOOKUP($AJ323,Datos!$D$8:$E$13,2,0))</f>
        <v>Extremadamente Dañino</v>
      </c>
      <c r="AJ323" s="198">
        <f>IF(ISERROR(VLOOKUP($X323,Datos!$B$8:$E$13,3,0)), 0, VLOOKUP($X323,Datos!$B$8:$E$13,3,0))</f>
        <v>4</v>
      </c>
      <c r="AK323" s="198">
        <f>IF(ISERROR(VLOOKUP(AL323,Datos!D316:E321,2,0)),0,VLOOKUP(AL323,Datos!D316:E321,2,0))</f>
        <v>0</v>
      </c>
      <c r="AL323" s="198">
        <f>IF(ISERROR(VLOOKUP(Y323,Datos!B316:E321,3,0)),0,VLOOKUP(Y323,Datos!B316:E321,3,0))</f>
        <v>0</v>
      </c>
      <c r="AM323" s="198">
        <f t="shared" si="17"/>
        <v>4</v>
      </c>
      <c r="AN323" s="198" t="str">
        <f>IF(ISERROR(VLOOKUP($AM323,Datos!$I$24:$J$28,2,0)),"-",VLOOKUP($AM323,Datos!$I$24:$J$28,2,0))</f>
        <v>Moderado</v>
      </c>
    </row>
    <row r="324" spans="1:40" s="199" customFormat="1">
      <c r="A324" s="196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8" t="s">
        <v>191</v>
      </c>
      <c r="N324" s="178" t="s">
        <v>194</v>
      </c>
      <c r="O324" s="198">
        <f>IF( AND($M324&lt;&gt;"", $N324&lt;&gt;""), VLOOKUP( IF(ISERROR(VLOOKUP($M324,Datos!$B$8:$C$13,2,0)),0,VLOOKUP($M324,Datos!$B$8:$C$13,2,0)), Datos!$I$9:$N$13, IF(ISERROR(VLOOKUP($N324,Datos!$B$17:$C$21,2,0)),0,VLOOKUP($N324, Datos!$B$17:$C$21,2,0)+1),  0),  "-")</f>
        <v>22</v>
      </c>
      <c r="P324" s="177"/>
      <c r="Q324" s="177"/>
      <c r="R324" s="177"/>
      <c r="S324" s="178" t="s">
        <v>40</v>
      </c>
      <c r="T324" s="198" t="str">
        <f>IF(ISERROR(VLOOKUP($S324,Datos!$B$25:$C$29,2,0)),"", VLOOKUP($S324,Datos!$B$25:$C$29,2,0))</f>
        <v>Alta</v>
      </c>
      <c r="U324" s="198" t="str">
        <f>VLOOKUP($S324,'Efectividad de Controles'!$B$5:$D$9,3,0)</f>
        <v>Impacto / Probabilidad</v>
      </c>
      <c r="V324" s="177"/>
      <c r="W324" s="177"/>
      <c r="X324" s="178" t="s">
        <v>191</v>
      </c>
      <c r="Y324" s="178" t="s">
        <v>196</v>
      </c>
      <c r="Z324" s="198">
        <f>IF( AND($X324&lt;&gt;"", $Y324&lt;&gt;""), VLOOKUP( IF(ISERROR(VLOOKUP($X324,Datos!$B$8:$C$13,2,0)),0,VLOOKUP($X324,Datos!$B$8:$C$13,2,0)), Datos!$I$9:$N$13, IF(ISERROR(VLOOKUP($Y324,Datos!$B$17:$C$21,2,0)),0,VLOOKUP($Y324, Datos!$B$17:$C$21,2,0)+1),  0),  "-")</f>
        <v>25</v>
      </c>
      <c r="AA324" s="177"/>
      <c r="AB324" s="177"/>
      <c r="AC324" s="179"/>
      <c r="AD324" s="180"/>
      <c r="AE324" s="198">
        <f t="shared" si="15"/>
        <v>22</v>
      </c>
      <c r="AF324" s="198">
        <f t="shared" si="16"/>
        <v>25</v>
      </c>
      <c r="AG324" s="178">
        <v>3</v>
      </c>
      <c r="AH324" s="198" t="str">
        <f>IF(ISERROR(VLOOKUP($AG324,Datos!$A$9:$E$13,2,0)),"",VLOOKUP($AG324,Datos!$A$9:$E$13,2,0))</f>
        <v>3 Moderado</v>
      </c>
      <c r="AI324" s="197" t="str">
        <f>IF(ISERROR(VLOOKUP($AJ324,Datos!$D$8:$E$13,2,0)),0,VLOOKUP($AJ324,Datos!$D$8:$E$13,2,0))</f>
        <v>Extremadamente Dañino</v>
      </c>
      <c r="AJ324" s="198">
        <f>IF(ISERROR(VLOOKUP($X324,Datos!$B$8:$E$13,3,0)), 0, VLOOKUP($X324,Datos!$B$8:$E$13,3,0))</f>
        <v>4</v>
      </c>
      <c r="AK324" s="198">
        <f>IF(ISERROR(VLOOKUP(AL324,Datos!D317:E322,2,0)),0,VLOOKUP(AL324,Datos!D317:E322,2,0))</f>
        <v>0</v>
      </c>
      <c r="AL324" s="198">
        <f>IF(ISERROR(VLOOKUP(Y324,Datos!B317:E322,3,0)),0,VLOOKUP(Y324,Datos!B317:E322,3,0))</f>
        <v>0</v>
      </c>
      <c r="AM324" s="198">
        <f t="shared" si="17"/>
        <v>4</v>
      </c>
      <c r="AN324" s="198" t="str">
        <f>IF(ISERROR(VLOOKUP($AM324,Datos!$I$24:$J$28,2,0)),"-",VLOOKUP($AM324,Datos!$I$24:$J$28,2,0))</f>
        <v>Moderado</v>
      </c>
    </row>
    <row r="325" spans="1:40" s="199" customFormat="1">
      <c r="A325" s="196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8" t="s">
        <v>191</v>
      </c>
      <c r="N325" s="178" t="s">
        <v>194</v>
      </c>
      <c r="O325" s="198">
        <f>IF( AND($M325&lt;&gt;"", $N325&lt;&gt;""), VLOOKUP( IF(ISERROR(VLOOKUP($M325,Datos!$B$8:$C$13,2,0)),0,VLOOKUP($M325,Datos!$B$8:$C$13,2,0)), Datos!$I$9:$N$13, IF(ISERROR(VLOOKUP($N325,Datos!$B$17:$C$21,2,0)),0,VLOOKUP($N325, Datos!$B$17:$C$21,2,0)+1),  0),  "-")</f>
        <v>22</v>
      </c>
      <c r="P325" s="177"/>
      <c r="Q325" s="177"/>
      <c r="R325" s="177"/>
      <c r="S325" s="178" t="s">
        <v>40</v>
      </c>
      <c r="T325" s="198" t="str">
        <f>IF(ISERROR(VLOOKUP($S325,Datos!$B$25:$C$29,2,0)),"", VLOOKUP($S325,Datos!$B$25:$C$29,2,0))</f>
        <v>Alta</v>
      </c>
      <c r="U325" s="198" t="str">
        <f>VLOOKUP($S325,'Efectividad de Controles'!$B$5:$D$9,3,0)</f>
        <v>Impacto / Probabilidad</v>
      </c>
      <c r="V325" s="177"/>
      <c r="W325" s="177"/>
      <c r="X325" s="178" t="s">
        <v>191</v>
      </c>
      <c r="Y325" s="178" t="s">
        <v>196</v>
      </c>
      <c r="Z325" s="198">
        <f>IF( AND($X325&lt;&gt;"", $Y325&lt;&gt;""), VLOOKUP( IF(ISERROR(VLOOKUP($X325,Datos!$B$8:$C$13,2,0)),0,VLOOKUP($X325,Datos!$B$8:$C$13,2,0)), Datos!$I$9:$N$13, IF(ISERROR(VLOOKUP($Y325,Datos!$B$17:$C$21,2,0)),0,VLOOKUP($Y325, Datos!$B$17:$C$21,2,0)+1),  0),  "-")</f>
        <v>25</v>
      </c>
      <c r="AA325" s="177"/>
      <c r="AB325" s="177"/>
      <c r="AC325" s="179"/>
      <c r="AD325" s="180"/>
      <c r="AE325" s="198">
        <f t="shared" si="15"/>
        <v>22</v>
      </c>
      <c r="AF325" s="198">
        <f t="shared" si="16"/>
        <v>25</v>
      </c>
      <c r="AG325" s="178">
        <v>3</v>
      </c>
      <c r="AH325" s="198" t="str">
        <f>IF(ISERROR(VLOOKUP($AG325,Datos!$A$9:$E$13,2,0)),"",VLOOKUP($AG325,Datos!$A$9:$E$13,2,0))</f>
        <v>3 Moderado</v>
      </c>
      <c r="AI325" s="197" t="str">
        <f>IF(ISERROR(VLOOKUP($AJ325,Datos!$D$8:$E$13,2,0)),0,VLOOKUP($AJ325,Datos!$D$8:$E$13,2,0))</f>
        <v>Extremadamente Dañino</v>
      </c>
      <c r="AJ325" s="198">
        <f>IF(ISERROR(VLOOKUP($X325,Datos!$B$8:$E$13,3,0)), 0, VLOOKUP($X325,Datos!$B$8:$E$13,3,0))</f>
        <v>4</v>
      </c>
      <c r="AK325" s="198">
        <f>IF(ISERROR(VLOOKUP(AL325,Datos!D318:E323,2,0)),0,VLOOKUP(AL325,Datos!D318:E323,2,0))</f>
        <v>0</v>
      </c>
      <c r="AL325" s="198">
        <f>IF(ISERROR(VLOOKUP(Y325,Datos!B318:E323,3,0)),0,VLOOKUP(Y325,Datos!B318:E323,3,0))</f>
        <v>0</v>
      </c>
      <c r="AM325" s="198">
        <f t="shared" si="17"/>
        <v>4</v>
      </c>
      <c r="AN325" s="198" t="str">
        <f>IF(ISERROR(VLOOKUP($AM325,Datos!$I$24:$J$28,2,0)),"-",VLOOKUP($AM325,Datos!$I$24:$J$28,2,0))</f>
        <v>Moderado</v>
      </c>
    </row>
    <row r="326" spans="1:40" s="199" customFormat="1">
      <c r="A326" s="196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8" t="s">
        <v>191</v>
      </c>
      <c r="N326" s="178" t="s">
        <v>194</v>
      </c>
      <c r="O326" s="198">
        <f>IF( AND($M326&lt;&gt;"", $N326&lt;&gt;""), VLOOKUP( IF(ISERROR(VLOOKUP($M326,Datos!$B$8:$C$13,2,0)),0,VLOOKUP($M326,Datos!$B$8:$C$13,2,0)), Datos!$I$9:$N$13, IF(ISERROR(VLOOKUP($N326,Datos!$B$17:$C$21,2,0)),0,VLOOKUP($N326, Datos!$B$17:$C$21,2,0)+1),  0),  "-")</f>
        <v>22</v>
      </c>
      <c r="P326" s="177"/>
      <c r="Q326" s="177"/>
      <c r="R326" s="177"/>
      <c r="S326" s="178" t="s">
        <v>40</v>
      </c>
      <c r="T326" s="198" t="str">
        <f>IF(ISERROR(VLOOKUP($S326,Datos!$B$25:$C$29,2,0)),"", VLOOKUP($S326,Datos!$B$25:$C$29,2,0))</f>
        <v>Alta</v>
      </c>
      <c r="U326" s="198" t="str">
        <f>VLOOKUP($S326,'Efectividad de Controles'!$B$5:$D$9,3,0)</f>
        <v>Impacto / Probabilidad</v>
      </c>
      <c r="V326" s="177"/>
      <c r="W326" s="177"/>
      <c r="X326" s="178" t="s">
        <v>191</v>
      </c>
      <c r="Y326" s="178" t="s">
        <v>196</v>
      </c>
      <c r="Z326" s="198">
        <f>IF( AND($X326&lt;&gt;"", $Y326&lt;&gt;""), VLOOKUP( IF(ISERROR(VLOOKUP($X326,Datos!$B$8:$C$13,2,0)),0,VLOOKUP($X326,Datos!$B$8:$C$13,2,0)), Datos!$I$9:$N$13, IF(ISERROR(VLOOKUP($Y326,Datos!$B$17:$C$21,2,0)),0,VLOOKUP($Y326, Datos!$B$17:$C$21,2,0)+1),  0),  "-")</f>
        <v>25</v>
      </c>
      <c r="AA326" s="177"/>
      <c r="AB326" s="177"/>
      <c r="AC326" s="179"/>
      <c r="AD326" s="180"/>
      <c r="AE326" s="198">
        <f t="shared" si="15"/>
        <v>22</v>
      </c>
      <c r="AF326" s="198">
        <f t="shared" si="16"/>
        <v>25</v>
      </c>
      <c r="AG326" s="178">
        <v>3</v>
      </c>
      <c r="AH326" s="198" t="str">
        <f>IF(ISERROR(VLOOKUP($AG326,Datos!$A$9:$E$13,2,0)),"",VLOOKUP($AG326,Datos!$A$9:$E$13,2,0))</f>
        <v>3 Moderado</v>
      </c>
      <c r="AI326" s="197" t="str">
        <f>IF(ISERROR(VLOOKUP($AJ326,Datos!$D$8:$E$13,2,0)),0,VLOOKUP($AJ326,Datos!$D$8:$E$13,2,0))</f>
        <v>Extremadamente Dañino</v>
      </c>
      <c r="AJ326" s="198">
        <f>IF(ISERROR(VLOOKUP($X326,Datos!$B$8:$E$13,3,0)), 0, VLOOKUP($X326,Datos!$B$8:$E$13,3,0))</f>
        <v>4</v>
      </c>
      <c r="AK326" s="198">
        <f>IF(ISERROR(VLOOKUP(AL326,Datos!D319:E324,2,0)),0,VLOOKUP(AL326,Datos!D319:E324,2,0))</f>
        <v>0</v>
      </c>
      <c r="AL326" s="198">
        <f>IF(ISERROR(VLOOKUP(Y326,Datos!B319:E324,3,0)),0,VLOOKUP(Y326,Datos!B319:E324,3,0))</f>
        <v>0</v>
      </c>
      <c r="AM326" s="198">
        <f t="shared" si="17"/>
        <v>4</v>
      </c>
      <c r="AN326" s="198" t="str">
        <f>IF(ISERROR(VLOOKUP($AM326,Datos!$I$24:$J$28,2,0)),"-",VLOOKUP($AM326,Datos!$I$24:$J$28,2,0))</f>
        <v>Moderado</v>
      </c>
    </row>
    <row r="327" spans="1:40" s="199" customFormat="1">
      <c r="A327" s="196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8" t="s">
        <v>191</v>
      </c>
      <c r="N327" s="178" t="s">
        <v>194</v>
      </c>
      <c r="O327" s="198">
        <f>IF( AND($M327&lt;&gt;"", $N327&lt;&gt;""), VLOOKUP( IF(ISERROR(VLOOKUP($M327,Datos!$B$8:$C$13,2,0)),0,VLOOKUP($M327,Datos!$B$8:$C$13,2,0)), Datos!$I$9:$N$13, IF(ISERROR(VLOOKUP($N327,Datos!$B$17:$C$21,2,0)),0,VLOOKUP($N327, Datos!$B$17:$C$21,2,0)+1),  0),  "-")</f>
        <v>22</v>
      </c>
      <c r="P327" s="177"/>
      <c r="Q327" s="177"/>
      <c r="R327" s="177"/>
      <c r="S327" s="178" t="s">
        <v>40</v>
      </c>
      <c r="T327" s="198" t="str">
        <f>IF(ISERROR(VLOOKUP($S327,Datos!$B$25:$C$29,2,0)),"", VLOOKUP($S327,Datos!$B$25:$C$29,2,0))</f>
        <v>Alta</v>
      </c>
      <c r="U327" s="198" t="str">
        <f>VLOOKUP($S327,'Efectividad de Controles'!$B$5:$D$9,3,0)</f>
        <v>Impacto / Probabilidad</v>
      </c>
      <c r="V327" s="177"/>
      <c r="W327" s="177"/>
      <c r="X327" s="178" t="s">
        <v>191</v>
      </c>
      <c r="Y327" s="178" t="s">
        <v>196</v>
      </c>
      <c r="Z327" s="198">
        <f>IF( AND($X327&lt;&gt;"", $Y327&lt;&gt;""), VLOOKUP( IF(ISERROR(VLOOKUP($X327,Datos!$B$8:$C$13,2,0)),0,VLOOKUP($X327,Datos!$B$8:$C$13,2,0)), Datos!$I$9:$N$13, IF(ISERROR(VLOOKUP($Y327,Datos!$B$17:$C$21,2,0)),0,VLOOKUP($Y327, Datos!$B$17:$C$21,2,0)+1),  0),  "-")</f>
        <v>25</v>
      </c>
      <c r="AA327" s="177"/>
      <c r="AB327" s="177"/>
      <c r="AC327" s="179"/>
      <c r="AD327" s="180"/>
      <c r="AE327" s="198">
        <f t="shared" si="15"/>
        <v>22</v>
      </c>
      <c r="AF327" s="198">
        <f t="shared" si="16"/>
        <v>25</v>
      </c>
      <c r="AG327" s="178">
        <v>3</v>
      </c>
      <c r="AH327" s="198" t="str">
        <f>IF(ISERROR(VLOOKUP($AG327,Datos!$A$9:$E$13,2,0)),"",VLOOKUP($AG327,Datos!$A$9:$E$13,2,0))</f>
        <v>3 Moderado</v>
      </c>
      <c r="AI327" s="197" t="str">
        <f>IF(ISERROR(VLOOKUP($AJ327,Datos!$D$8:$E$13,2,0)),0,VLOOKUP($AJ327,Datos!$D$8:$E$13,2,0))</f>
        <v>Extremadamente Dañino</v>
      </c>
      <c r="AJ327" s="198">
        <f>IF(ISERROR(VLOOKUP($X327,Datos!$B$8:$E$13,3,0)), 0, VLOOKUP($X327,Datos!$B$8:$E$13,3,0))</f>
        <v>4</v>
      </c>
      <c r="AK327" s="198">
        <f>IF(ISERROR(VLOOKUP(AL327,Datos!D320:E325,2,0)),0,VLOOKUP(AL327,Datos!D320:E325,2,0))</f>
        <v>0</v>
      </c>
      <c r="AL327" s="198">
        <f>IF(ISERROR(VLOOKUP(Y327,Datos!B320:E325,3,0)),0,VLOOKUP(Y327,Datos!B320:E325,3,0))</f>
        <v>0</v>
      </c>
      <c r="AM327" s="198">
        <f t="shared" si="17"/>
        <v>4</v>
      </c>
      <c r="AN327" s="198" t="str">
        <f>IF(ISERROR(VLOOKUP($AM327,Datos!$I$24:$J$28,2,0)),"-",VLOOKUP($AM327,Datos!$I$24:$J$28,2,0))</f>
        <v>Moderado</v>
      </c>
    </row>
    <row r="328" spans="1:40" s="199" customFormat="1">
      <c r="A328" s="196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8" t="s">
        <v>191</v>
      </c>
      <c r="N328" s="178" t="s">
        <v>194</v>
      </c>
      <c r="O328" s="198">
        <f>IF( AND($M328&lt;&gt;"", $N328&lt;&gt;""), VLOOKUP( IF(ISERROR(VLOOKUP($M328,Datos!$B$8:$C$13,2,0)),0,VLOOKUP($M328,Datos!$B$8:$C$13,2,0)), Datos!$I$9:$N$13, IF(ISERROR(VLOOKUP($N328,Datos!$B$17:$C$21,2,0)),0,VLOOKUP($N328, Datos!$B$17:$C$21,2,0)+1),  0),  "-")</f>
        <v>22</v>
      </c>
      <c r="P328" s="177"/>
      <c r="Q328" s="177"/>
      <c r="R328" s="177"/>
      <c r="S328" s="178" t="s">
        <v>40</v>
      </c>
      <c r="T328" s="198" t="str">
        <f>IF(ISERROR(VLOOKUP($S328,Datos!$B$25:$C$29,2,0)),"", VLOOKUP($S328,Datos!$B$25:$C$29,2,0))</f>
        <v>Alta</v>
      </c>
      <c r="U328" s="198" t="str">
        <f>VLOOKUP($S328,'Efectividad de Controles'!$B$5:$D$9,3,0)</f>
        <v>Impacto / Probabilidad</v>
      </c>
      <c r="V328" s="177"/>
      <c r="W328" s="177"/>
      <c r="X328" s="178" t="s">
        <v>191</v>
      </c>
      <c r="Y328" s="178" t="s">
        <v>196</v>
      </c>
      <c r="Z328" s="198">
        <f>IF( AND($X328&lt;&gt;"", $Y328&lt;&gt;""), VLOOKUP( IF(ISERROR(VLOOKUP($X328,Datos!$B$8:$C$13,2,0)),0,VLOOKUP($X328,Datos!$B$8:$C$13,2,0)), Datos!$I$9:$N$13, IF(ISERROR(VLOOKUP($Y328,Datos!$B$17:$C$21,2,0)),0,VLOOKUP($Y328, Datos!$B$17:$C$21,2,0)+1),  0),  "-")</f>
        <v>25</v>
      </c>
      <c r="AA328" s="177"/>
      <c r="AB328" s="177"/>
      <c r="AC328" s="179"/>
      <c r="AD328" s="180"/>
      <c r="AE328" s="198">
        <f t="shared" si="15"/>
        <v>22</v>
      </c>
      <c r="AF328" s="198">
        <f t="shared" si="16"/>
        <v>25</v>
      </c>
      <c r="AG328" s="178">
        <v>3</v>
      </c>
      <c r="AH328" s="198" t="str">
        <f>IF(ISERROR(VLOOKUP($AG328,Datos!$A$9:$E$13,2,0)),"",VLOOKUP($AG328,Datos!$A$9:$E$13,2,0))</f>
        <v>3 Moderado</v>
      </c>
      <c r="AI328" s="197" t="str">
        <f>IF(ISERROR(VLOOKUP($AJ328,Datos!$D$8:$E$13,2,0)),0,VLOOKUP($AJ328,Datos!$D$8:$E$13,2,0))</f>
        <v>Extremadamente Dañino</v>
      </c>
      <c r="AJ328" s="198">
        <f>IF(ISERROR(VLOOKUP($X328,Datos!$B$8:$E$13,3,0)), 0, VLOOKUP($X328,Datos!$B$8:$E$13,3,0))</f>
        <v>4</v>
      </c>
      <c r="AK328" s="198">
        <f>IF(ISERROR(VLOOKUP(AL328,Datos!D321:E326,2,0)),0,VLOOKUP(AL328,Datos!D321:E326,2,0))</f>
        <v>0</v>
      </c>
      <c r="AL328" s="198">
        <f>IF(ISERROR(VLOOKUP(Y328,Datos!B321:E326,3,0)),0,VLOOKUP(Y328,Datos!B321:E326,3,0))</f>
        <v>0</v>
      </c>
      <c r="AM328" s="198">
        <f t="shared" si="17"/>
        <v>4</v>
      </c>
      <c r="AN328" s="198" t="str">
        <f>IF(ISERROR(VLOOKUP($AM328,Datos!$I$24:$J$28,2,0)),"-",VLOOKUP($AM328,Datos!$I$24:$J$28,2,0))</f>
        <v>Moderado</v>
      </c>
    </row>
    <row r="329" spans="1:40" s="199" customFormat="1">
      <c r="A329" s="196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8" t="s">
        <v>191</v>
      </c>
      <c r="N329" s="178" t="s">
        <v>194</v>
      </c>
      <c r="O329" s="198">
        <f>IF( AND($M329&lt;&gt;"", $N329&lt;&gt;""), VLOOKUP( IF(ISERROR(VLOOKUP($M329,Datos!$B$8:$C$13,2,0)),0,VLOOKUP($M329,Datos!$B$8:$C$13,2,0)), Datos!$I$9:$N$13, IF(ISERROR(VLOOKUP($N329,Datos!$B$17:$C$21,2,0)),0,VLOOKUP($N329, Datos!$B$17:$C$21,2,0)+1),  0),  "-")</f>
        <v>22</v>
      </c>
      <c r="P329" s="177"/>
      <c r="Q329" s="177"/>
      <c r="R329" s="177"/>
      <c r="S329" s="178" t="s">
        <v>40</v>
      </c>
      <c r="T329" s="198" t="str">
        <f>IF(ISERROR(VLOOKUP($S329,Datos!$B$25:$C$29,2,0)),"", VLOOKUP($S329,Datos!$B$25:$C$29,2,0))</f>
        <v>Alta</v>
      </c>
      <c r="U329" s="198" t="str">
        <f>VLOOKUP($S329,'Efectividad de Controles'!$B$5:$D$9,3,0)</f>
        <v>Impacto / Probabilidad</v>
      </c>
      <c r="V329" s="177"/>
      <c r="W329" s="177"/>
      <c r="X329" s="178" t="s">
        <v>191</v>
      </c>
      <c r="Y329" s="178" t="s">
        <v>196</v>
      </c>
      <c r="Z329" s="198">
        <f>IF( AND($X329&lt;&gt;"", $Y329&lt;&gt;""), VLOOKUP( IF(ISERROR(VLOOKUP($X329,Datos!$B$8:$C$13,2,0)),0,VLOOKUP($X329,Datos!$B$8:$C$13,2,0)), Datos!$I$9:$N$13, IF(ISERROR(VLOOKUP($Y329,Datos!$B$17:$C$21,2,0)),0,VLOOKUP($Y329, Datos!$B$17:$C$21,2,0)+1),  0),  "-")</f>
        <v>25</v>
      </c>
      <c r="AA329" s="177"/>
      <c r="AB329" s="177"/>
      <c r="AC329" s="179"/>
      <c r="AD329" s="180"/>
      <c r="AE329" s="198">
        <f t="shared" si="15"/>
        <v>22</v>
      </c>
      <c r="AF329" s="198">
        <f t="shared" si="16"/>
        <v>25</v>
      </c>
      <c r="AG329" s="178">
        <v>3</v>
      </c>
      <c r="AH329" s="198" t="str">
        <f>IF(ISERROR(VLOOKUP($AG329,Datos!$A$9:$E$13,2,0)),"",VLOOKUP($AG329,Datos!$A$9:$E$13,2,0))</f>
        <v>3 Moderado</v>
      </c>
      <c r="AI329" s="197" t="str">
        <f>IF(ISERROR(VLOOKUP($AJ329,Datos!$D$8:$E$13,2,0)),0,VLOOKUP($AJ329,Datos!$D$8:$E$13,2,0))</f>
        <v>Extremadamente Dañino</v>
      </c>
      <c r="AJ329" s="198">
        <f>IF(ISERROR(VLOOKUP($X329,Datos!$B$8:$E$13,3,0)), 0, VLOOKUP($X329,Datos!$B$8:$E$13,3,0))</f>
        <v>4</v>
      </c>
      <c r="AK329" s="198">
        <f>IF(ISERROR(VLOOKUP(AL329,Datos!D322:E327,2,0)),0,VLOOKUP(AL329,Datos!D322:E327,2,0))</f>
        <v>0</v>
      </c>
      <c r="AL329" s="198">
        <f>IF(ISERROR(VLOOKUP(Y329,Datos!B322:E327,3,0)),0,VLOOKUP(Y329,Datos!B322:E327,3,0))</f>
        <v>0</v>
      </c>
      <c r="AM329" s="198">
        <f t="shared" si="17"/>
        <v>4</v>
      </c>
      <c r="AN329" s="198" t="str">
        <f>IF(ISERROR(VLOOKUP($AM329,Datos!$I$24:$J$28,2,0)),"-",VLOOKUP($AM329,Datos!$I$24:$J$28,2,0))</f>
        <v>Moderado</v>
      </c>
    </row>
    <row r="330" spans="1:40" s="199" customFormat="1">
      <c r="A330" s="196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8" t="s">
        <v>191</v>
      </c>
      <c r="N330" s="178" t="s">
        <v>194</v>
      </c>
      <c r="O330" s="198">
        <f>IF( AND($M330&lt;&gt;"", $N330&lt;&gt;""), VLOOKUP( IF(ISERROR(VLOOKUP($M330,Datos!$B$8:$C$13,2,0)),0,VLOOKUP($M330,Datos!$B$8:$C$13,2,0)), Datos!$I$9:$N$13, IF(ISERROR(VLOOKUP($N330,Datos!$B$17:$C$21,2,0)),0,VLOOKUP($N330, Datos!$B$17:$C$21,2,0)+1),  0),  "-")</f>
        <v>22</v>
      </c>
      <c r="P330" s="177"/>
      <c r="Q330" s="177"/>
      <c r="R330" s="177"/>
      <c r="S330" s="178" t="s">
        <v>40</v>
      </c>
      <c r="T330" s="198" t="str">
        <f>IF(ISERROR(VLOOKUP($S330,Datos!$B$25:$C$29,2,0)),"", VLOOKUP($S330,Datos!$B$25:$C$29,2,0))</f>
        <v>Alta</v>
      </c>
      <c r="U330" s="198" t="str">
        <f>VLOOKUP($S330,'Efectividad de Controles'!$B$5:$D$9,3,0)</f>
        <v>Impacto / Probabilidad</v>
      </c>
      <c r="V330" s="177"/>
      <c r="W330" s="177"/>
      <c r="X330" s="178" t="s">
        <v>191</v>
      </c>
      <c r="Y330" s="178" t="s">
        <v>196</v>
      </c>
      <c r="Z330" s="198">
        <f>IF( AND($X330&lt;&gt;"", $Y330&lt;&gt;""), VLOOKUP( IF(ISERROR(VLOOKUP($X330,Datos!$B$8:$C$13,2,0)),0,VLOOKUP($X330,Datos!$B$8:$C$13,2,0)), Datos!$I$9:$N$13, IF(ISERROR(VLOOKUP($Y330,Datos!$B$17:$C$21,2,0)),0,VLOOKUP($Y330, Datos!$B$17:$C$21,2,0)+1),  0),  "-")</f>
        <v>25</v>
      </c>
      <c r="AA330" s="177"/>
      <c r="AB330" s="177"/>
      <c r="AC330" s="179"/>
      <c r="AD330" s="180"/>
      <c r="AE330" s="198">
        <f t="shared" si="15"/>
        <v>22</v>
      </c>
      <c r="AF330" s="198">
        <f t="shared" si="16"/>
        <v>25</v>
      </c>
      <c r="AG330" s="178">
        <v>3</v>
      </c>
      <c r="AH330" s="198" t="str">
        <f>IF(ISERROR(VLOOKUP($AG330,Datos!$A$9:$E$13,2,0)),"",VLOOKUP($AG330,Datos!$A$9:$E$13,2,0))</f>
        <v>3 Moderado</v>
      </c>
      <c r="AI330" s="197" t="str">
        <f>IF(ISERROR(VLOOKUP($AJ330,Datos!$D$8:$E$13,2,0)),0,VLOOKUP($AJ330,Datos!$D$8:$E$13,2,0))</f>
        <v>Extremadamente Dañino</v>
      </c>
      <c r="AJ330" s="198">
        <f>IF(ISERROR(VLOOKUP($X330,Datos!$B$8:$E$13,3,0)), 0, VLOOKUP($X330,Datos!$B$8:$E$13,3,0))</f>
        <v>4</v>
      </c>
      <c r="AK330" s="198">
        <f>IF(ISERROR(VLOOKUP(AL330,Datos!D323:E328,2,0)),0,VLOOKUP(AL330,Datos!D323:E328,2,0))</f>
        <v>0</v>
      </c>
      <c r="AL330" s="198">
        <f>IF(ISERROR(VLOOKUP(Y330,Datos!B323:E328,3,0)),0,VLOOKUP(Y330,Datos!B323:E328,3,0))</f>
        <v>0</v>
      </c>
      <c r="AM330" s="198">
        <f t="shared" si="17"/>
        <v>4</v>
      </c>
      <c r="AN330" s="198" t="str">
        <f>IF(ISERROR(VLOOKUP($AM330,Datos!$I$24:$J$28,2,0)),"-",VLOOKUP($AM330,Datos!$I$24:$J$28,2,0))</f>
        <v>Moderado</v>
      </c>
    </row>
    <row r="331" spans="1:40" s="199" customFormat="1">
      <c r="A331" s="196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8" t="s">
        <v>191</v>
      </c>
      <c r="N331" s="178" t="s">
        <v>194</v>
      </c>
      <c r="O331" s="198">
        <f>IF( AND($M331&lt;&gt;"", $N331&lt;&gt;""), VLOOKUP( IF(ISERROR(VLOOKUP($M331,Datos!$B$8:$C$13,2,0)),0,VLOOKUP($M331,Datos!$B$8:$C$13,2,0)), Datos!$I$9:$N$13, IF(ISERROR(VLOOKUP($N331,Datos!$B$17:$C$21,2,0)),0,VLOOKUP($N331, Datos!$B$17:$C$21,2,0)+1),  0),  "-")</f>
        <v>22</v>
      </c>
      <c r="P331" s="177"/>
      <c r="Q331" s="177"/>
      <c r="R331" s="177"/>
      <c r="S331" s="178" t="s">
        <v>40</v>
      </c>
      <c r="T331" s="198" t="str">
        <f>IF(ISERROR(VLOOKUP($S331,Datos!$B$25:$C$29,2,0)),"", VLOOKUP($S331,Datos!$B$25:$C$29,2,0))</f>
        <v>Alta</v>
      </c>
      <c r="U331" s="198" t="str">
        <f>VLOOKUP($S331,'Efectividad de Controles'!$B$5:$D$9,3,0)</f>
        <v>Impacto / Probabilidad</v>
      </c>
      <c r="V331" s="177"/>
      <c r="W331" s="177"/>
      <c r="X331" s="178" t="s">
        <v>191</v>
      </c>
      <c r="Y331" s="178" t="s">
        <v>196</v>
      </c>
      <c r="Z331" s="198">
        <f>IF( AND($X331&lt;&gt;"", $Y331&lt;&gt;""), VLOOKUP( IF(ISERROR(VLOOKUP($X331,Datos!$B$8:$C$13,2,0)),0,VLOOKUP($X331,Datos!$B$8:$C$13,2,0)), Datos!$I$9:$N$13, IF(ISERROR(VLOOKUP($Y331,Datos!$B$17:$C$21,2,0)),0,VLOOKUP($Y331, Datos!$B$17:$C$21,2,0)+1),  0),  "-")</f>
        <v>25</v>
      </c>
      <c r="AA331" s="177"/>
      <c r="AB331" s="177"/>
      <c r="AC331" s="179"/>
      <c r="AD331" s="180"/>
      <c r="AE331" s="198">
        <f t="shared" si="15"/>
        <v>22</v>
      </c>
      <c r="AF331" s="198">
        <f t="shared" si="16"/>
        <v>25</v>
      </c>
      <c r="AG331" s="178">
        <v>3</v>
      </c>
      <c r="AH331" s="198" t="str">
        <f>IF(ISERROR(VLOOKUP($AG331,Datos!$A$9:$E$13,2,0)),"",VLOOKUP($AG331,Datos!$A$9:$E$13,2,0))</f>
        <v>3 Moderado</v>
      </c>
      <c r="AI331" s="197" t="str">
        <f>IF(ISERROR(VLOOKUP($AJ331,Datos!$D$8:$E$13,2,0)),0,VLOOKUP($AJ331,Datos!$D$8:$E$13,2,0))</f>
        <v>Extremadamente Dañino</v>
      </c>
      <c r="AJ331" s="198">
        <f>IF(ISERROR(VLOOKUP($X331,Datos!$B$8:$E$13,3,0)), 0, VLOOKUP($X331,Datos!$B$8:$E$13,3,0))</f>
        <v>4</v>
      </c>
      <c r="AK331" s="198">
        <f>IF(ISERROR(VLOOKUP(AL331,Datos!D324:E329,2,0)),0,VLOOKUP(AL331,Datos!D324:E329,2,0))</f>
        <v>0</v>
      </c>
      <c r="AL331" s="198">
        <f>IF(ISERROR(VLOOKUP(Y331,Datos!B324:E329,3,0)),0,VLOOKUP(Y331,Datos!B324:E329,3,0))</f>
        <v>0</v>
      </c>
      <c r="AM331" s="198">
        <f t="shared" si="17"/>
        <v>4</v>
      </c>
      <c r="AN331" s="198" t="str">
        <f>IF(ISERROR(VLOOKUP($AM331,Datos!$I$24:$J$28,2,0)),"-",VLOOKUP($AM331,Datos!$I$24:$J$28,2,0))</f>
        <v>Moderado</v>
      </c>
    </row>
    <row r="332" spans="1:40" s="199" customFormat="1">
      <c r="A332" s="196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8" t="s">
        <v>191</v>
      </c>
      <c r="N332" s="178" t="s">
        <v>194</v>
      </c>
      <c r="O332" s="198">
        <f>IF( AND($M332&lt;&gt;"", $N332&lt;&gt;""), VLOOKUP( IF(ISERROR(VLOOKUP($M332,Datos!$B$8:$C$13,2,0)),0,VLOOKUP($M332,Datos!$B$8:$C$13,2,0)), Datos!$I$9:$N$13, IF(ISERROR(VLOOKUP($N332,Datos!$B$17:$C$21,2,0)),0,VLOOKUP($N332, Datos!$B$17:$C$21,2,0)+1),  0),  "-")</f>
        <v>22</v>
      </c>
      <c r="P332" s="177"/>
      <c r="Q332" s="177"/>
      <c r="R332" s="177"/>
      <c r="S332" s="178" t="s">
        <v>40</v>
      </c>
      <c r="T332" s="198" t="str">
        <f>IF(ISERROR(VLOOKUP($S332,Datos!$B$25:$C$29,2,0)),"", VLOOKUP($S332,Datos!$B$25:$C$29,2,0))</f>
        <v>Alta</v>
      </c>
      <c r="U332" s="198" t="str">
        <f>VLOOKUP($S332,'Efectividad de Controles'!$B$5:$D$9,3,0)</f>
        <v>Impacto / Probabilidad</v>
      </c>
      <c r="V332" s="177"/>
      <c r="W332" s="177"/>
      <c r="X332" s="178" t="s">
        <v>191</v>
      </c>
      <c r="Y332" s="178" t="s">
        <v>196</v>
      </c>
      <c r="Z332" s="198">
        <f>IF( AND($X332&lt;&gt;"", $Y332&lt;&gt;""), VLOOKUP( IF(ISERROR(VLOOKUP($X332,Datos!$B$8:$C$13,2,0)),0,VLOOKUP($X332,Datos!$B$8:$C$13,2,0)), Datos!$I$9:$N$13, IF(ISERROR(VLOOKUP($Y332,Datos!$B$17:$C$21,2,0)),0,VLOOKUP($Y332, Datos!$B$17:$C$21,2,0)+1),  0),  "-")</f>
        <v>25</v>
      </c>
      <c r="AA332" s="177"/>
      <c r="AB332" s="177"/>
      <c r="AC332" s="179"/>
      <c r="AD332" s="180"/>
      <c r="AE332" s="198">
        <f t="shared" si="15"/>
        <v>22</v>
      </c>
      <c r="AF332" s="198">
        <f t="shared" si="16"/>
        <v>25</v>
      </c>
      <c r="AG332" s="178">
        <v>3</v>
      </c>
      <c r="AH332" s="198" t="str">
        <f>IF(ISERROR(VLOOKUP($AG332,Datos!$A$9:$E$13,2,0)),"",VLOOKUP($AG332,Datos!$A$9:$E$13,2,0))</f>
        <v>3 Moderado</v>
      </c>
      <c r="AI332" s="197" t="str">
        <f>IF(ISERROR(VLOOKUP($AJ332,Datos!$D$8:$E$13,2,0)),0,VLOOKUP($AJ332,Datos!$D$8:$E$13,2,0))</f>
        <v>Extremadamente Dañino</v>
      </c>
      <c r="AJ332" s="198">
        <f>IF(ISERROR(VLOOKUP($X332,Datos!$B$8:$E$13,3,0)), 0, VLOOKUP($X332,Datos!$B$8:$E$13,3,0))</f>
        <v>4</v>
      </c>
      <c r="AK332" s="198">
        <f>IF(ISERROR(VLOOKUP(AL332,Datos!D325:E330,2,0)),0,VLOOKUP(AL332,Datos!D325:E330,2,0))</f>
        <v>0</v>
      </c>
      <c r="AL332" s="198">
        <f>IF(ISERROR(VLOOKUP(Y332,Datos!B325:E330,3,0)),0,VLOOKUP(Y332,Datos!B325:E330,3,0))</f>
        <v>0</v>
      </c>
      <c r="AM332" s="198">
        <f t="shared" si="17"/>
        <v>4</v>
      </c>
      <c r="AN332" s="198" t="str">
        <f>IF(ISERROR(VLOOKUP($AM332,Datos!$I$24:$J$28,2,0)),"-",VLOOKUP($AM332,Datos!$I$24:$J$28,2,0))</f>
        <v>Moderado</v>
      </c>
    </row>
    <row r="333" spans="1:40" s="199" customFormat="1">
      <c r="A333" s="196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8" t="s">
        <v>191</v>
      </c>
      <c r="N333" s="178" t="s">
        <v>194</v>
      </c>
      <c r="O333" s="198">
        <f>IF( AND($M333&lt;&gt;"", $N333&lt;&gt;""), VLOOKUP( IF(ISERROR(VLOOKUP($M333,Datos!$B$8:$C$13,2,0)),0,VLOOKUP($M333,Datos!$B$8:$C$13,2,0)), Datos!$I$9:$N$13, IF(ISERROR(VLOOKUP($N333,Datos!$B$17:$C$21,2,0)),0,VLOOKUP($N333, Datos!$B$17:$C$21,2,0)+1),  0),  "-")</f>
        <v>22</v>
      </c>
      <c r="P333" s="177"/>
      <c r="Q333" s="177"/>
      <c r="R333" s="177"/>
      <c r="S333" s="178" t="s">
        <v>40</v>
      </c>
      <c r="T333" s="198" t="str">
        <f>IF(ISERROR(VLOOKUP($S333,Datos!$B$25:$C$29,2,0)),"", VLOOKUP($S333,Datos!$B$25:$C$29,2,0))</f>
        <v>Alta</v>
      </c>
      <c r="U333" s="198" t="str">
        <f>VLOOKUP($S333,'Efectividad de Controles'!$B$5:$D$9,3,0)</f>
        <v>Impacto / Probabilidad</v>
      </c>
      <c r="V333" s="177"/>
      <c r="W333" s="177"/>
      <c r="X333" s="178" t="s">
        <v>191</v>
      </c>
      <c r="Y333" s="178" t="s">
        <v>196</v>
      </c>
      <c r="Z333" s="198">
        <f>IF( AND($X333&lt;&gt;"", $Y333&lt;&gt;""), VLOOKUP( IF(ISERROR(VLOOKUP($X333,Datos!$B$8:$C$13,2,0)),0,VLOOKUP($X333,Datos!$B$8:$C$13,2,0)), Datos!$I$9:$N$13, IF(ISERROR(VLOOKUP($Y333,Datos!$B$17:$C$21,2,0)),0,VLOOKUP($Y333, Datos!$B$17:$C$21,2,0)+1),  0),  "-")</f>
        <v>25</v>
      </c>
      <c r="AA333" s="177"/>
      <c r="AB333" s="177"/>
      <c r="AC333" s="179"/>
      <c r="AD333" s="180"/>
      <c r="AE333" s="198">
        <f t="shared" si="15"/>
        <v>22</v>
      </c>
      <c r="AF333" s="198">
        <f t="shared" si="16"/>
        <v>25</v>
      </c>
      <c r="AG333" s="178">
        <v>3</v>
      </c>
      <c r="AH333" s="198" t="str">
        <f>IF(ISERROR(VLOOKUP($AG333,Datos!$A$9:$E$13,2,0)),"",VLOOKUP($AG333,Datos!$A$9:$E$13,2,0))</f>
        <v>3 Moderado</v>
      </c>
      <c r="AI333" s="197" t="str">
        <f>IF(ISERROR(VLOOKUP($AJ333,Datos!$D$8:$E$13,2,0)),0,VLOOKUP($AJ333,Datos!$D$8:$E$13,2,0))</f>
        <v>Extremadamente Dañino</v>
      </c>
      <c r="AJ333" s="198">
        <f>IF(ISERROR(VLOOKUP($X333,Datos!$B$8:$E$13,3,0)), 0, VLOOKUP($X333,Datos!$B$8:$E$13,3,0))</f>
        <v>4</v>
      </c>
      <c r="AK333" s="198">
        <f>IF(ISERROR(VLOOKUP(AL333,Datos!D326:E331,2,0)),0,VLOOKUP(AL333,Datos!D326:E331,2,0))</f>
        <v>0</v>
      </c>
      <c r="AL333" s="198">
        <f>IF(ISERROR(VLOOKUP(Y333,Datos!B326:E331,3,0)),0,VLOOKUP(Y333,Datos!B326:E331,3,0))</f>
        <v>0</v>
      </c>
      <c r="AM333" s="198">
        <f t="shared" si="17"/>
        <v>4</v>
      </c>
      <c r="AN333" s="198" t="str">
        <f>IF(ISERROR(VLOOKUP($AM333,Datos!$I$24:$J$28,2,0)),"-",VLOOKUP($AM333,Datos!$I$24:$J$28,2,0))</f>
        <v>Moderado</v>
      </c>
    </row>
    <row r="334" spans="1:40" s="199" customFormat="1">
      <c r="A334" s="196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8" t="s">
        <v>191</v>
      </c>
      <c r="N334" s="178" t="s">
        <v>194</v>
      </c>
      <c r="O334" s="198">
        <f>IF( AND($M334&lt;&gt;"", $N334&lt;&gt;""), VLOOKUP( IF(ISERROR(VLOOKUP($M334,Datos!$B$8:$C$13,2,0)),0,VLOOKUP($M334,Datos!$B$8:$C$13,2,0)), Datos!$I$9:$N$13, IF(ISERROR(VLOOKUP($N334,Datos!$B$17:$C$21,2,0)),0,VLOOKUP($N334, Datos!$B$17:$C$21,2,0)+1),  0),  "-")</f>
        <v>22</v>
      </c>
      <c r="P334" s="177"/>
      <c r="Q334" s="177"/>
      <c r="R334" s="177"/>
      <c r="S334" s="178" t="s">
        <v>40</v>
      </c>
      <c r="T334" s="198" t="str">
        <f>IF(ISERROR(VLOOKUP($S334,Datos!$B$25:$C$29,2,0)),"", VLOOKUP($S334,Datos!$B$25:$C$29,2,0))</f>
        <v>Alta</v>
      </c>
      <c r="U334" s="198" t="str">
        <f>VLOOKUP($S334,'Efectividad de Controles'!$B$5:$D$9,3,0)</f>
        <v>Impacto / Probabilidad</v>
      </c>
      <c r="V334" s="177"/>
      <c r="W334" s="177"/>
      <c r="X334" s="178" t="s">
        <v>191</v>
      </c>
      <c r="Y334" s="178" t="s">
        <v>196</v>
      </c>
      <c r="Z334" s="198">
        <f>IF( AND($X334&lt;&gt;"", $Y334&lt;&gt;""), VLOOKUP( IF(ISERROR(VLOOKUP($X334,Datos!$B$8:$C$13,2,0)),0,VLOOKUP($X334,Datos!$B$8:$C$13,2,0)), Datos!$I$9:$N$13, IF(ISERROR(VLOOKUP($Y334,Datos!$B$17:$C$21,2,0)),0,VLOOKUP($Y334, Datos!$B$17:$C$21,2,0)+1),  0),  "-")</f>
        <v>25</v>
      </c>
      <c r="AA334" s="177"/>
      <c r="AB334" s="177"/>
      <c r="AC334" s="179"/>
      <c r="AD334" s="180"/>
      <c r="AE334" s="198">
        <f t="shared" si="15"/>
        <v>22</v>
      </c>
      <c r="AF334" s="198">
        <f t="shared" si="16"/>
        <v>25</v>
      </c>
      <c r="AG334" s="178">
        <v>3</v>
      </c>
      <c r="AH334" s="198" t="str">
        <f>IF(ISERROR(VLOOKUP($AG334,Datos!$A$9:$E$13,2,0)),"",VLOOKUP($AG334,Datos!$A$9:$E$13,2,0))</f>
        <v>3 Moderado</v>
      </c>
      <c r="AI334" s="197" t="str">
        <f>IF(ISERROR(VLOOKUP($AJ334,Datos!$D$8:$E$13,2,0)),0,VLOOKUP($AJ334,Datos!$D$8:$E$13,2,0))</f>
        <v>Extremadamente Dañino</v>
      </c>
      <c r="AJ334" s="198">
        <f>IF(ISERROR(VLOOKUP($X334,Datos!$B$8:$E$13,3,0)), 0, VLOOKUP($X334,Datos!$B$8:$E$13,3,0))</f>
        <v>4</v>
      </c>
      <c r="AK334" s="198">
        <f>IF(ISERROR(VLOOKUP(AL334,Datos!D327:E332,2,0)),0,VLOOKUP(AL334,Datos!D327:E332,2,0))</f>
        <v>0</v>
      </c>
      <c r="AL334" s="198">
        <f>IF(ISERROR(VLOOKUP(Y334,Datos!B327:E332,3,0)),0,VLOOKUP(Y334,Datos!B327:E332,3,0))</f>
        <v>0</v>
      </c>
      <c r="AM334" s="198">
        <f t="shared" si="17"/>
        <v>4</v>
      </c>
      <c r="AN334" s="198" t="str">
        <f>IF(ISERROR(VLOOKUP($AM334,Datos!$I$24:$J$28,2,0)),"-",VLOOKUP($AM334,Datos!$I$24:$J$28,2,0))</f>
        <v>Moderado</v>
      </c>
    </row>
    <row r="335" spans="1:40" s="199" customFormat="1">
      <c r="A335" s="196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8" t="s">
        <v>191</v>
      </c>
      <c r="N335" s="178" t="s">
        <v>194</v>
      </c>
      <c r="O335" s="198">
        <f>IF( AND($M335&lt;&gt;"", $N335&lt;&gt;""), VLOOKUP( IF(ISERROR(VLOOKUP($M335,Datos!$B$8:$C$13,2,0)),0,VLOOKUP($M335,Datos!$B$8:$C$13,2,0)), Datos!$I$9:$N$13, IF(ISERROR(VLOOKUP($N335,Datos!$B$17:$C$21,2,0)),0,VLOOKUP($N335, Datos!$B$17:$C$21,2,0)+1),  0),  "-")</f>
        <v>22</v>
      </c>
      <c r="P335" s="177"/>
      <c r="Q335" s="177"/>
      <c r="R335" s="177"/>
      <c r="S335" s="178" t="s">
        <v>40</v>
      </c>
      <c r="T335" s="198" t="str">
        <f>IF(ISERROR(VLOOKUP($S335,Datos!$B$25:$C$29,2,0)),"", VLOOKUP($S335,Datos!$B$25:$C$29,2,0))</f>
        <v>Alta</v>
      </c>
      <c r="U335" s="198" t="str">
        <f>VLOOKUP($S335,'Efectividad de Controles'!$B$5:$D$9,3,0)</f>
        <v>Impacto / Probabilidad</v>
      </c>
      <c r="V335" s="177"/>
      <c r="W335" s="177"/>
      <c r="X335" s="178" t="s">
        <v>191</v>
      </c>
      <c r="Y335" s="178" t="s">
        <v>196</v>
      </c>
      <c r="Z335" s="198">
        <f>IF( AND($X335&lt;&gt;"", $Y335&lt;&gt;""), VLOOKUP( IF(ISERROR(VLOOKUP($X335,Datos!$B$8:$C$13,2,0)),0,VLOOKUP($X335,Datos!$B$8:$C$13,2,0)), Datos!$I$9:$N$13, IF(ISERROR(VLOOKUP($Y335,Datos!$B$17:$C$21,2,0)),0,VLOOKUP($Y335, Datos!$B$17:$C$21,2,0)+1),  0),  "-")</f>
        <v>25</v>
      </c>
      <c r="AA335" s="177"/>
      <c r="AB335" s="177"/>
      <c r="AC335" s="179"/>
      <c r="AD335" s="180"/>
      <c r="AE335" s="198">
        <f t="shared" si="15"/>
        <v>22</v>
      </c>
      <c r="AF335" s="198">
        <f t="shared" si="16"/>
        <v>25</v>
      </c>
      <c r="AG335" s="178">
        <v>3</v>
      </c>
      <c r="AH335" s="198" t="str">
        <f>IF(ISERROR(VLOOKUP($AG335,Datos!$A$9:$E$13,2,0)),"",VLOOKUP($AG335,Datos!$A$9:$E$13,2,0))</f>
        <v>3 Moderado</v>
      </c>
      <c r="AI335" s="197" t="str">
        <f>IF(ISERROR(VLOOKUP($AJ335,Datos!$D$8:$E$13,2,0)),0,VLOOKUP($AJ335,Datos!$D$8:$E$13,2,0))</f>
        <v>Extremadamente Dañino</v>
      </c>
      <c r="AJ335" s="198">
        <f>IF(ISERROR(VLOOKUP($X335,Datos!$B$8:$E$13,3,0)), 0, VLOOKUP($X335,Datos!$B$8:$E$13,3,0))</f>
        <v>4</v>
      </c>
      <c r="AK335" s="198">
        <f>IF(ISERROR(VLOOKUP(AL335,Datos!D328:E333,2,0)),0,VLOOKUP(AL335,Datos!D328:E333,2,0))</f>
        <v>0</v>
      </c>
      <c r="AL335" s="198">
        <f>IF(ISERROR(VLOOKUP(Y335,Datos!B328:E333,3,0)),0,VLOOKUP(Y335,Datos!B328:E333,3,0))</f>
        <v>0</v>
      </c>
      <c r="AM335" s="198">
        <f t="shared" si="17"/>
        <v>4</v>
      </c>
      <c r="AN335" s="198" t="str">
        <f>IF(ISERROR(VLOOKUP($AM335,Datos!$I$24:$J$28,2,0)),"-",VLOOKUP($AM335,Datos!$I$24:$J$28,2,0))</f>
        <v>Moderado</v>
      </c>
    </row>
    <row r="336" spans="1:40" s="199" customFormat="1">
      <c r="A336" s="196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8" t="s">
        <v>191</v>
      </c>
      <c r="N336" s="178" t="s">
        <v>194</v>
      </c>
      <c r="O336" s="198">
        <f>IF( AND($M336&lt;&gt;"", $N336&lt;&gt;""), VLOOKUP( IF(ISERROR(VLOOKUP($M336,Datos!$B$8:$C$13,2,0)),0,VLOOKUP($M336,Datos!$B$8:$C$13,2,0)), Datos!$I$9:$N$13, IF(ISERROR(VLOOKUP($N336,Datos!$B$17:$C$21,2,0)),0,VLOOKUP($N336, Datos!$B$17:$C$21,2,0)+1),  0),  "-")</f>
        <v>22</v>
      </c>
      <c r="P336" s="177"/>
      <c r="Q336" s="177"/>
      <c r="R336" s="177"/>
      <c r="S336" s="178" t="s">
        <v>40</v>
      </c>
      <c r="T336" s="198" t="str">
        <f>IF(ISERROR(VLOOKUP($S336,Datos!$B$25:$C$29,2,0)),"", VLOOKUP($S336,Datos!$B$25:$C$29,2,0))</f>
        <v>Alta</v>
      </c>
      <c r="U336" s="198" t="str">
        <f>VLOOKUP($S336,'Efectividad de Controles'!$B$5:$D$9,3,0)</f>
        <v>Impacto / Probabilidad</v>
      </c>
      <c r="V336" s="177"/>
      <c r="W336" s="177"/>
      <c r="X336" s="178" t="s">
        <v>191</v>
      </c>
      <c r="Y336" s="178" t="s">
        <v>196</v>
      </c>
      <c r="Z336" s="198">
        <f>IF( AND($X336&lt;&gt;"", $Y336&lt;&gt;""), VLOOKUP( IF(ISERROR(VLOOKUP($X336,Datos!$B$8:$C$13,2,0)),0,VLOOKUP($X336,Datos!$B$8:$C$13,2,0)), Datos!$I$9:$N$13, IF(ISERROR(VLOOKUP($Y336,Datos!$B$17:$C$21,2,0)),0,VLOOKUP($Y336, Datos!$B$17:$C$21,2,0)+1),  0),  "-")</f>
        <v>25</v>
      </c>
      <c r="AA336" s="177"/>
      <c r="AB336" s="177"/>
      <c r="AC336" s="179"/>
      <c r="AD336" s="180"/>
      <c r="AE336" s="198">
        <f t="shared" si="15"/>
        <v>22</v>
      </c>
      <c r="AF336" s="198">
        <f t="shared" si="16"/>
        <v>25</v>
      </c>
      <c r="AG336" s="178">
        <v>3</v>
      </c>
      <c r="AH336" s="198" t="str">
        <f>IF(ISERROR(VLOOKUP($AG336,Datos!$A$9:$E$13,2,0)),"",VLOOKUP($AG336,Datos!$A$9:$E$13,2,0))</f>
        <v>3 Moderado</v>
      </c>
      <c r="AI336" s="197" t="str">
        <f>IF(ISERROR(VLOOKUP($AJ336,Datos!$D$8:$E$13,2,0)),0,VLOOKUP($AJ336,Datos!$D$8:$E$13,2,0))</f>
        <v>Extremadamente Dañino</v>
      </c>
      <c r="AJ336" s="198">
        <f>IF(ISERROR(VLOOKUP($X336,Datos!$B$8:$E$13,3,0)), 0, VLOOKUP($X336,Datos!$B$8:$E$13,3,0))</f>
        <v>4</v>
      </c>
      <c r="AK336" s="198">
        <f>IF(ISERROR(VLOOKUP(AL336,Datos!D329:E334,2,0)),0,VLOOKUP(AL336,Datos!D329:E334,2,0))</f>
        <v>0</v>
      </c>
      <c r="AL336" s="198">
        <f>IF(ISERROR(VLOOKUP(Y336,Datos!B329:E334,3,0)),0,VLOOKUP(Y336,Datos!B329:E334,3,0))</f>
        <v>0</v>
      </c>
      <c r="AM336" s="198">
        <f t="shared" si="17"/>
        <v>4</v>
      </c>
      <c r="AN336" s="198" t="str">
        <f>IF(ISERROR(VLOOKUP($AM336,Datos!$I$24:$J$28,2,0)),"-",VLOOKUP($AM336,Datos!$I$24:$J$28,2,0))</f>
        <v>Moderado</v>
      </c>
    </row>
    <row r="337" spans="1:40" s="199" customFormat="1">
      <c r="A337" s="196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8" t="s">
        <v>191</v>
      </c>
      <c r="N337" s="178" t="s">
        <v>194</v>
      </c>
      <c r="O337" s="198">
        <f>IF( AND($M337&lt;&gt;"", $N337&lt;&gt;""), VLOOKUP( IF(ISERROR(VLOOKUP($M337,Datos!$B$8:$C$13,2,0)),0,VLOOKUP($M337,Datos!$B$8:$C$13,2,0)), Datos!$I$9:$N$13, IF(ISERROR(VLOOKUP($N337,Datos!$B$17:$C$21,2,0)),0,VLOOKUP($N337, Datos!$B$17:$C$21,2,0)+1),  0),  "-")</f>
        <v>22</v>
      </c>
      <c r="P337" s="177"/>
      <c r="Q337" s="177"/>
      <c r="R337" s="177"/>
      <c r="S337" s="178" t="s">
        <v>40</v>
      </c>
      <c r="T337" s="198" t="str">
        <f>IF(ISERROR(VLOOKUP($S337,Datos!$B$25:$C$29,2,0)),"", VLOOKUP($S337,Datos!$B$25:$C$29,2,0))</f>
        <v>Alta</v>
      </c>
      <c r="U337" s="198" t="str">
        <f>VLOOKUP($S337,'Efectividad de Controles'!$B$5:$D$9,3,0)</f>
        <v>Impacto / Probabilidad</v>
      </c>
      <c r="V337" s="177"/>
      <c r="W337" s="177"/>
      <c r="X337" s="178" t="s">
        <v>191</v>
      </c>
      <c r="Y337" s="178" t="s">
        <v>196</v>
      </c>
      <c r="Z337" s="198">
        <f>IF( AND($X337&lt;&gt;"", $Y337&lt;&gt;""), VLOOKUP( IF(ISERROR(VLOOKUP($X337,Datos!$B$8:$C$13,2,0)),0,VLOOKUP($X337,Datos!$B$8:$C$13,2,0)), Datos!$I$9:$N$13, IF(ISERROR(VLOOKUP($Y337,Datos!$B$17:$C$21,2,0)),0,VLOOKUP($Y337, Datos!$B$17:$C$21,2,0)+1),  0),  "-")</f>
        <v>25</v>
      </c>
      <c r="AA337" s="177"/>
      <c r="AB337" s="177"/>
      <c r="AC337" s="179"/>
      <c r="AD337" s="180"/>
      <c r="AE337" s="198">
        <f t="shared" si="15"/>
        <v>22</v>
      </c>
      <c r="AF337" s="198">
        <f t="shared" si="16"/>
        <v>25</v>
      </c>
      <c r="AG337" s="178">
        <v>3</v>
      </c>
      <c r="AH337" s="198" t="str">
        <f>IF(ISERROR(VLOOKUP($AG337,Datos!$A$9:$E$13,2,0)),"",VLOOKUP($AG337,Datos!$A$9:$E$13,2,0))</f>
        <v>3 Moderado</v>
      </c>
      <c r="AI337" s="197" t="str">
        <f>IF(ISERROR(VLOOKUP($AJ337,Datos!$D$8:$E$13,2,0)),0,VLOOKUP($AJ337,Datos!$D$8:$E$13,2,0))</f>
        <v>Extremadamente Dañino</v>
      </c>
      <c r="AJ337" s="198">
        <f>IF(ISERROR(VLOOKUP($X337,Datos!$B$8:$E$13,3,0)), 0, VLOOKUP($X337,Datos!$B$8:$E$13,3,0))</f>
        <v>4</v>
      </c>
      <c r="AK337" s="198">
        <f>IF(ISERROR(VLOOKUP(AL337,Datos!D330:E335,2,0)),0,VLOOKUP(AL337,Datos!D330:E335,2,0))</f>
        <v>0</v>
      </c>
      <c r="AL337" s="198">
        <f>IF(ISERROR(VLOOKUP(Y337,Datos!B330:E335,3,0)),0,VLOOKUP(Y337,Datos!B330:E335,3,0))</f>
        <v>0</v>
      </c>
      <c r="AM337" s="198">
        <f t="shared" si="17"/>
        <v>4</v>
      </c>
      <c r="AN337" s="198" t="str">
        <f>IF(ISERROR(VLOOKUP($AM337,Datos!$I$24:$J$28,2,0)),"-",VLOOKUP($AM337,Datos!$I$24:$J$28,2,0))</f>
        <v>Moderado</v>
      </c>
    </row>
    <row r="338" spans="1:40" s="199" customFormat="1">
      <c r="A338" s="196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8" t="s">
        <v>191</v>
      </c>
      <c r="N338" s="178" t="s">
        <v>194</v>
      </c>
      <c r="O338" s="198">
        <f>IF( AND($M338&lt;&gt;"", $N338&lt;&gt;""), VLOOKUP( IF(ISERROR(VLOOKUP($M338,Datos!$B$8:$C$13,2,0)),0,VLOOKUP($M338,Datos!$B$8:$C$13,2,0)), Datos!$I$9:$N$13, IF(ISERROR(VLOOKUP($N338,Datos!$B$17:$C$21,2,0)),0,VLOOKUP($N338, Datos!$B$17:$C$21,2,0)+1),  0),  "-")</f>
        <v>22</v>
      </c>
      <c r="P338" s="177"/>
      <c r="Q338" s="177"/>
      <c r="R338" s="177"/>
      <c r="S338" s="178" t="s">
        <v>40</v>
      </c>
      <c r="T338" s="198" t="str">
        <f>IF(ISERROR(VLOOKUP($S338,Datos!$B$25:$C$29,2,0)),"", VLOOKUP($S338,Datos!$B$25:$C$29,2,0))</f>
        <v>Alta</v>
      </c>
      <c r="U338" s="198" t="str">
        <f>VLOOKUP($S338,'Efectividad de Controles'!$B$5:$D$9,3,0)</f>
        <v>Impacto / Probabilidad</v>
      </c>
      <c r="V338" s="177"/>
      <c r="W338" s="177"/>
      <c r="X338" s="178" t="s">
        <v>191</v>
      </c>
      <c r="Y338" s="178" t="s">
        <v>196</v>
      </c>
      <c r="Z338" s="198">
        <f>IF( AND($X338&lt;&gt;"", $Y338&lt;&gt;""), VLOOKUP( IF(ISERROR(VLOOKUP($X338,Datos!$B$8:$C$13,2,0)),0,VLOOKUP($X338,Datos!$B$8:$C$13,2,0)), Datos!$I$9:$N$13, IF(ISERROR(VLOOKUP($Y338,Datos!$B$17:$C$21,2,0)),0,VLOOKUP($Y338, Datos!$B$17:$C$21,2,0)+1),  0),  "-")</f>
        <v>25</v>
      </c>
      <c r="AA338" s="177"/>
      <c r="AB338" s="177"/>
      <c r="AC338" s="179"/>
      <c r="AD338" s="180"/>
      <c r="AE338" s="198">
        <f t="shared" si="15"/>
        <v>22</v>
      </c>
      <c r="AF338" s="198">
        <f t="shared" si="16"/>
        <v>25</v>
      </c>
      <c r="AG338" s="178">
        <v>3</v>
      </c>
      <c r="AH338" s="198" t="str">
        <f>IF(ISERROR(VLOOKUP($AG338,Datos!$A$9:$E$13,2,0)),"",VLOOKUP($AG338,Datos!$A$9:$E$13,2,0))</f>
        <v>3 Moderado</v>
      </c>
      <c r="AI338" s="197" t="str">
        <f>IF(ISERROR(VLOOKUP($AJ338,Datos!$D$8:$E$13,2,0)),0,VLOOKUP($AJ338,Datos!$D$8:$E$13,2,0))</f>
        <v>Extremadamente Dañino</v>
      </c>
      <c r="AJ338" s="198">
        <f>IF(ISERROR(VLOOKUP($X338,Datos!$B$8:$E$13,3,0)), 0, VLOOKUP($X338,Datos!$B$8:$E$13,3,0))</f>
        <v>4</v>
      </c>
      <c r="AK338" s="198">
        <f>IF(ISERROR(VLOOKUP(AL338,Datos!D331:E336,2,0)),0,VLOOKUP(AL338,Datos!D331:E336,2,0))</f>
        <v>0</v>
      </c>
      <c r="AL338" s="198">
        <f>IF(ISERROR(VLOOKUP(Y338,Datos!B331:E336,3,0)),0,VLOOKUP(Y338,Datos!B331:E336,3,0))</f>
        <v>0</v>
      </c>
      <c r="AM338" s="198">
        <f t="shared" si="17"/>
        <v>4</v>
      </c>
      <c r="AN338" s="198" t="str">
        <f>IF(ISERROR(VLOOKUP($AM338,Datos!$I$24:$J$28,2,0)),"-",VLOOKUP($AM338,Datos!$I$24:$J$28,2,0))</f>
        <v>Moderado</v>
      </c>
    </row>
    <row r="339" spans="1:40" s="199" customFormat="1">
      <c r="A339" s="196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8" t="s">
        <v>191</v>
      </c>
      <c r="N339" s="178" t="s">
        <v>194</v>
      </c>
      <c r="O339" s="198">
        <f>IF( AND($M339&lt;&gt;"", $N339&lt;&gt;""), VLOOKUP( IF(ISERROR(VLOOKUP($M339,Datos!$B$8:$C$13,2,0)),0,VLOOKUP($M339,Datos!$B$8:$C$13,2,0)), Datos!$I$9:$N$13, IF(ISERROR(VLOOKUP($N339,Datos!$B$17:$C$21,2,0)),0,VLOOKUP($N339, Datos!$B$17:$C$21,2,0)+1),  0),  "-")</f>
        <v>22</v>
      </c>
      <c r="P339" s="177"/>
      <c r="Q339" s="177"/>
      <c r="R339" s="177"/>
      <c r="S339" s="178" t="s">
        <v>40</v>
      </c>
      <c r="T339" s="198" t="str">
        <f>IF(ISERROR(VLOOKUP($S339,Datos!$B$25:$C$29,2,0)),"", VLOOKUP($S339,Datos!$B$25:$C$29,2,0))</f>
        <v>Alta</v>
      </c>
      <c r="U339" s="198" t="str">
        <f>VLOOKUP($S339,'Efectividad de Controles'!$B$5:$D$9,3,0)</f>
        <v>Impacto / Probabilidad</v>
      </c>
      <c r="V339" s="177"/>
      <c r="W339" s="177"/>
      <c r="X339" s="178" t="s">
        <v>191</v>
      </c>
      <c r="Y339" s="178" t="s">
        <v>196</v>
      </c>
      <c r="Z339" s="198">
        <f>IF( AND($X339&lt;&gt;"", $Y339&lt;&gt;""), VLOOKUP( IF(ISERROR(VLOOKUP($X339,Datos!$B$8:$C$13,2,0)),0,VLOOKUP($X339,Datos!$B$8:$C$13,2,0)), Datos!$I$9:$N$13, IF(ISERROR(VLOOKUP($Y339,Datos!$B$17:$C$21,2,0)),0,VLOOKUP($Y339, Datos!$B$17:$C$21,2,0)+1),  0),  "-")</f>
        <v>25</v>
      </c>
      <c r="AA339" s="177"/>
      <c r="AB339" s="177"/>
      <c r="AC339" s="179"/>
      <c r="AD339" s="180"/>
      <c r="AE339" s="198">
        <f t="shared" si="15"/>
        <v>22</v>
      </c>
      <c r="AF339" s="198">
        <f t="shared" si="16"/>
        <v>25</v>
      </c>
      <c r="AG339" s="178">
        <v>3</v>
      </c>
      <c r="AH339" s="198" t="str">
        <f>IF(ISERROR(VLOOKUP($AG339,Datos!$A$9:$E$13,2,0)),"",VLOOKUP($AG339,Datos!$A$9:$E$13,2,0))</f>
        <v>3 Moderado</v>
      </c>
      <c r="AI339" s="197" t="str">
        <f>IF(ISERROR(VLOOKUP($AJ339,Datos!$D$8:$E$13,2,0)),0,VLOOKUP($AJ339,Datos!$D$8:$E$13,2,0))</f>
        <v>Extremadamente Dañino</v>
      </c>
      <c r="AJ339" s="198">
        <f>IF(ISERROR(VLOOKUP($X339,Datos!$B$8:$E$13,3,0)), 0, VLOOKUP($X339,Datos!$B$8:$E$13,3,0))</f>
        <v>4</v>
      </c>
      <c r="AK339" s="198">
        <f>IF(ISERROR(VLOOKUP(AL339,Datos!D332:E337,2,0)),0,VLOOKUP(AL339,Datos!D332:E337,2,0))</f>
        <v>0</v>
      </c>
      <c r="AL339" s="198">
        <f>IF(ISERROR(VLOOKUP(Y339,Datos!B332:E337,3,0)),0,VLOOKUP(Y339,Datos!B332:E337,3,0))</f>
        <v>0</v>
      </c>
      <c r="AM339" s="198">
        <f t="shared" si="17"/>
        <v>4</v>
      </c>
      <c r="AN339" s="198" t="str">
        <f>IF(ISERROR(VLOOKUP($AM339,Datos!$I$24:$J$28,2,0)),"-",VLOOKUP($AM339,Datos!$I$24:$J$28,2,0))</f>
        <v>Moderado</v>
      </c>
    </row>
    <row r="340" spans="1:40" s="199" customFormat="1">
      <c r="A340" s="196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8" t="s">
        <v>191</v>
      </c>
      <c r="N340" s="178" t="s">
        <v>194</v>
      </c>
      <c r="O340" s="198">
        <f>IF( AND($M340&lt;&gt;"", $N340&lt;&gt;""), VLOOKUP( IF(ISERROR(VLOOKUP($M340,Datos!$B$8:$C$13,2,0)),0,VLOOKUP($M340,Datos!$B$8:$C$13,2,0)), Datos!$I$9:$N$13, IF(ISERROR(VLOOKUP($N340,Datos!$B$17:$C$21,2,0)),0,VLOOKUP($N340, Datos!$B$17:$C$21,2,0)+1),  0),  "-")</f>
        <v>22</v>
      </c>
      <c r="P340" s="177"/>
      <c r="Q340" s="177"/>
      <c r="R340" s="177"/>
      <c r="S340" s="178" t="s">
        <v>40</v>
      </c>
      <c r="T340" s="198" t="str">
        <f>IF(ISERROR(VLOOKUP($S340,Datos!$B$25:$C$29,2,0)),"", VLOOKUP($S340,Datos!$B$25:$C$29,2,0))</f>
        <v>Alta</v>
      </c>
      <c r="U340" s="198" t="str">
        <f>VLOOKUP($S340,'Efectividad de Controles'!$B$5:$D$9,3,0)</f>
        <v>Impacto / Probabilidad</v>
      </c>
      <c r="V340" s="177"/>
      <c r="W340" s="177"/>
      <c r="X340" s="178" t="s">
        <v>191</v>
      </c>
      <c r="Y340" s="178" t="s">
        <v>196</v>
      </c>
      <c r="Z340" s="198">
        <f>IF( AND($X340&lt;&gt;"", $Y340&lt;&gt;""), VLOOKUP( IF(ISERROR(VLOOKUP($X340,Datos!$B$8:$C$13,2,0)),0,VLOOKUP($X340,Datos!$B$8:$C$13,2,0)), Datos!$I$9:$N$13, IF(ISERROR(VLOOKUP($Y340,Datos!$B$17:$C$21,2,0)),0,VLOOKUP($Y340, Datos!$B$17:$C$21,2,0)+1),  0),  "-")</f>
        <v>25</v>
      </c>
      <c r="AA340" s="177"/>
      <c r="AB340" s="177"/>
      <c r="AC340" s="179"/>
      <c r="AD340" s="180"/>
      <c r="AE340" s="198">
        <f t="shared" si="15"/>
        <v>22</v>
      </c>
      <c r="AF340" s="198">
        <f t="shared" si="16"/>
        <v>25</v>
      </c>
      <c r="AG340" s="178">
        <v>3</v>
      </c>
      <c r="AH340" s="198" t="str">
        <f>IF(ISERROR(VLOOKUP($AG340,Datos!$A$9:$E$13,2,0)),"",VLOOKUP($AG340,Datos!$A$9:$E$13,2,0))</f>
        <v>3 Moderado</v>
      </c>
      <c r="AI340" s="197" t="str">
        <f>IF(ISERROR(VLOOKUP($AJ340,Datos!$D$8:$E$13,2,0)),0,VLOOKUP($AJ340,Datos!$D$8:$E$13,2,0))</f>
        <v>Extremadamente Dañino</v>
      </c>
      <c r="AJ340" s="198">
        <f>IF(ISERROR(VLOOKUP($X340,Datos!$B$8:$E$13,3,0)), 0, VLOOKUP($X340,Datos!$B$8:$E$13,3,0))</f>
        <v>4</v>
      </c>
      <c r="AK340" s="198">
        <f>IF(ISERROR(VLOOKUP(AL340,Datos!D333:E338,2,0)),0,VLOOKUP(AL340,Datos!D333:E338,2,0))</f>
        <v>0</v>
      </c>
      <c r="AL340" s="198">
        <f>IF(ISERROR(VLOOKUP(Y340,Datos!B333:E338,3,0)),0,VLOOKUP(Y340,Datos!B333:E338,3,0))</f>
        <v>0</v>
      </c>
      <c r="AM340" s="198">
        <f t="shared" si="17"/>
        <v>4</v>
      </c>
      <c r="AN340" s="198" t="str">
        <f>IF(ISERROR(VLOOKUP($AM340,Datos!$I$24:$J$28,2,0)),"-",VLOOKUP($AM340,Datos!$I$24:$J$28,2,0))</f>
        <v>Moderado</v>
      </c>
    </row>
    <row r="341" spans="1:40" s="199" customFormat="1">
      <c r="A341" s="196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8" t="s">
        <v>191</v>
      </c>
      <c r="N341" s="178" t="s">
        <v>194</v>
      </c>
      <c r="O341" s="198">
        <f>IF( AND($M341&lt;&gt;"", $N341&lt;&gt;""), VLOOKUP( IF(ISERROR(VLOOKUP($M341,Datos!$B$8:$C$13,2,0)),0,VLOOKUP($M341,Datos!$B$8:$C$13,2,0)), Datos!$I$9:$N$13, IF(ISERROR(VLOOKUP($N341,Datos!$B$17:$C$21,2,0)),0,VLOOKUP($N341, Datos!$B$17:$C$21,2,0)+1),  0),  "-")</f>
        <v>22</v>
      </c>
      <c r="P341" s="177"/>
      <c r="Q341" s="177"/>
      <c r="R341" s="177"/>
      <c r="S341" s="178" t="s">
        <v>40</v>
      </c>
      <c r="T341" s="198" t="str">
        <f>IF(ISERROR(VLOOKUP($S341,Datos!$B$25:$C$29,2,0)),"", VLOOKUP($S341,Datos!$B$25:$C$29,2,0))</f>
        <v>Alta</v>
      </c>
      <c r="U341" s="198" t="str">
        <f>VLOOKUP($S341,'Efectividad de Controles'!$B$5:$D$9,3,0)</f>
        <v>Impacto / Probabilidad</v>
      </c>
      <c r="V341" s="177"/>
      <c r="W341" s="177"/>
      <c r="X341" s="178" t="s">
        <v>191</v>
      </c>
      <c r="Y341" s="178" t="s">
        <v>196</v>
      </c>
      <c r="Z341" s="198">
        <f>IF( AND($X341&lt;&gt;"", $Y341&lt;&gt;""), VLOOKUP( IF(ISERROR(VLOOKUP($X341,Datos!$B$8:$C$13,2,0)),0,VLOOKUP($X341,Datos!$B$8:$C$13,2,0)), Datos!$I$9:$N$13, IF(ISERROR(VLOOKUP($Y341,Datos!$B$17:$C$21,2,0)),0,VLOOKUP($Y341, Datos!$B$17:$C$21,2,0)+1),  0),  "-")</f>
        <v>25</v>
      </c>
      <c r="AA341" s="177"/>
      <c r="AB341" s="177"/>
      <c r="AC341" s="179"/>
      <c r="AD341" s="180"/>
      <c r="AE341" s="198">
        <f t="shared" si="15"/>
        <v>22</v>
      </c>
      <c r="AF341" s="198">
        <f t="shared" si="16"/>
        <v>25</v>
      </c>
      <c r="AG341" s="178">
        <v>3</v>
      </c>
      <c r="AH341" s="198" t="str">
        <f>IF(ISERROR(VLOOKUP($AG341,Datos!$A$9:$E$13,2,0)),"",VLOOKUP($AG341,Datos!$A$9:$E$13,2,0))</f>
        <v>3 Moderado</v>
      </c>
      <c r="AI341" s="197" t="str">
        <f>IF(ISERROR(VLOOKUP($AJ341,Datos!$D$8:$E$13,2,0)),0,VLOOKUP($AJ341,Datos!$D$8:$E$13,2,0))</f>
        <v>Extremadamente Dañino</v>
      </c>
      <c r="AJ341" s="198">
        <f>IF(ISERROR(VLOOKUP($X341,Datos!$B$8:$E$13,3,0)), 0, VLOOKUP($X341,Datos!$B$8:$E$13,3,0))</f>
        <v>4</v>
      </c>
      <c r="AK341" s="198">
        <f>IF(ISERROR(VLOOKUP(AL341,Datos!D334:E339,2,0)),0,VLOOKUP(AL341,Datos!D334:E339,2,0))</f>
        <v>0</v>
      </c>
      <c r="AL341" s="198">
        <f>IF(ISERROR(VLOOKUP(Y341,Datos!B334:E339,3,0)),0,VLOOKUP(Y341,Datos!B334:E339,3,0))</f>
        <v>0</v>
      </c>
      <c r="AM341" s="198">
        <f t="shared" si="17"/>
        <v>4</v>
      </c>
      <c r="AN341" s="198" t="str">
        <f>IF(ISERROR(VLOOKUP($AM341,Datos!$I$24:$J$28,2,0)),"-",VLOOKUP($AM341,Datos!$I$24:$J$28,2,0))</f>
        <v>Moderado</v>
      </c>
    </row>
    <row r="342" spans="1:40" s="199" customFormat="1">
      <c r="A342" s="196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8" t="s">
        <v>191</v>
      </c>
      <c r="N342" s="178" t="s">
        <v>194</v>
      </c>
      <c r="O342" s="198">
        <f>IF( AND($M342&lt;&gt;"", $N342&lt;&gt;""), VLOOKUP( IF(ISERROR(VLOOKUP($M342,Datos!$B$8:$C$13,2,0)),0,VLOOKUP($M342,Datos!$B$8:$C$13,2,0)), Datos!$I$9:$N$13, IF(ISERROR(VLOOKUP($N342,Datos!$B$17:$C$21,2,0)),0,VLOOKUP($N342, Datos!$B$17:$C$21,2,0)+1),  0),  "-")</f>
        <v>22</v>
      </c>
      <c r="P342" s="177"/>
      <c r="Q342" s="177"/>
      <c r="R342" s="177"/>
      <c r="S342" s="178" t="s">
        <v>40</v>
      </c>
      <c r="T342" s="198" t="str">
        <f>IF(ISERROR(VLOOKUP($S342,Datos!$B$25:$C$29,2,0)),"", VLOOKUP($S342,Datos!$B$25:$C$29,2,0))</f>
        <v>Alta</v>
      </c>
      <c r="U342" s="198" t="str">
        <f>VLOOKUP($S342,'Efectividad de Controles'!$B$5:$D$9,3,0)</f>
        <v>Impacto / Probabilidad</v>
      </c>
      <c r="V342" s="177"/>
      <c r="W342" s="177"/>
      <c r="X342" s="178" t="s">
        <v>191</v>
      </c>
      <c r="Y342" s="178" t="s">
        <v>196</v>
      </c>
      <c r="Z342" s="198">
        <f>IF( AND($X342&lt;&gt;"", $Y342&lt;&gt;""), VLOOKUP( IF(ISERROR(VLOOKUP($X342,Datos!$B$8:$C$13,2,0)),0,VLOOKUP($X342,Datos!$B$8:$C$13,2,0)), Datos!$I$9:$N$13, IF(ISERROR(VLOOKUP($Y342,Datos!$B$17:$C$21,2,0)),0,VLOOKUP($Y342, Datos!$B$17:$C$21,2,0)+1),  0),  "-")</f>
        <v>25</v>
      </c>
      <c r="AA342" s="177"/>
      <c r="AB342" s="177"/>
      <c r="AC342" s="179"/>
      <c r="AD342" s="180"/>
      <c r="AE342" s="198">
        <f t="shared" si="15"/>
        <v>22</v>
      </c>
      <c r="AF342" s="198">
        <f t="shared" si="16"/>
        <v>25</v>
      </c>
      <c r="AG342" s="178">
        <v>3</v>
      </c>
      <c r="AH342" s="198" t="str">
        <f>IF(ISERROR(VLOOKUP($AG342,Datos!$A$9:$E$13,2,0)),"",VLOOKUP($AG342,Datos!$A$9:$E$13,2,0))</f>
        <v>3 Moderado</v>
      </c>
      <c r="AI342" s="197" t="str">
        <f>IF(ISERROR(VLOOKUP($AJ342,Datos!$D$8:$E$13,2,0)),0,VLOOKUP($AJ342,Datos!$D$8:$E$13,2,0))</f>
        <v>Extremadamente Dañino</v>
      </c>
      <c r="AJ342" s="198">
        <f>IF(ISERROR(VLOOKUP($X342,Datos!$B$8:$E$13,3,0)), 0, VLOOKUP($X342,Datos!$B$8:$E$13,3,0))</f>
        <v>4</v>
      </c>
      <c r="AK342" s="198">
        <f>IF(ISERROR(VLOOKUP(AL342,Datos!D335:E340,2,0)),0,VLOOKUP(AL342,Datos!D335:E340,2,0))</f>
        <v>0</v>
      </c>
      <c r="AL342" s="198">
        <f>IF(ISERROR(VLOOKUP(Y342,Datos!B335:E340,3,0)),0,VLOOKUP(Y342,Datos!B335:E340,3,0))</f>
        <v>0</v>
      </c>
      <c r="AM342" s="198">
        <f t="shared" si="17"/>
        <v>4</v>
      </c>
      <c r="AN342" s="198" t="str">
        <f>IF(ISERROR(VLOOKUP($AM342,Datos!$I$24:$J$28,2,0)),"-",VLOOKUP($AM342,Datos!$I$24:$J$28,2,0))</f>
        <v>Moderado</v>
      </c>
    </row>
    <row r="343" spans="1:40" s="199" customFormat="1">
      <c r="A343" s="196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8" t="s">
        <v>191</v>
      </c>
      <c r="N343" s="178" t="s">
        <v>194</v>
      </c>
      <c r="O343" s="198">
        <f>IF( AND($M343&lt;&gt;"", $N343&lt;&gt;""), VLOOKUP( IF(ISERROR(VLOOKUP($M343,Datos!$B$8:$C$13,2,0)),0,VLOOKUP($M343,Datos!$B$8:$C$13,2,0)), Datos!$I$9:$N$13, IF(ISERROR(VLOOKUP($N343,Datos!$B$17:$C$21,2,0)),0,VLOOKUP($N343, Datos!$B$17:$C$21,2,0)+1),  0),  "-")</f>
        <v>22</v>
      </c>
      <c r="P343" s="177"/>
      <c r="Q343" s="177"/>
      <c r="R343" s="177"/>
      <c r="S343" s="178" t="s">
        <v>40</v>
      </c>
      <c r="T343" s="198" t="str">
        <f>IF(ISERROR(VLOOKUP($S343,Datos!$B$25:$C$29,2,0)),"", VLOOKUP($S343,Datos!$B$25:$C$29,2,0))</f>
        <v>Alta</v>
      </c>
      <c r="U343" s="198" t="str">
        <f>VLOOKUP($S343,'Efectividad de Controles'!$B$5:$D$9,3,0)</f>
        <v>Impacto / Probabilidad</v>
      </c>
      <c r="V343" s="177"/>
      <c r="W343" s="177"/>
      <c r="X343" s="178" t="s">
        <v>191</v>
      </c>
      <c r="Y343" s="178" t="s">
        <v>196</v>
      </c>
      <c r="Z343" s="198">
        <f>IF( AND($X343&lt;&gt;"", $Y343&lt;&gt;""), VLOOKUP( IF(ISERROR(VLOOKUP($X343,Datos!$B$8:$C$13,2,0)),0,VLOOKUP($X343,Datos!$B$8:$C$13,2,0)), Datos!$I$9:$N$13, IF(ISERROR(VLOOKUP($Y343,Datos!$B$17:$C$21,2,0)),0,VLOOKUP($Y343, Datos!$B$17:$C$21,2,0)+1),  0),  "-")</f>
        <v>25</v>
      </c>
      <c r="AA343" s="177"/>
      <c r="AB343" s="177"/>
      <c r="AC343" s="179"/>
      <c r="AD343" s="180"/>
      <c r="AE343" s="198">
        <f t="shared" si="15"/>
        <v>22</v>
      </c>
      <c r="AF343" s="198">
        <f t="shared" si="16"/>
        <v>25</v>
      </c>
      <c r="AG343" s="178">
        <v>3</v>
      </c>
      <c r="AH343" s="198" t="str">
        <f>IF(ISERROR(VLOOKUP($AG343,Datos!$A$9:$E$13,2,0)),"",VLOOKUP($AG343,Datos!$A$9:$E$13,2,0))</f>
        <v>3 Moderado</v>
      </c>
      <c r="AI343" s="197" t="str">
        <f>IF(ISERROR(VLOOKUP($AJ343,Datos!$D$8:$E$13,2,0)),0,VLOOKUP($AJ343,Datos!$D$8:$E$13,2,0))</f>
        <v>Extremadamente Dañino</v>
      </c>
      <c r="AJ343" s="198">
        <f>IF(ISERROR(VLOOKUP($X343,Datos!$B$8:$E$13,3,0)), 0, VLOOKUP($X343,Datos!$B$8:$E$13,3,0))</f>
        <v>4</v>
      </c>
      <c r="AK343" s="198">
        <f>IF(ISERROR(VLOOKUP(AL343,Datos!D336:E341,2,0)),0,VLOOKUP(AL343,Datos!D336:E341,2,0))</f>
        <v>0</v>
      </c>
      <c r="AL343" s="198">
        <f>IF(ISERROR(VLOOKUP(Y343,Datos!B336:E341,3,0)),0,VLOOKUP(Y343,Datos!B336:E341,3,0))</f>
        <v>0</v>
      </c>
      <c r="AM343" s="198">
        <f t="shared" si="17"/>
        <v>4</v>
      </c>
      <c r="AN343" s="198" t="str">
        <f>IF(ISERROR(VLOOKUP($AM343,Datos!$I$24:$J$28,2,0)),"-",VLOOKUP($AM343,Datos!$I$24:$J$28,2,0))</f>
        <v>Moderado</v>
      </c>
    </row>
    <row r="344" spans="1:40" s="199" customFormat="1">
      <c r="A344" s="196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8" t="s">
        <v>191</v>
      </c>
      <c r="N344" s="178" t="s">
        <v>194</v>
      </c>
      <c r="O344" s="198">
        <f>IF( AND($M344&lt;&gt;"", $N344&lt;&gt;""), VLOOKUP( IF(ISERROR(VLOOKUP($M344,Datos!$B$8:$C$13,2,0)),0,VLOOKUP($M344,Datos!$B$8:$C$13,2,0)), Datos!$I$9:$N$13, IF(ISERROR(VLOOKUP($N344,Datos!$B$17:$C$21,2,0)),0,VLOOKUP($N344, Datos!$B$17:$C$21,2,0)+1),  0),  "-")</f>
        <v>22</v>
      </c>
      <c r="P344" s="177"/>
      <c r="Q344" s="177"/>
      <c r="R344" s="177"/>
      <c r="S344" s="178" t="s">
        <v>40</v>
      </c>
      <c r="T344" s="198" t="str">
        <f>IF(ISERROR(VLOOKUP($S344,Datos!$B$25:$C$29,2,0)),"", VLOOKUP($S344,Datos!$B$25:$C$29,2,0))</f>
        <v>Alta</v>
      </c>
      <c r="U344" s="198" t="str">
        <f>VLOOKUP($S344,'Efectividad de Controles'!$B$5:$D$9,3,0)</f>
        <v>Impacto / Probabilidad</v>
      </c>
      <c r="V344" s="177"/>
      <c r="W344" s="177"/>
      <c r="X344" s="178" t="s">
        <v>191</v>
      </c>
      <c r="Y344" s="178" t="s">
        <v>196</v>
      </c>
      <c r="Z344" s="198">
        <f>IF( AND($X344&lt;&gt;"", $Y344&lt;&gt;""), VLOOKUP( IF(ISERROR(VLOOKUP($X344,Datos!$B$8:$C$13,2,0)),0,VLOOKUP($X344,Datos!$B$8:$C$13,2,0)), Datos!$I$9:$N$13, IF(ISERROR(VLOOKUP($Y344,Datos!$B$17:$C$21,2,0)),0,VLOOKUP($Y344, Datos!$B$17:$C$21,2,0)+1),  0),  "-")</f>
        <v>25</v>
      </c>
      <c r="AA344" s="177"/>
      <c r="AB344" s="177"/>
      <c r="AC344" s="179"/>
      <c r="AD344" s="180"/>
      <c r="AE344" s="198">
        <f t="shared" si="15"/>
        <v>22</v>
      </c>
      <c r="AF344" s="198">
        <f t="shared" si="16"/>
        <v>25</v>
      </c>
      <c r="AG344" s="178">
        <v>3</v>
      </c>
      <c r="AH344" s="198" t="str">
        <f>IF(ISERROR(VLOOKUP($AG344,Datos!$A$9:$E$13,2,0)),"",VLOOKUP($AG344,Datos!$A$9:$E$13,2,0))</f>
        <v>3 Moderado</v>
      </c>
      <c r="AI344" s="197" t="str">
        <f>IF(ISERROR(VLOOKUP($AJ344,Datos!$D$8:$E$13,2,0)),0,VLOOKUP($AJ344,Datos!$D$8:$E$13,2,0))</f>
        <v>Extremadamente Dañino</v>
      </c>
      <c r="AJ344" s="198">
        <f>IF(ISERROR(VLOOKUP($X344,Datos!$B$8:$E$13,3,0)), 0, VLOOKUP($X344,Datos!$B$8:$E$13,3,0))</f>
        <v>4</v>
      </c>
      <c r="AK344" s="198">
        <f>IF(ISERROR(VLOOKUP(AL344,Datos!D337:E342,2,0)),0,VLOOKUP(AL344,Datos!D337:E342,2,0))</f>
        <v>0</v>
      </c>
      <c r="AL344" s="198">
        <f>IF(ISERROR(VLOOKUP(Y344,Datos!B337:E342,3,0)),0,VLOOKUP(Y344,Datos!B337:E342,3,0))</f>
        <v>0</v>
      </c>
      <c r="AM344" s="198">
        <f t="shared" si="17"/>
        <v>4</v>
      </c>
      <c r="AN344" s="198" t="str">
        <f>IF(ISERROR(VLOOKUP($AM344,Datos!$I$24:$J$28,2,0)),"-",VLOOKUP($AM344,Datos!$I$24:$J$28,2,0))</f>
        <v>Moderado</v>
      </c>
    </row>
    <row r="345" spans="1:40" s="199" customFormat="1">
      <c r="A345" s="196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8" t="s">
        <v>191</v>
      </c>
      <c r="N345" s="178" t="s">
        <v>194</v>
      </c>
      <c r="O345" s="198">
        <f>IF( AND($M345&lt;&gt;"", $N345&lt;&gt;""), VLOOKUP( IF(ISERROR(VLOOKUP($M345,Datos!$B$8:$C$13,2,0)),0,VLOOKUP($M345,Datos!$B$8:$C$13,2,0)), Datos!$I$9:$N$13, IF(ISERROR(VLOOKUP($N345,Datos!$B$17:$C$21,2,0)),0,VLOOKUP($N345, Datos!$B$17:$C$21,2,0)+1),  0),  "-")</f>
        <v>22</v>
      </c>
      <c r="P345" s="177"/>
      <c r="Q345" s="177"/>
      <c r="R345" s="177"/>
      <c r="S345" s="178" t="s">
        <v>40</v>
      </c>
      <c r="T345" s="198" t="str">
        <f>IF(ISERROR(VLOOKUP($S345,Datos!$B$25:$C$29,2,0)),"", VLOOKUP($S345,Datos!$B$25:$C$29,2,0))</f>
        <v>Alta</v>
      </c>
      <c r="U345" s="198" t="str">
        <f>VLOOKUP($S345,'Efectividad de Controles'!$B$5:$D$9,3,0)</f>
        <v>Impacto / Probabilidad</v>
      </c>
      <c r="V345" s="177"/>
      <c r="W345" s="177"/>
      <c r="X345" s="178" t="s">
        <v>191</v>
      </c>
      <c r="Y345" s="178" t="s">
        <v>196</v>
      </c>
      <c r="Z345" s="198">
        <f>IF( AND($X345&lt;&gt;"", $Y345&lt;&gt;""), VLOOKUP( IF(ISERROR(VLOOKUP($X345,Datos!$B$8:$C$13,2,0)),0,VLOOKUP($X345,Datos!$B$8:$C$13,2,0)), Datos!$I$9:$N$13, IF(ISERROR(VLOOKUP($Y345,Datos!$B$17:$C$21,2,0)),0,VLOOKUP($Y345, Datos!$B$17:$C$21,2,0)+1),  0),  "-")</f>
        <v>25</v>
      </c>
      <c r="AA345" s="177"/>
      <c r="AB345" s="177"/>
      <c r="AC345" s="179"/>
      <c r="AD345" s="180"/>
      <c r="AE345" s="198">
        <f t="shared" si="15"/>
        <v>22</v>
      </c>
      <c r="AF345" s="198">
        <f t="shared" si="16"/>
        <v>25</v>
      </c>
      <c r="AG345" s="178">
        <v>3</v>
      </c>
      <c r="AH345" s="198" t="str">
        <f>IF(ISERROR(VLOOKUP($AG345,Datos!$A$9:$E$13,2,0)),"",VLOOKUP($AG345,Datos!$A$9:$E$13,2,0))</f>
        <v>3 Moderado</v>
      </c>
      <c r="AI345" s="197" t="str">
        <f>IF(ISERROR(VLOOKUP($AJ345,Datos!$D$8:$E$13,2,0)),0,VLOOKUP($AJ345,Datos!$D$8:$E$13,2,0))</f>
        <v>Extremadamente Dañino</v>
      </c>
      <c r="AJ345" s="198">
        <f>IF(ISERROR(VLOOKUP($X345,Datos!$B$8:$E$13,3,0)), 0, VLOOKUP($X345,Datos!$B$8:$E$13,3,0))</f>
        <v>4</v>
      </c>
      <c r="AK345" s="198">
        <f>IF(ISERROR(VLOOKUP(AL345,Datos!D338:E343,2,0)),0,VLOOKUP(AL345,Datos!D338:E343,2,0))</f>
        <v>0</v>
      </c>
      <c r="AL345" s="198">
        <f>IF(ISERROR(VLOOKUP(Y345,Datos!B338:E343,3,0)),0,VLOOKUP(Y345,Datos!B338:E343,3,0))</f>
        <v>0</v>
      </c>
      <c r="AM345" s="198">
        <f t="shared" si="17"/>
        <v>4</v>
      </c>
      <c r="AN345" s="198" t="str">
        <f>IF(ISERROR(VLOOKUP($AM345,Datos!$I$24:$J$28,2,0)),"-",VLOOKUP($AM345,Datos!$I$24:$J$28,2,0))</f>
        <v>Moderado</v>
      </c>
    </row>
    <row r="346" spans="1:40" s="199" customFormat="1">
      <c r="A346" s="196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8" t="s">
        <v>191</v>
      </c>
      <c r="N346" s="178" t="s">
        <v>194</v>
      </c>
      <c r="O346" s="198">
        <f>IF( AND($M346&lt;&gt;"", $N346&lt;&gt;""), VLOOKUP( IF(ISERROR(VLOOKUP($M346,Datos!$B$8:$C$13,2,0)),0,VLOOKUP($M346,Datos!$B$8:$C$13,2,0)), Datos!$I$9:$N$13, IF(ISERROR(VLOOKUP($N346,Datos!$B$17:$C$21,2,0)),0,VLOOKUP($N346, Datos!$B$17:$C$21,2,0)+1),  0),  "-")</f>
        <v>22</v>
      </c>
      <c r="P346" s="177"/>
      <c r="Q346" s="177"/>
      <c r="R346" s="177"/>
      <c r="S346" s="178" t="s">
        <v>40</v>
      </c>
      <c r="T346" s="198" t="str">
        <f>IF(ISERROR(VLOOKUP($S346,Datos!$B$25:$C$29,2,0)),"", VLOOKUP($S346,Datos!$B$25:$C$29,2,0))</f>
        <v>Alta</v>
      </c>
      <c r="U346" s="198" t="str">
        <f>VLOOKUP($S346,'Efectividad de Controles'!$B$5:$D$9,3,0)</f>
        <v>Impacto / Probabilidad</v>
      </c>
      <c r="V346" s="177"/>
      <c r="W346" s="177"/>
      <c r="X346" s="178" t="s">
        <v>191</v>
      </c>
      <c r="Y346" s="178" t="s">
        <v>196</v>
      </c>
      <c r="Z346" s="198">
        <f>IF( AND($X346&lt;&gt;"", $Y346&lt;&gt;""), VLOOKUP( IF(ISERROR(VLOOKUP($X346,Datos!$B$8:$C$13,2,0)),0,VLOOKUP($X346,Datos!$B$8:$C$13,2,0)), Datos!$I$9:$N$13, IF(ISERROR(VLOOKUP($Y346,Datos!$B$17:$C$21,2,0)),0,VLOOKUP($Y346, Datos!$B$17:$C$21,2,0)+1),  0),  "-")</f>
        <v>25</v>
      </c>
      <c r="AA346" s="177"/>
      <c r="AB346" s="177"/>
      <c r="AC346" s="179"/>
      <c r="AD346" s="180"/>
      <c r="AE346" s="198">
        <f t="shared" si="15"/>
        <v>22</v>
      </c>
      <c r="AF346" s="198">
        <f t="shared" si="16"/>
        <v>25</v>
      </c>
      <c r="AG346" s="178">
        <v>3</v>
      </c>
      <c r="AH346" s="198" t="str">
        <f>IF(ISERROR(VLOOKUP($AG346,Datos!$A$9:$E$13,2,0)),"",VLOOKUP($AG346,Datos!$A$9:$E$13,2,0))</f>
        <v>3 Moderado</v>
      </c>
      <c r="AI346" s="197" t="str">
        <f>IF(ISERROR(VLOOKUP($AJ346,Datos!$D$8:$E$13,2,0)),0,VLOOKUP($AJ346,Datos!$D$8:$E$13,2,0))</f>
        <v>Extremadamente Dañino</v>
      </c>
      <c r="AJ346" s="198">
        <f>IF(ISERROR(VLOOKUP($X346,Datos!$B$8:$E$13,3,0)), 0, VLOOKUP($X346,Datos!$B$8:$E$13,3,0))</f>
        <v>4</v>
      </c>
      <c r="AK346" s="198">
        <f>IF(ISERROR(VLOOKUP(AL346,Datos!D339:E344,2,0)),0,VLOOKUP(AL346,Datos!D339:E344,2,0))</f>
        <v>0</v>
      </c>
      <c r="AL346" s="198">
        <f>IF(ISERROR(VLOOKUP(Y346,Datos!B339:E344,3,0)),0,VLOOKUP(Y346,Datos!B339:E344,3,0))</f>
        <v>0</v>
      </c>
      <c r="AM346" s="198">
        <f t="shared" si="17"/>
        <v>4</v>
      </c>
      <c r="AN346" s="198" t="str">
        <f>IF(ISERROR(VLOOKUP($AM346,Datos!$I$24:$J$28,2,0)),"-",VLOOKUP($AM346,Datos!$I$24:$J$28,2,0))</f>
        <v>Moderado</v>
      </c>
    </row>
    <row r="347" spans="1:40" s="199" customFormat="1">
      <c r="A347" s="196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8" t="s">
        <v>191</v>
      </c>
      <c r="N347" s="178" t="s">
        <v>194</v>
      </c>
      <c r="O347" s="198">
        <f>IF( AND($M347&lt;&gt;"", $N347&lt;&gt;""), VLOOKUP( IF(ISERROR(VLOOKUP($M347,Datos!$B$8:$C$13,2,0)),0,VLOOKUP($M347,Datos!$B$8:$C$13,2,0)), Datos!$I$9:$N$13, IF(ISERROR(VLOOKUP($N347,Datos!$B$17:$C$21,2,0)),0,VLOOKUP($N347, Datos!$B$17:$C$21,2,0)+1),  0),  "-")</f>
        <v>22</v>
      </c>
      <c r="P347" s="177"/>
      <c r="Q347" s="177"/>
      <c r="R347" s="177"/>
      <c r="S347" s="178" t="s">
        <v>40</v>
      </c>
      <c r="T347" s="198" t="str">
        <f>IF(ISERROR(VLOOKUP($S347,Datos!$B$25:$C$29,2,0)),"", VLOOKUP($S347,Datos!$B$25:$C$29,2,0))</f>
        <v>Alta</v>
      </c>
      <c r="U347" s="198" t="str">
        <f>VLOOKUP($S347,'Efectividad de Controles'!$B$5:$D$9,3,0)</f>
        <v>Impacto / Probabilidad</v>
      </c>
      <c r="V347" s="177"/>
      <c r="W347" s="177"/>
      <c r="X347" s="178" t="s">
        <v>191</v>
      </c>
      <c r="Y347" s="178" t="s">
        <v>196</v>
      </c>
      <c r="Z347" s="198">
        <f>IF( AND($X347&lt;&gt;"", $Y347&lt;&gt;""), VLOOKUP( IF(ISERROR(VLOOKUP($X347,Datos!$B$8:$C$13,2,0)),0,VLOOKUP($X347,Datos!$B$8:$C$13,2,0)), Datos!$I$9:$N$13, IF(ISERROR(VLOOKUP($Y347,Datos!$B$17:$C$21,2,0)),0,VLOOKUP($Y347, Datos!$B$17:$C$21,2,0)+1),  0),  "-")</f>
        <v>25</v>
      </c>
      <c r="AA347" s="177"/>
      <c r="AB347" s="177"/>
      <c r="AC347" s="179"/>
      <c r="AD347" s="180"/>
      <c r="AE347" s="198">
        <f t="shared" si="15"/>
        <v>22</v>
      </c>
      <c r="AF347" s="198">
        <f t="shared" si="16"/>
        <v>25</v>
      </c>
      <c r="AG347" s="178">
        <v>3</v>
      </c>
      <c r="AH347" s="198" t="str">
        <f>IF(ISERROR(VLOOKUP($AG347,Datos!$A$9:$E$13,2,0)),"",VLOOKUP($AG347,Datos!$A$9:$E$13,2,0))</f>
        <v>3 Moderado</v>
      </c>
      <c r="AI347" s="197" t="str">
        <f>IF(ISERROR(VLOOKUP($AJ347,Datos!$D$8:$E$13,2,0)),0,VLOOKUP($AJ347,Datos!$D$8:$E$13,2,0))</f>
        <v>Extremadamente Dañino</v>
      </c>
      <c r="AJ347" s="198">
        <f>IF(ISERROR(VLOOKUP($X347,Datos!$B$8:$E$13,3,0)), 0, VLOOKUP($X347,Datos!$B$8:$E$13,3,0))</f>
        <v>4</v>
      </c>
      <c r="AK347" s="198">
        <f>IF(ISERROR(VLOOKUP(AL347,Datos!D340:E345,2,0)),0,VLOOKUP(AL347,Datos!D340:E345,2,0))</f>
        <v>0</v>
      </c>
      <c r="AL347" s="198">
        <f>IF(ISERROR(VLOOKUP(Y347,Datos!B340:E345,3,0)),0,VLOOKUP(Y347,Datos!B340:E345,3,0))</f>
        <v>0</v>
      </c>
      <c r="AM347" s="198">
        <f t="shared" si="17"/>
        <v>4</v>
      </c>
      <c r="AN347" s="198" t="str">
        <f>IF(ISERROR(VLOOKUP($AM347,Datos!$I$24:$J$28,2,0)),"-",VLOOKUP($AM347,Datos!$I$24:$J$28,2,0))</f>
        <v>Moderado</v>
      </c>
    </row>
    <row r="348" spans="1:40" s="199" customFormat="1">
      <c r="A348" s="196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8" t="s">
        <v>191</v>
      </c>
      <c r="N348" s="178" t="s">
        <v>194</v>
      </c>
      <c r="O348" s="198">
        <f>IF( AND($M348&lt;&gt;"", $N348&lt;&gt;""), VLOOKUP( IF(ISERROR(VLOOKUP($M348,Datos!$B$8:$C$13,2,0)),0,VLOOKUP($M348,Datos!$B$8:$C$13,2,0)), Datos!$I$9:$N$13, IF(ISERROR(VLOOKUP($N348,Datos!$B$17:$C$21,2,0)),0,VLOOKUP($N348, Datos!$B$17:$C$21,2,0)+1),  0),  "-")</f>
        <v>22</v>
      </c>
      <c r="P348" s="177"/>
      <c r="Q348" s="177"/>
      <c r="R348" s="177"/>
      <c r="S348" s="178" t="s">
        <v>40</v>
      </c>
      <c r="T348" s="198" t="str">
        <f>IF(ISERROR(VLOOKUP($S348,Datos!$B$25:$C$29,2,0)),"", VLOOKUP($S348,Datos!$B$25:$C$29,2,0))</f>
        <v>Alta</v>
      </c>
      <c r="U348" s="198" t="str">
        <f>VLOOKUP($S348,'Efectividad de Controles'!$B$5:$D$9,3,0)</f>
        <v>Impacto / Probabilidad</v>
      </c>
      <c r="V348" s="177"/>
      <c r="W348" s="177"/>
      <c r="X348" s="178" t="s">
        <v>191</v>
      </c>
      <c r="Y348" s="178" t="s">
        <v>196</v>
      </c>
      <c r="Z348" s="198">
        <f>IF( AND($X348&lt;&gt;"", $Y348&lt;&gt;""), VLOOKUP( IF(ISERROR(VLOOKUP($X348,Datos!$B$8:$C$13,2,0)),0,VLOOKUP($X348,Datos!$B$8:$C$13,2,0)), Datos!$I$9:$N$13, IF(ISERROR(VLOOKUP($Y348,Datos!$B$17:$C$21,2,0)),0,VLOOKUP($Y348, Datos!$B$17:$C$21,2,0)+1),  0),  "-")</f>
        <v>25</v>
      </c>
      <c r="AA348" s="177"/>
      <c r="AB348" s="177"/>
      <c r="AC348" s="179"/>
      <c r="AD348" s="180"/>
      <c r="AE348" s="198">
        <f t="shared" si="15"/>
        <v>22</v>
      </c>
      <c r="AF348" s="198">
        <f t="shared" si="16"/>
        <v>25</v>
      </c>
      <c r="AG348" s="178">
        <v>3</v>
      </c>
      <c r="AH348" s="198" t="str">
        <f>IF(ISERROR(VLOOKUP($AG348,Datos!$A$9:$E$13,2,0)),"",VLOOKUP($AG348,Datos!$A$9:$E$13,2,0))</f>
        <v>3 Moderado</v>
      </c>
      <c r="AI348" s="197" t="str">
        <f>IF(ISERROR(VLOOKUP($AJ348,Datos!$D$8:$E$13,2,0)),0,VLOOKUP($AJ348,Datos!$D$8:$E$13,2,0))</f>
        <v>Extremadamente Dañino</v>
      </c>
      <c r="AJ348" s="198">
        <f>IF(ISERROR(VLOOKUP($X348,Datos!$B$8:$E$13,3,0)), 0, VLOOKUP($X348,Datos!$B$8:$E$13,3,0))</f>
        <v>4</v>
      </c>
      <c r="AK348" s="198">
        <f>IF(ISERROR(VLOOKUP(AL348,Datos!D341:E346,2,0)),0,VLOOKUP(AL348,Datos!D341:E346,2,0))</f>
        <v>0</v>
      </c>
      <c r="AL348" s="198">
        <f>IF(ISERROR(VLOOKUP(Y348,Datos!B341:E346,3,0)),0,VLOOKUP(Y348,Datos!B341:E346,3,0))</f>
        <v>0</v>
      </c>
      <c r="AM348" s="198">
        <f t="shared" si="17"/>
        <v>4</v>
      </c>
      <c r="AN348" s="198" t="str">
        <f>IF(ISERROR(VLOOKUP($AM348,Datos!$I$24:$J$28,2,0)),"-",VLOOKUP($AM348,Datos!$I$24:$J$28,2,0))</f>
        <v>Moderado</v>
      </c>
    </row>
    <row r="349" spans="1:40" s="199" customFormat="1">
      <c r="A349" s="196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8" t="s">
        <v>191</v>
      </c>
      <c r="N349" s="178" t="s">
        <v>194</v>
      </c>
      <c r="O349" s="198">
        <f>IF( AND($M349&lt;&gt;"", $N349&lt;&gt;""), VLOOKUP( IF(ISERROR(VLOOKUP($M349,Datos!$B$8:$C$13,2,0)),0,VLOOKUP($M349,Datos!$B$8:$C$13,2,0)), Datos!$I$9:$N$13, IF(ISERROR(VLOOKUP($N349,Datos!$B$17:$C$21,2,0)),0,VLOOKUP($N349, Datos!$B$17:$C$21,2,0)+1),  0),  "-")</f>
        <v>22</v>
      </c>
      <c r="P349" s="177"/>
      <c r="Q349" s="177"/>
      <c r="R349" s="177"/>
      <c r="S349" s="178" t="s">
        <v>40</v>
      </c>
      <c r="T349" s="198" t="str">
        <f>IF(ISERROR(VLOOKUP($S349,Datos!$B$25:$C$29,2,0)),"", VLOOKUP($S349,Datos!$B$25:$C$29,2,0))</f>
        <v>Alta</v>
      </c>
      <c r="U349" s="198" t="str">
        <f>VLOOKUP($S349,'Efectividad de Controles'!$B$5:$D$9,3,0)</f>
        <v>Impacto / Probabilidad</v>
      </c>
      <c r="V349" s="177"/>
      <c r="W349" s="177"/>
      <c r="X349" s="178" t="s">
        <v>191</v>
      </c>
      <c r="Y349" s="178" t="s">
        <v>196</v>
      </c>
      <c r="Z349" s="198">
        <f>IF( AND($X349&lt;&gt;"", $Y349&lt;&gt;""), VLOOKUP( IF(ISERROR(VLOOKUP($X349,Datos!$B$8:$C$13,2,0)),0,VLOOKUP($X349,Datos!$B$8:$C$13,2,0)), Datos!$I$9:$N$13, IF(ISERROR(VLOOKUP($Y349,Datos!$B$17:$C$21,2,0)),0,VLOOKUP($Y349, Datos!$B$17:$C$21,2,0)+1),  0),  "-")</f>
        <v>25</v>
      </c>
      <c r="AA349" s="177"/>
      <c r="AB349" s="177"/>
      <c r="AC349" s="179"/>
      <c r="AD349" s="180"/>
      <c r="AE349" s="198">
        <f t="shared" si="15"/>
        <v>22</v>
      </c>
      <c r="AF349" s="198">
        <f t="shared" si="16"/>
        <v>25</v>
      </c>
      <c r="AG349" s="178">
        <v>3</v>
      </c>
      <c r="AH349" s="198" t="str">
        <f>IF(ISERROR(VLOOKUP($AG349,Datos!$A$9:$E$13,2,0)),"",VLOOKUP($AG349,Datos!$A$9:$E$13,2,0))</f>
        <v>3 Moderado</v>
      </c>
      <c r="AI349" s="197" t="str">
        <f>IF(ISERROR(VLOOKUP($AJ349,Datos!$D$8:$E$13,2,0)),0,VLOOKUP($AJ349,Datos!$D$8:$E$13,2,0))</f>
        <v>Extremadamente Dañino</v>
      </c>
      <c r="AJ349" s="198">
        <f>IF(ISERROR(VLOOKUP($X349,Datos!$B$8:$E$13,3,0)), 0, VLOOKUP($X349,Datos!$B$8:$E$13,3,0))</f>
        <v>4</v>
      </c>
      <c r="AK349" s="198">
        <f>IF(ISERROR(VLOOKUP(AL349,Datos!D342:E347,2,0)),0,VLOOKUP(AL349,Datos!D342:E347,2,0))</f>
        <v>0</v>
      </c>
      <c r="AL349" s="198">
        <f>IF(ISERROR(VLOOKUP(Y349,Datos!B342:E347,3,0)),0,VLOOKUP(Y349,Datos!B342:E347,3,0))</f>
        <v>0</v>
      </c>
      <c r="AM349" s="198">
        <f t="shared" si="17"/>
        <v>4</v>
      </c>
      <c r="AN349" s="198" t="str">
        <f>IF(ISERROR(VLOOKUP($AM349,Datos!$I$24:$J$28,2,0)),"-",VLOOKUP($AM349,Datos!$I$24:$J$28,2,0))</f>
        <v>Moderado</v>
      </c>
    </row>
    <row r="350" spans="1:40" s="199" customFormat="1">
      <c r="A350" s="196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8" t="s">
        <v>191</v>
      </c>
      <c r="N350" s="178" t="s">
        <v>194</v>
      </c>
      <c r="O350" s="198">
        <f>IF( AND($M350&lt;&gt;"", $N350&lt;&gt;""), VLOOKUP( IF(ISERROR(VLOOKUP($M350,Datos!$B$8:$C$13,2,0)),0,VLOOKUP($M350,Datos!$B$8:$C$13,2,0)), Datos!$I$9:$N$13, IF(ISERROR(VLOOKUP($N350,Datos!$B$17:$C$21,2,0)),0,VLOOKUP($N350, Datos!$B$17:$C$21,2,0)+1),  0),  "-")</f>
        <v>22</v>
      </c>
      <c r="P350" s="177"/>
      <c r="Q350" s="177"/>
      <c r="R350" s="177"/>
      <c r="S350" s="178" t="s">
        <v>40</v>
      </c>
      <c r="T350" s="198" t="str">
        <f>IF(ISERROR(VLOOKUP($S350,Datos!$B$25:$C$29,2,0)),"", VLOOKUP($S350,Datos!$B$25:$C$29,2,0))</f>
        <v>Alta</v>
      </c>
      <c r="U350" s="198" t="str">
        <f>VLOOKUP($S350,'Efectividad de Controles'!$B$5:$D$9,3,0)</f>
        <v>Impacto / Probabilidad</v>
      </c>
      <c r="V350" s="177"/>
      <c r="W350" s="177"/>
      <c r="X350" s="178" t="s">
        <v>191</v>
      </c>
      <c r="Y350" s="178" t="s">
        <v>196</v>
      </c>
      <c r="Z350" s="198">
        <f>IF( AND($X350&lt;&gt;"", $Y350&lt;&gt;""), VLOOKUP( IF(ISERROR(VLOOKUP($X350,Datos!$B$8:$C$13,2,0)),0,VLOOKUP($X350,Datos!$B$8:$C$13,2,0)), Datos!$I$9:$N$13, IF(ISERROR(VLOOKUP($Y350,Datos!$B$17:$C$21,2,0)),0,VLOOKUP($Y350, Datos!$B$17:$C$21,2,0)+1),  0),  "-")</f>
        <v>25</v>
      </c>
      <c r="AA350" s="177"/>
      <c r="AB350" s="177"/>
      <c r="AC350" s="179"/>
      <c r="AD350" s="180"/>
      <c r="AE350" s="198">
        <f t="shared" si="15"/>
        <v>22</v>
      </c>
      <c r="AF350" s="198">
        <f t="shared" si="16"/>
        <v>25</v>
      </c>
      <c r="AG350" s="178">
        <v>3</v>
      </c>
      <c r="AH350" s="198" t="str">
        <f>IF(ISERROR(VLOOKUP($AG350,Datos!$A$9:$E$13,2,0)),"",VLOOKUP($AG350,Datos!$A$9:$E$13,2,0))</f>
        <v>3 Moderado</v>
      </c>
      <c r="AI350" s="197" t="str">
        <f>IF(ISERROR(VLOOKUP($AJ350,Datos!$D$8:$E$13,2,0)),0,VLOOKUP($AJ350,Datos!$D$8:$E$13,2,0))</f>
        <v>Extremadamente Dañino</v>
      </c>
      <c r="AJ350" s="198">
        <f>IF(ISERROR(VLOOKUP($X350,Datos!$B$8:$E$13,3,0)), 0, VLOOKUP($X350,Datos!$B$8:$E$13,3,0))</f>
        <v>4</v>
      </c>
      <c r="AK350" s="198">
        <f>IF(ISERROR(VLOOKUP(AL350,Datos!D343:E348,2,0)),0,VLOOKUP(AL350,Datos!D343:E348,2,0))</f>
        <v>0</v>
      </c>
      <c r="AL350" s="198">
        <f>IF(ISERROR(VLOOKUP(Y350,Datos!B343:E348,3,0)),0,VLOOKUP(Y350,Datos!B343:E348,3,0))</f>
        <v>0</v>
      </c>
      <c r="AM350" s="198">
        <f t="shared" si="17"/>
        <v>4</v>
      </c>
      <c r="AN350" s="198" t="str">
        <f>IF(ISERROR(VLOOKUP($AM350,Datos!$I$24:$J$28,2,0)),"-",VLOOKUP($AM350,Datos!$I$24:$J$28,2,0))</f>
        <v>Moderado</v>
      </c>
    </row>
    <row r="351" spans="1:40" s="199" customFormat="1">
      <c r="A351" s="196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8" t="s">
        <v>191</v>
      </c>
      <c r="N351" s="178" t="s">
        <v>194</v>
      </c>
      <c r="O351" s="198">
        <f>IF( AND($M351&lt;&gt;"", $N351&lt;&gt;""), VLOOKUP( IF(ISERROR(VLOOKUP($M351,Datos!$B$8:$C$13,2,0)),0,VLOOKUP($M351,Datos!$B$8:$C$13,2,0)), Datos!$I$9:$N$13, IF(ISERROR(VLOOKUP($N351,Datos!$B$17:$C$21,2,0)),0,VLOOKUP($N351, Datos!$B$17:$C$21,2,0)+1),  0),  "-")</f>
        <v>22</v>
      </c>
      <c r="P351" s="177"/>
      <c r="Q351" s="177"/>
      <c r="R351" s="177"/>
      <c r="S351" s="178" t="s">
        <v>40</v>
      </c>
      <c r="T351" s="198" t="str">
        <f>IF(ISERROR(VLOOKUP($S351,Datos!$B$25:$C$29,2,0)),"", VLOOKUP($S351,Datos!$B$25:$C$29,2,0))</f>
        <v>Alta</v>
      </c>
      <c r="U351" s="198" t="str">
        <f>VLOOKUP($S351,'Efectividad de Controles'!$B$5:$D$9,3,0)</f>
        <v>Impacto / Probabilidad</v>
      </c>
      <c r="V351" s="177"/>
      <c r="W351" s="177"/>
      <c r="X351" s="178" t="s">
        <v>191</v>
      </c>
      <c r="Y351" s="178" t="s">
        <v>196</v>
      </c>
      <c r="Z351" s="198">
        <f>IF( AND($X351&lt;&gt;"", $Y351&lt;&gt;""), VLOOKUP( IF(ISERROR(VLOOKUP($X351,Datos!$B$8:$C$13,2,0)),0,VLOOKUP($X351,Datos!$B$8:$C$13,2,0)), Datos!$I$9:$N$13, IF(ISERROR(VLOOKUP($Y351,Datos!$B$17:$C$21,2,0)),0,VLOOKUP($Y351, Datos!$B$17:$C$21,2,0)+1),  0),  "-")</f>
        <v>25</v>
      </c>
      <c r="AA351" s="177"/>
      <c r="AB351" s="177"/>
      <c r="AC351" s="179"/>
      <c r="AD351" s="180"/>
      <c r="AE351" s="198">
        <f t="shared" si="15"/>
        <v>22</v>
      </c>
      <c r="AF351" s="198">
        <f t="shared" si="16"/>
        <v>25</v>
      </c>
      <c r="AG351" s="178">
        <v>3</v>
      </c>
      <c r="AH351" s="198" t="str">
        <f>IF(ISERROR(VLOOKUP($AG351,Datos!$A$9:$E$13,2,0)),"",VLOOKUP($AG351,Datos!$A$9:$E$13,2,0))</f>
        <v>3 Moderado</v>
      </c>
      <c r="AI351" s="197" t="str">
        <f>IF(ISERROR(VLOOKUP($AJ351,Datos!$D$8:$E$13,2,0)),0,VLOOKUP($AJ351,Datos!$D$8:$E$13,2,0))</f>
        <v>Extremadamente Dañino</v>
      </c>
      <c r="AJ351" s="198">
        <f>IF(ISERROR(VLOOKUP($X351,Datos!$B$8:$E$13,3,0)), 0, VLOOKUP($X351,Datos!$B$8:$E$13,3,0))</f>
        <v>4</v>
      </c>
      <c r="AK351" s="198">
        <f>IF(ISERROR(VLOOKUP(AL351,Datos!D344:E349,2,0)),0,VLOOKUP(AL351,Datos!D344:E349,2,0))</f>
        <v>0</v>
      </c>
      <c r="AL351" s="198">
        <f>IF(ISERROR(VLOOKUP(Y351,Datos!B344:E349,3,0)),0,VLOOKUP(Y351,Datos!B344:E349,3,0))</f>
        <v>0</v>
      </c>
      <c r="AM351" s="198">
        <f t="shared" si="17"/>
        <v>4</v>
      </c>
      <c r="AN351" s="198" t="str">
        <f>IF(ISERROR(VLOOKUP($AM351,Datos!$I$24:$J$28,2,0)),"-",VLOOKUP($AM351,Datos!$I$24:$J$28,2,0))</f>
        <v>Moderado</v>
      </c>
    </row>
    <row r="352" spans="1:40" s="199" customFormat="1">
      <c r="A352" s="196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8" t="s">
        <v>191</v>
      </c>
      <c r="N352" s="178" t="s">
        <v>194</v>
      </c>
      <c r="O352" s="198">
        <f>IF( AND($M352&lt;&gt;"", $N352&lt;&gt;""), VLOOKUP( IF(ISERROR(VLOOKUP($M352,Datos!$B$8:$C$13,2,0)),0,VLOOKUP($M352,Datos!$B$8:$C$13,2,0)), Datos!$I$9:$N$13, IF(ISERROR(VLOOKUP($N352,Datos!$B$17:$C$21,2,0)),0,VLOOKUP($N352, Datos!$B$17:$C$21,2,0)+1),  0),  "-")</f>
        <v>22</v>
      </c>
      <c r="P352" s="177"/>
      <c r="Q352" s="177"/>
      <c r="R352" s="177"/>
      <c r="S352" s="178" t="s">
        <v>40</v>
      </c>
      <c r="T352" s="198" t="str">
        <f>IF(ISERROR(VLOOKUP($S352,Datos!$B$25:$C$29,2,0)),"", VLOOKUP($S352,Datos!$B$25:$C$29,2,0))</f>
        <v>Alta</v>
      </c>
      <c r="U352" s="198" t="str">
        <f>VLOOKUP($S352,'Efectividad de Controles'!$B$5:$D$9,3,0)</f>
        <v>Impacto / Probabilidad</v>
      </c>
      <c r="V352" s="177"/>
      <c r="W352" s="177"/>
      <c r="X352" s="178" t="s">
        <v>191</v>
      </c>
      <c r="Y352" s="178" t="s">
        <v>196</v>
      </c>
      <c r="Z352" s="198">
        <f>IF( AND($X352&lt;&gt;"", $Y352&lt;&gt;""), VLOOKUP( IF(ISERROR(VLOOKUP($X352,Datos!$B$8:$C$13,2,0)),0,VLOOKUP($X352,Datos!$B$8:$C$13,2,0)), Datos!$I$9:$N$13, IF(ISERROR(VLOOKUP($Y352,Datos!$B$17:$C$21,2,0)),0,VLOOKUP($Y352, Datos!$B$17:$C$21,2,0)+1),  0),  "-")</f>
        <v>25</v>
      </c>
      <c r="AA352" s="177"/>
      <c r="AB352" s="177"/>
      <c r="AC352" s="179"/>
      <c r="AD352" s="180"/>
      <c r="AE352" s="198">
        <f t="shared" si="15"/>
        <v>22</v>
      </c>
      <c r="AF352" s="198">
        <f t="shared" si="16"/>
        <v>25</v>
      </c>
      <c r="AG352" s="178">
        <v>3</v>
      </c>
      <c r="AH352" s="198" t="str">
        <f>IF(ISERROR(VLOOKUP($AG352,Datos!$A$9:$E$13,2,0)),"",VLOOKUP($AG352,Datos!$A$9:$E$13,2,0))</f>
        <v>3 Moderado</v>
      </c>
      <c r="AI352" s="197" t="str">
        <f>IF(ISERROR(VLOOKUP($AJ352,Datos!$D$8:$E$13,2,0)),0,VLOOKUP($AJ352,Datos!$D$8:$E$13,2,0))</f>
        <v>Extremadamente Dañino</v>
      </c>
      <c r="AJ352" s="198">
        <f>IF(ISERROR(VLOOKUP($X352,Datos!$B$8:$E$13,3,0)), 0, VLOOKUP($X352,Datos!$B$8:$E$13,3,0))</f>
        <v>4</v>
      </c>
      <c r="AK352" s="198">
        <f>IF(ISERROR(VLOOKUP(AL352,Datos!D345:E350,2,0)),0,VLOOKUP(AL352,Datos!D345:E350,2,0))</f>
        <v>0</v>
      </c>
      <c r="AL352" s="198">
        <f>IF(ISERROR(VLOOKUP(Y352,Datos!B345:E350,3,0)),0,VLOOKUP(Y352,Datos!B345:E350,3,0))</f>
        <v>0</v>
      </c>
      <c r="AM352" s="198">
        <f t="shared" si="17"/>
        <v>4</v>
      </c>
      <c r="AN352" s="198" t="str">
        <f>IF(ISERROR(VLOOKUP($AM352,Datos!$I$24:$J$28,2,0)),"-",VLOOKUP($AM352,Datos!$I$24:$J$28,2,0))</f>
        <v>Moderado</v>
      </c>
    </row>
    <row r="353" spans="1:40" s="199" customFormat="1">
      <c r="A353" s="196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8" t="s">
        <v>191</v>
      </c>
      <c r="N353" s="178" t="s">
        <v>194</v>
      </c>
      <c r="O353" s="198">
        <f>IF( AND($M353&lt;&gt;"", $N353&lt;&gt;""), VLOOKUP( IF(ISERROR(VLOOKUP($M353,Datos!$B$8:$C$13,2,0)),0,VLOOKUP($M353,Datos!$B$8:$C$13,2,0)), Datos!$I$9:$N$13, IF(ISERROR(VLOOKUP($N353,Datos!$B$17:$C$21,2,0)),0,VLOOKUP($N353, Datos!$B$17:$C$21,2,0)+1),  0),  "-")</f>
        <v>22</v>
      </c>
      <c r="P353" s="177"/>
      <c r="Q353" s="177"/>
      <c r="R353" s="177"/>
      <c r="S353" s="178" t="s">
        <v>40</v>
      </c>
      <c r="T353" s="198" t="str">
        <f>IF(ISERROR(VLOOKUP($S353,Datos!$B$25:$C$29,2,0)),"", VLOOKUP($S353,Datos!$B$25:$C$29,2,0))</f>
        <v>Alta</v>
      </c>
      <c r="U353" s="198" t="str">
        <f>VLOOKUP($S353,'Efectividad de Controles'!$B$5:$D$9,3,0)</f>
        <v>Impacto / Probabilidad</v>
      </c>
      <c r="V353" s="177"/>
      <c r="W353" s="177"/>
      <c r="X353" s="178" t="s">
        <v>191</v>
      </c>
      <c r="Y353" s="178" t="s">
        <v>196</v>
      </c>
      <c r="Z353" s="198">
        <f>IF( AND($X353&lt;&gt;"", $Y353&lt;&gt;""), VLOOKUP( IF(ISERROR(VLOOKUP($X353,Datos!$B$8:$C$13,2,0)),0,VLOOKUP($X353,Datos!$B$8:$C$13,2,0)), Datos!$I$9:$N$13, IF(ISERROR(VLOOKUP($Y353,Datos!$B$17:$C$21,2,0)),0,VLOOKUP($Y353, Datos!$B$17:$C$21,2,0)+1),  0),  "-")</f>
        <v>25</v>
      </c>
      <c r="AA353" s="177"/>
      <c r="AB353" s="177"/>
      <c r="AC353" s="179"/>
      <c r="AD353" s="180"/>
      <c r="AE353" s="198">
        <f t="shared" ref="AE353:AE416" si="18">+O353</f>
        <v>22</v>
      </c>
      <c r="AF353" s="198">
        <f t="shared" ref="AF353:AF416" si="19">+Z353</f>
        <v>25</v>
      </c>
      <c r="AG353" s="178">
        <v>3</v>
      </c>
      <c r="AH353" s="198" t="str">
        <f>IF(ISERROR(VLOOKUP($AG353,Datos!$A$9:$E$13,2,0)),"",VLOOKUP($AG353,Datos!$A$9:$E$13,2,0))</f>
        <v>3 Moderado</v>
      </c>
      <c r="AI353" s="197" t="str">
        <f>IF(ISERROR(VLOOKUP($AJ353,Datos!$D$8:$E$13,2,0)),0,VLOOKUP($AJ353,Datos!$D$8:$E$13,2,0))</f>
        <v>Extremadamente Dañino</v>
      </c>
      <c r="AJ353" s="198">
        <f>IF(ISERROR(VLOOKUP($X353,Datos!$B$8:$E$13,3,0)), 0, VLOOKUP($X353,Datos!$B$8:$E$13,3,0))</f>
        <v>4</v>
      </c>
      <c r="AK353" s="198">
        <f>IF(ISERROR(VLOOKUP(AL353,Datos!D346:E351,2,0)),0,VLOOKUP(AL353,Datos!D346:E351,2,0))</f>
        <v>0</v>
      </c>
      <c r="AL353" s="198">
        <f>IF(ISERROR(VLOOKUP(Y353,Datos!B346:E351,3,0)),0,VLOOKUP(Y353,Datos!B346:E351,3,0))</f>
        <v>0</v>
      </c>
      <c r="AM353" s="198">
        <f t="shared" ref="AM353:AM416" si="20">+AL353+AJ353</f>
        <v>4</v>
      </c>
      <c r="AN353" s="198" t="str">
        <f>IF(ISERROR(VLOOKUP($AM353,Datos!$I$24:$J$28,2,0)),"-",VLOOKUP($AM353,Datos!$I$24:$J$28,2,0))</f>
        <v>Moderado</v>
      </c>
    </row>
    <row r="354" spans="1:40" s="199" customFormat="1">
      <c r="A354" s="196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8" t="s">
        <v>191</v>
      </c>
      <c r="N354" s="178" t="s">
        <v>194</v>
      </c>
      <c r="O354" s="198">
        <f>IF( AND($M354&lt;&gt;"", $N354&lt;&gt;""), VLOOKUP( IF(ISERROR(VLOOKUP($M354,Datos!$B$8:$C$13,2,0)),0,VLOOKUP($M354,Datos!$B$8:$C$13,2,0)), Datos!$I$9:$N$13, IF(ISERROR(VLOOKUP($N354,Datos!$B$17:$C$21,2,0)),0,VLOOKUP($N354, Datos!$B$17:$C$21,2,0)+1),  0),  "-")</f>
        <v>22</v>
      </c>
      <c r="P354" s="177"/>
      <c r="Q354" s="177"/>
      <c r="R354" s="177"/>
      <c r="S354" s="178" t="s">
        <v>40</v>
      </c>
      <c r="T354" s="198" t="str">
        <f>IF(ISERROR(VLOOKUP($S354,Datos!$B$25:$C$29,2,0)),"", VLOOKUP($S354,Datos!$B$25:$C$29,2,0))</f>
        <v>Alta</v>
      </c>
      <c r="U354" s="198" t="str">
        <f>VLOOKUP($S354,'Efectividad de Controles'!$B$5:$D$9,3,0)</f>
        <v>Impacto / Probabilidad</v>
      </c>
      <c r="V354" s="177"/>
      <c r="W354" s="177"/>
      <c r="X354" s="178" t="s">
        <v>191</v>
      </c>
      <c r="Y354" s="178" t="s">
        <v>196</v>
      </c>
      <c r="Z354" s="198">
        <f>IF( AND($X354&lt;&gt;"", $Y354&lt;&gt;""), VLOOKUP( IF(ISERROR(VLOOKUP($X354,Datos!$B$8:$C$13,2,0)),0,VLOOKUP($X354,Datos!$B$8:$C$13,2,0)), Datos!$I$9:$N$13, IF(ISERROR(VLOOKUP($Y354,Datos!$B$17:$C$21,2,0)),0,VLOOKUP($Y354, Datos!$B$17:$C$21,2,0)+1),  0),  "-")</f>
        <v>25</v>
      </c>
      <c r="AA354" s="177"/>
      <c r="AB354" s="177"/>
      <c r="AC354" s="179"/>
      <c r="AD354" s="180"/>
      <c r="AE354" s="198">
        <f t="shared" si="18"/>
        <v>22</v>
      </c>
      <c r="AF354" s="198">
        <f t="shared" si="19"/>
        <v>25</v>
      </c>
      <c r="AG354" s="178">
        <v>3</v>
      </c>
      <c r="AH354" s="198" t="str">
        <f>IF(ISERROR(VLOOKUP($AG354,Datos!$A$9:$E$13,2,0)),"",VLOOKUP($AG354,Datos!$A$9:$E$13,2,0))</f>
        <v>3 Moderado</v>
      </c>
      <c r="AI354" s="197" t="str">
        <f>IF(ISERROR(VLOOKUP($AJ354,Datos!$D$8:$E$13,2,0)),0,VLOOKUP($AJ354,Datos!$D$8:$E$13,2,0))</f>
        <v>Extremadamente Dañino</v>
      </c>
      <c r="AJ354" s="198">
        <f>IF(ISERROR(VLOOKUP($X354,Datos!$B$8:$E$13,3,0)), 0, VLOOKUP($X354,Datos!$B$8:$E$13,3,0))</f>
        <v>4</v>
      </c>
      <c r="AK354" s="198">
        <f>IF(ISERROR(VLOOKUP(AL354,Datos!D347:E352,2,0)),0,VLOOKUP(AL354,Datos!D347:E352,2,0))</f>
        <v>0</v>
      </c>
      <c r="AL354" s="198">
        <f>IF(ISERROR(VLOOKUP(Y354,Datos!B347:E352,3,0)),0,VLOOKUP(Y354,Datos!B347:E352,3,0))</f>
        <v>0</v>
      </c>
      <c r="AM354" s="198">
        <f t="shared" si="20"/>
        <v>4</v>
      </c>
      <c r="AN354" s="198" t="str">
        <f>IF(ISERROR(VLOOKUP($AM354,Datos!$I$24:$J$28,2,0)),"-",VLOOKUP($AM354,Datos!$I$24:$J$28,2,0))</f>
        <v>Moderado</v>
      </c>
    </row>
    <row r="355" spans="1:40" s="199" customFormat="1">
      <c r="A355" s="196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8" t="s">
        <v>191</v>
      </c>
      <c r="N355" s="178" t="s">
        <v>194</v>
      </c>
      <c r="O355" s="198">
        <f>IF( AND($M355&lt;&gt;"", $N355&lt;&gt;""), VLOOKUP( IF(ISERROR(VLOOKUP($M355,Datos!$B$8:$C$13,2,0)),0,VLOOKUP($M355,Datos!$B$8:$C$13,2,0)), Datos!$I$9:$N$13, IF(ISERROR(VLOOKUP($N355,Datos!$B$17:$C$21,2,0)),0,VLOOKUP($N355, Datos!$B$17:$C$21,2,0)+1),  0),  "-")</f>
        <v>22</v>
      </c>
      <c r="P355" s="177"/>
      <c r="Q355" s="177"/>
      <c r="R355" s="177"/>
      <c r="S355" s="178" t="s">
        <v>40</v>
      </c>
      <c r="T355" s="198" t="str">
        <f>IF(ISERROR(VLOOKUP($S355,Datos!$B$25:$C$29,2,0)),"", VLOOKUP($S355,Datos!$B$25:$C$29,2,0))</f>
        <v>Alta</v>
      </c>
      <c r="U355" s="198" t="str">
        <f>VLOOKUP($S355,'Efectividad de Controles'!$B$5:$D$9,3,0)</f>
        <v>Impacto / Probabilidad</v>
      </c>
      <c r="V355" s="177"/>
      <c r="W355" s="177"/>
      <c r="X355" s="178" t="s">
        <v>191</v>
      </c>
      <c r="Y355" s="178" t="s">
        <v>196</v>
      </c>
      <c r="Z355" s="198">
        <f>IF( AND($X355&lt;&gt;"", $Y355&lt;&gt;""), VLOOKUP( IF(ISERROR(VLOOKUP($X355,Datos!$B$8:$C$13,2,0)),0,VLOOKUP($X355,Datos!$B$8:$C$13,2,0)), Datos!$I$9:$N$13, IF(ISERROR(VLOOKUP($Y355,Datos!$B$17:$C$21,2,0)),0,VLOOKUP($Y355, Datos!$B$17:$C$21,2,0)+1),  0),  "-")</f>
        <v>25</v>
      </c>
      <c r="AA355" s="177"/>
      <c r="AB355" s="177"/>
      <c r="AC355" s="179"/>
      <c r="AD355" s="180"/>
      <c r="AE355" s="198">
        <f t="shared" si="18"/>
        <v>22</v>
      </c>
      <c r="AF355" s="198">
        <f t="shared" si="19"/>
        <v>25</v>
      </c>
      <c r="AG355" s="178">
        <v>3</v>
      </c>
      <c r="AH355" s="198" t="str">
        <f>IF(ISERROR(VLOOKUP($AG355,Datos!$A$9:$E$13,2,0)),"",VLOOKUP($AG355,Datos!$A$9:$E$13,2,0))</f>
        <v>3 Moderado</v>
      </c>
      <c r="AI355" s="197" t="str">
        <f>IF(ISERROR(VLOOKUP($AJ355,Datos!$D$8:$E$13,2,0)),0,VLOOKUP($AJ355,Datos!$D$8:$E$13,2,0))</f>
        <v>Extremadamente Dañino</v>
      </c>
      <c r="AJ355" s="198">
        <f>IF(ISERROR(VLOOKUP($X355,Datos!$B$8:$E$13,3,0)), 0, VLOOKUP($X355,Datos!$B$8:$E$13,3,0))</f>
        <v>4</v>
      </c>
      <c r="AK355" s="198">
        <f>IF(ISERROR(VLOOKUP(AL355,Datos!D348:E353,2,0)),0,VLOOKUP(AL355,Datos!D348:E353,2,0))</f>
        <v>0</v>
      </c>
      <c r="AL355" s="198">
        <f>IF(ISERROR(VLOOKUP(Y355,Datos!B348:E353,3,0)),0,VLOOKUP(Y355,Datos!B348:E353,3,0))</f>
        <v>0</v>
      </c>
      <c r="AM355" s="198">
        <f t="shared" si="20"/>
        <v>4</v>
      </c>
      <c r="AN355" s="198" t="str">
        <f>IF(ISERROR(VLOOKUP($AM355,Datos!$I$24:$J$28,2,0)),"-",VLOOKUP($AM355,Datos!$I$24:$J$28,2,0))</f>
        <v>Moderado</v>
      </c>
    </row>
    <row r="356" spans="1:40" s="199" customFormat="1">
      <c r="A356" s="196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8" t="s">
        <v>191</v>
      </c>
      <c r="N356" s="178" t="s">
        <v>194</v>
      </c>
      <c r="O356" s="198">
        <f>IF( AND($M356&lt;&gt;"", $N356&lt;&gt;""), VLOOKUP( IF(ISERROR(VLOOKUP($M356,Datos!$B$8:$C$13,2,0)),0,VLOOKUP($M356,Datos!$B$8:$C$13,2,0)), Datos!$I$9:$N$13, IF(ISERROR(VLOOKUP($N356,Datos!$B$17:$C$21,2,0)),0,VLOOKUP($N356, Datos!$B$17:$C$21,2,0)+1),  0),  "-")</f>
        <v>22</v>
      </c>
      <c r="P356" s="177"/>
      <c r="Q356" s="177"/>
      <c r="R356" s="177"/>
      <c r="S356" s="178" t="s">
        <v>40</v>
      </c>
      <c r="T356" s="198" t="str">
        <f>IF(ISERROR(VLOOKUP($S356,Datos!$B$25:$C$29,2,0)),"", VLOOKUP($S356,Datos!$B$25:$C$29,2,0))</f>
        <v>Alta</v>
      </c>
      <c r="U356" s="198" t="str">
        <f>VLOOKUP($S356,'Efectividad de Controles'!$B$5:$D$9,3,0)</f>
        <v>Impacto / Probabilidad</v>
      </c>
      <c r="V356" s="177"/>
      <c r="W356" s="177"/>
      <c r="X356" s="178" t="s">
        <v>191</v>
      </c>
      <c r="Y356" s="178" t="s">
        <v>196</v>
      </c>
      <c r="Z356" s="198">
        <f>IF( AND($X356&lt;&gt;"", $Y356&lt;&gt;""), VLOOKUP( IF(ISERROR(VLOOKUP($X356,Datos!$B$8:$C$13,2,0)),0,VLOOKUP($X356,Datos!$B$8:$C$13,2,0)), Datos!$I$9:$N$13, IF(ISERROR(VLOOKUP($Y356,Datos!$B$17:$C$21,2,0)),0,VLOOKUP($Y356, Datos!$B$17:$C$21,2,0)+1),  0),  "-")</f>
        <v>25</v>
      </c>
      <c r="AA356" s="177"/>
      <c r="AB356" s="177"/>
      <c r="AC356" s="179"/>
      <c r="AD356" s="180"/>
      <c r="AE356" s="198">
        <f t="shared" si="18"/>
        <v>22</v>
      </c>
      <c r="AF356" s="198">
        <f t="shared" si="19"/>
        <v>25</v>
      </c>
      <c r="AG356" s="178">
        <v>3</v>
      </c>
      <c r="AH356" s="198" t="str">
        <f>IF(ISERROR(VLOOKUP($AG356,Datos!$A$9:$E$13,2,0)),"",VLOOKUP($AG356,Datos!$A$9:$E$13,2,0))</f>
        <v>3 Moderado</v>
      </c>
      <c r="AI356" s="197" t="str">
        <f>IF(ISERROR(VLOOKUP($AJ356,Datos!$D$8:$E$13,2,0)),0,VLOOKUP($AJ356,Datos!$D$8:$E$13,2,0))</f>
        <v>Extremadamente Dañino</v>
      </c>
      <c r="AJ356" s="198">
        <f>IF(ISERROR(VLOOKUP($X356,Datos!$B$8:$E$13,3,0)), 0, VLOOKUP($X356,Datos!$B$8:$E$13,3,0))</f>
        <v>4</v>
      </c>
      <c r="AK356" s="198">
        <f>IF(ISERROR(VLOOKUP(AL356,Datos!D349:E354,2,0)),0,VLOOKUP(AL356,Datos!D349:E354,2,0))</f>
        <v>0</v>
      </c>
      <c r="AL356" s="198">
        <f>IF(ISERROR(VLOOKUP(Y356,Datos!B349:E354,3,0)),0,VLOOKUP(Y356,Datos!B349:E354,3,0))</f>
        <v>0</v>
      </c>
      <c r="AM356" s="198">
        <f t="shared" si="20"/>
        <v>4</v>
      </c>
      <c r="AN356" s="198" t="str">
        <f>IF(ISERROR(VLOOKUP($AM356,Datos!$I$24:$J$28,2,0)),"-",VLOOKUP($AM356,Datos!$I$24:$J$28,2,0))</f>
        <v>Moderado</v>
      </c>
    </row>
    <row r="357" spans="1:40" s="199" customFormat="1">
      <c r="A357" s="196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8" t="s">
        <v>191</v>
      </c>
      <c r="N357" s="178" t="s">
        <v>194</v>
      </c>
      <c r="O357" s="198">
        <f>IF( AND($M357&lt;&gt;"", $N357&lt;&gt;""), VLOOKUP( IF(ISERROR(VLOOKUP($M357,Datos!$B$8:$C$13,2,0)),0,VLOOKUP($M357,Datos!$B$8:$C$13,2,0)), Datos!$I$9:$N$13, IF(ISERROR(VLOOKUP($N357,Datos!$B$17:$C$21,2,0)),0,VLOOKUP($N357, Datos!$B$17:$C$21,2,0)+1),  0),  "-")</f>
        <v>22</v>
      </c>
      <c r="P357" s="177"/>
      <c r="Q357" s="177"/>
      <c r="R357" s="177"/>
      <c r="S357" s="178" t="s">
        <v>40</v>
      </c>
      <c r="T357" s="198" t="str">
        <f>IF(ISERROR(VLOOKUP($S357,Datos!$B$25:$C$29,2,0)),"", VLOOKUP($S357,Datos!$B$25:$C$29,2,0))</f>
        <v>Alta</v>
      </c>
      <c r="U357" s="198" t="str">
        <f>VLOOKUP($S357,'Efectividad de Controles'!$B$5:$D$9,3,0)</f>
        <v>Impacto / Probabilidad</v>
      </c>
      <c r="V357" s="177"/>
      <c r="W357" s="177"/>
      <c r="X357" s="178" t="s">
        <v>191</v>
      </c>
      <c r="Y357" s="178" t="s">
        <v>196</v>
      </c>
      <c r="Z357" s="198">
        <f>IF( AND($X357&lt;&gt;"", $Y357&lt;&gt;""), VLOOKUP( IF(ISERROR(VLOOKUP($X357,Datos!$B$8:$C$13,2,0)),0,VLOOKUP($X357,Datos!$B$8:$C$13,2,0)), Datos!$I$9:$N$13, IF(ISERROR(VLOOKUP($Y357,Datos!$B$17:$C$21,2,0)),0,VLOOKUP($Y357, Datos!$B$17:$C$21,2,0)+1),  0),  "-")</f>
        <v>25</v>
      </c>
      <c r="AA357" s="177"/>
      <c r="AB357" s="177"/>
      <c r="AC357" s="179"/>
      <c r="AD357" s="180"/>
      <c r="AE357" s="198">
        <f t="shared" si="18"/>
        <v>22</v>
      </c>
      <c r="AF357" s="198">
        <f t="shared" si="19"/>
        <v>25</v>
      </c>
      <c r="AG357" s="178">
        <v>3</v>
      </c>
      <c r="AH357" s="198" t="str">
        <f>IF(ISERROR(VLOOKUP($AG357,Datos!$A$9:$E$13,2,0)),"",VLOOKUP($AG357,Datos!$A$9:$E$13,2,0))</f>
        <v>3 Moderado</v>
      </c>
      <c r="AI357" s="197" t="str">
        <f>IF(ISERROR(VLOOKUP($AJ357,Datos!$D$8:$E$13,2,0)),0,VLOOKUP($AJ357,Datos!$D$8:$E$13,2,0))</f>
        <v>Extremadamente Dañino</v>
      </c>
      <c r="AJ357" s="198">
        <f>IF(ISERROR(VLOOKUP($X357,Datos!$B$8:$E$13,3,0)), 0, VLOOKUP($X357,Datos!$B$8:$E$13,3,0))</f>
        <v>4</v>
      </c>
      <c r="AK357" s="198">
        <f>IF(ISERROR(VLOOKUP(AL357,Datos!D350:E355,2,0)),0,VLOOKUP(AL357,Datos!D350:E355,2,0))</f>
        <v>0</v>
      </c>
      <c r="AL357" s="198">
        <f>IF(ISERROR(VLOOKUP(Y357,Datos!B350:E355,3,0)),0,VLOOKUP(Y357,Datos!B350:E355,3,0))</f>
        <v>0</v>
      </c>
      <c r="AM357" s="198">
        <f t="shared" si="20"/>
        <v>4</v>
      </c>
      <c r="AN357" s="198" t="str">
        <f>IF(ISERROR(VLOOKUP($AM357,Datos!$I$24:$J$28,2,0)),"-",VLOOKUP($AM357,Datos!$I$24:$J$28,2,0))</f>
        <v>Moderado</v>
      </c>
    </row>
    <row r="358" spans="1:40" s="199" customFormat="1">
      <c r="A358" s="196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8" t="s">
        <v>191</v>
      </c>
      <c r="N358" s="178" t="s">
        <v>194</v>
      </c>
      <c r="O358" s="198">
        <f>IF( AND($M358&lt;&gt;"", $N358&lt;&gt;""), VLOOKUP( IF(ISERROR(VLOOKUP($M358,Datos!$B$8:$C$13,2,0)),0,VLOOKUP($M358,Datos!$B$8:$C$13,2,0)), Datos!$I$9:$N$13, IF(ISERROR(VLOOKUP($N358,Datos!$B$17:$C$21,2,0)),0,VLOOKUP($N358, Datos!$B$17:$C$21,2,0)+1),  0),  "-")</f>
        <v>22</v>
      </c>
      <c r="P358" s="177"/>
      <c r="Q358" s="177"/>
      <c r="R358" s="177"/>
      <c r="S358" s="178" t="s">
        <v>40</v>
      </c>
      <c r="T358" s="198" t="str">
        <f>IF(ISERROR(VLOOKUP($S358,Datos!$B$25:$C$29,2,0)),"", VLOOKUP($S358,Datos!$B$25:$C$29,2,0))</f>
        <v>Alta</v>
      </c>
      <c r="U358" s="198" t="str">
        <f>VLOOKUP($S358,'Efectividad de Controles'!$B$5:$D$9,3,0)</f>
        <v>Impacto / Probabilidad</v>
      </c>
      <c r="V358" s="177"/>
      <c r="W358" s="177"/>
      <c r="X358" s="178" t="s">
        <v>191</v>
      </c>
      <c r="Y358" s="178" t="s">
        <v>196</v>
      </c>
      <c r="Z358" s="198">
        <f>IF( AND($X358&lt;&gt;"", $Y358&lt;&gt;""), VLOOKUP( IF(ISERROR(VLOOKUP($X358,Datos!$B$8:$C$13,2,0)),0,VLOOKUP($X358,Datos!$B$8:$C$13,2,0)), Datos!$I$9:$N$13, IF(ISERROR(VLOOKUP($Y358,Datos!$B$17:$C$21,2,0)),0,VLOOKUP($Y358, Datos!$B$17:$C$21,2,0)+1),  0),  "-")</f>
        <v>25</v>
      </c>
      <c r="AA358" s="177"/>
      <c r="AB358" s="177"/>
      <c r="AC358" s="179"/>
      <c r="AD358" s="180"/>
      <c r="AE358" s="198">
        <f t="shared" si="18"/>
        <v>22</v>
      </c>
      <c r="AF358" s="198">
        <f t="shared" si="19"/>
        <v>25</v>
      </c>
      <c r="AG358" s="178">
        <v>3</v>
      </c>
      <c r="AH358" s="198" t="str">
        <f>IF(ISERROR(VLOOKUP($AG358,Datos!$A$9:$E$13,2,0)),"",VLOOKUP($AG358,Datos!$A$9:$E$13,2,0))</f>
        <v>3 Moderado</v>
      </c>
      <c r="AI358" s="197" t="str">
        <f>IF(ISERROR(VLOOKUP($AJ358,Datos!$D$8:$E$13,2,0)),0,VLOOKUP($AJ358,Datos!$D$8:$E$13,2,0))</f>
        <v>Extremadamente Dañino</v>
      </c>
      <c r="AJ358" s="198">
        <f>IF(ISERROR(VLOOKUP($X358,Datos!$B$8:$E$13,3,0)), 0, VLOOKUP($X358,Datos!$B$8:$E$13,3,0))</f>
        <v>4</v>
      </c>
      <c r="AK358" s="198">
        <f>IF(ISERROR(VLOOKUP(AL358,Datos!D351:E356,2,0)),0,VLOOKUP(AL358,Datos!D351:E356,2,0))</f>
        <v>0</v>
      </c>
      <c r="AL358" s="198">
        <f>IF(ISERROR(VLOOKUP(Y358,Datos!B351:E356,3,0)),0,VLOOKUP(Y358,Datos!B351:E356,3,0))</f>
        <v>0</v>
      </c>
      <c r="AM358" s="198">
        <f t="shared" si="20"/>
        <v>4</v>
      </c>
      <c r="AN358" s="198" t="str">
        <f>IF(ISERROR(VLOOKUP($AM358,Datos!$I$24:$J$28,2,0)),"-",VLOOKUP($AM358,Datos!$I$24:$J$28,2,0))</f>
        <v>Moderado</v>
      </c>
    </row>
    <row r="359" spans="1:40" s="199" customFormat="1">
      <c r="A359" s="196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8" t="s">
        <v>191</v>
      </c>
      <c r="N359" s="178" t="s">
        <v>194</v>
      </c>
      <c r="O359" s="198">
        <f>IF( AND($M359&lt;&gt;"", $N359&lt;&gt;""), VLOOKUP( IF(ISERROR(VLOOKUP($M359,Datos!$B$8:$C$13,2,0)),0,VLOOKUP($M359,Datos!$B$8:$C$13,2,0)), Datos!$I$9:$N$13, IF(ISERROR(VLOOKUP($N359,Datos!$B$17:$C$21,2,0)),0,VLOOKUP($N359, Datos!$B$17:$C$21,2,0)+1),  0),  "-")</f>
        <v>22</v>
      </c>
      <c r="P359" s="177"/>
      <c r="Q359" s="177"/>
      <c r="R359" s="177"/>
      <c r="S359" s="178" t="s">
        <v>40</v>
      </c>
      <c r="T359" s="198" t="str">
        <f>IF(ISERROR(VLOOKUP($S359,Datos!$B$25:$C$29,2,0)),"", VLOOKUP($S359,Datos!$B$25:$C$29,2,0))</f>
        <v>Alta</v>
      </c>
      <c r="U359" s="198" t="str">
        <f>VLOOKUP($S359,'Efectividad de Controles'!$B$5:$D$9,3,0)</f>
        <v>Impacto / Probabilidad</v>
      </c>
      <c r="V359" s="177"/>
      <c r="W359" s="177"/>
      <c r="X359" s="178" t="s">
        <v>191</v>
      </c>
      <c r="Y359" s="178" t="s">
        <v>196</v>
      </c>
      <c r="Z359" s="198">
        <f>IF( AND($X359&lt;&gt;"", $Y359&lt;&gt;""), VLOOKUP( IF(ISERROR(VLOOKUP($X359,Datos!$B$8:$C$13,2,0)),0,VLOOKUP($X359,Datos!$B$8:$C$13,2,0)), Datos!$I$9:$N$13, IF(ISERROR(VLOOKUP($Y359,Datos!$B$17:$C$21,2,0)),0,VLOOKUP($Y359, Datos!$B$17:$C$21,2,0)+1),  0),  "-")</f>
        <v>25</v>
      </c>
      <c r="AA359" s="177"/>
      <c r="AB359" s="177"/>
      <c r="AC359" s="179"/>
      <c r="AD359" s="180"/>
      <c r="AE359" s="198">
        <f t="shared" si="18"/>
        <v>22</v>
      </c>
      <c r="AF359" s="198">
        <f t="shared" si="19"/>
        <v>25</v>
      </c>
      <c r="AG359" s="178">
        <v>3</v>
      </c>
      <c r="AH359" s="198" t="str">
        <f>IF(ISERROR(VLOOKUP($AG359,Datos!$A$9:$E$13,2,0)),"",VLOOKUP($AG359,Datos!$A$9:$E$13,2,0))</f>
        <v>3 Moderado</v>
      </c>
      <c r="AI359" s="197" t="str">
        <f>IF(ISERROR(VLOOKUP($AJ359,Datos!$D$8:$E$13,2,0)),0,VLOOKUP($AJ359,Datos!$D$8:$E$13,2,0))</f>
        <v>Extremadamente Dañino</v>
      </c>
      <c r="AJ359" s="198">
        <f>IF(ISERROR(VLOOKUP($X359,Datos!$B$8:$E$13,3,0)), 0, VLOOKUP($X359,Datos!$B$8:$E$13,3,0))</f>
        <v>4</v>
      </c>
      <c r="AK359" s="198">
        <f>IF(ISERROR(VLOOKUP(AL359,Datos!D352:E357,2,0)),0,VLOOKUP(AL359,Datos!D352:E357,2,0))</f>
        <v>0</v>
      </c>
      <c r="AL359" s="198">
        <f>IF(ISERROR(VLOOKUP(Y359,Datos!B352:E357,3,0)),0,VLOOKUP(Y359,Datos!B352:E357,3,0))</f>
        <v>0</v>
      </c>
      <c r="AM359" s="198">
        <f t="shared" si="20"/>
        <v>4</v>
      </c>
      <c r="AN359" s="198" t="str">
        <f>IF(ISERROR(VLOOKUP($AM359,Datos!$I$24:$J$28,2,0)),"-",VLOOKUP($AM359,Datos!$I$24:$J$28,2,0))</f>
        <v>Moderado</v>
      </c>
    </row>
    <row r="360" spans="1:40" s="199" customFormat="1">
      <c r="A360" s="196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8" t="s">
        <v>191</v>
      </c>
      <c r="N360" s="178" t="s">
        <v>194</v>
      </c>
      <c r="O360" s="198">
        <f>IF( AND($M360&lt;&gt;"", $N360&lt;&gt;""), VLOOKUP( IF(ISERROR(VLOOKUP($M360,Datos!$B$8:$C$13,2,0)),0,VLOOKUP($M360,Datos!$B$8:$C$13,2,0)), Datos!$I$9:$N$13, IF(ISERROR(VLOOKUP($N360,Datos!$B$17:$C$21,2,0)),0,VLOOKUP($N360, Datos!$B$17:$C$21,2,0)+1),  0),  "-")</f>
        <v>22</v>
      </c>
      <c r="P360" s="177"/>
      <c r="Q360" s="177"/>
      <c r="R360" s="177"/>
      <c r="S360" s="178" t="s">
        <v>40</v>
      </c>
      <c r="T360" s="198" t="str">
        <f>IF(ISERROR(VLOOKUP($S360,Datos!$B$25:$C$29,2,0)),"", VLOOKUP($S360,Datos!$B$25:$C$29,2,0))</f>
        <v>Alta</v>
      </c>
      <c r="U360" s="198" t="str">
        <f>VLOOKUP($S360,'Efectividad de Controles'!$B$5:$D$9,3,0)</f>
        <v>Impacto / Probabilidad</v>
      </c>
      <c r="V360" s="177"/>
      <c r="W360" s="177"/>
      <c r="X360" s="178" t="s">
        <v>191</v>
      </c>
      <c r="Y360" s="178" t="s">
        <v>196</v>
      </c>
      <c r="Z360" s="198">
        <f>IF( AND($X360&lt;&gt;"", $Y360&lt;&gt;""), VLOOKUP( IF(ISERROR(VLOOKUP($X360,Datos!$B$8:$C$13,2,0)),0,VLOOKUP($X360,Datos!$B$8:$C$13,2,0)), Datos!$I$9:$N$13, IF(ISERROR(VLOOKUP($Y360,Datos!$B$17:$C$21,2,0)),0,VLOOKUP($Y360, Datos!$B$17:$C$21,2,0)+1),  0),  "-")</f>
        <v>25</v>
      </c>
      <c r="AA360" s="177"/>
      <c r="AB360" s="177"/>
      <c r="AC360" s="179"/>
      <c r="AD360" s="180"/>
      <c r="AE360" s="198">
        <f t="shared" si="18"/>
        <v>22</v>
      </c>
      <c r="AF360" s="198">
        <f t="shared" si="19"/>
        <v>25</v>
      </c>
      <c r="AG360" s="178">
        <v>3</v>
      </c>
      <c r="AH360" s="198" t="str">
        <f>IF(ISERROR(VLOOKUP($AG360,Datos!$A$9:$E$13,2,0)),"",VLOOKUP($AG360,Datos!$A$9:$E$13,2,0))</f>
        <v>3 Moderado</v>
      </c>
      <c r="AI360" s="197" t="str">
        <f>IF(ISERROR(VLOOKUP($AJ360,Datos!$D$8:$E$13,2,0)),0,VLOOKUP($AJ360,Datos!$D$8:$E$13,2,0))</f>
        <v>Extremadamente Dañino</v>
      </c>
      <c r="AJ360" s="198">
        <f>IF(ISERROR(VLOOKUP($X360,Datos!$B$8:$E$13,3,0)), 0, VLOOKUP($X360,Datos!$B$8:$E$13,3,0))</f>
        <v>4</v>
      </c>
      <c r="AK360" s="198">
        <f>IF(ISERROR(VLOOKUP(AL360,Datos!D353:E358,2,0)),0,VLOOKUP(AL360,Datos!D353:E358,2,0))</f>
        <v>0</v>
      </c>
      <c r="AL360" s="198">
        <f>IF(ISERROR(VLOOKUP(Y360,Datos!B353:E358,3,0)),0,VLOOKUP(Y360,Datos!B353:E358,3,0))</f>
        <v>0</v>
      </c>
      <c r="AM360" s="198">
        <f t="shared" si="20"/>
        <v>4</v>
      </c>
      <c r="AN360" s="198" t="str">
        <f>IF(ISERROR(VLOOKUP($AM360,Datos!$I$24:$J$28,2,0)),"-",VLOOKUP($AM360,Datos!$I$24:$J$28,2,0))</f>
        <v>Moderado</v>
      </c>
    </row>
    <row r="361" spans="1:40" s="199" customFormat="1">
      <c r="A361" s="196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8" t="s">
        <v>191</v>
      </c>
      <c r="N361" s="178" t="s">
        <v>194</v>
      </c>
      <c r="O361" s="198">
        <f>IF( AND($M361&lt;&gt;"", $N361&lt;&gt;""), VLOOKUP( IF(ISERROR(VLOOKUP($M361,Datos!$B$8:$C$13,2,0)),0,VLOOKUP($M361,Datos!$B$8:$C$13,2,0)), Datos!$I$9:$N$13, IF(ISERROR(VLOOKUP($N361,Datos!$B$17:$C$21,2,0)),0,VLOOKUP($N361, Datos!$B$17:$C$21,2,0)+1),  0),  "-")</f>
        <v>22</v>
      </c>
      <c r="P361" s="177"/>
      <c r="Q361" s="177"/>
      <c r="R361" s="177"/>
      <c r="S361" s="178" t="s">
        <v>40</v>
      </c>
      <c r="T361" s="198" t="str">
        <f>IF(ISERROR(VLOOKUP($S361,Datos!$B$25:$C$29,2,0)),"", VLOOKUP($S361,Datos!$B$25:$C$29,2,0))</f>
        <v>Alta</v>
      </c>
      <c r="U361" s="198" t="str">
        <f>VLOOKUP($S361,'Efectividad de Controles'!$B$5:$D$9,3,0)</f>
        <v>Impacto / Probabilidad</v>
      </c>
      <c r="V361" s="177"/>
      <c r="W361" s="177"/>
      <c r="X361" s="178" t="s">
        <v>191</v>
      </c>
      <c r="Y361" s="178" t="s">
        <v>196</v>
      </c>
      <c r="Z361" s="198">
        <f>IF( AND($X361&lt;&gt;"", $Y361&lt;&gt;""), VLOOKUP( IF(ISERROR(VLOOKUP($X361,Datos!$B$8:$C$13,2,0)),0,VLOOKUP($X361,Datos!$B$8:$C$13,2,0)), Datos!$I$9:$N$13, IF(ISERROR(VLOOKUP($Y361,Datos!$B$17:$C$21,2,0)),0,VLOOKUP($Y361, Datos!$B$17:$C$21,2,0)+1),  0),  "-")</f>
        <v>25</v>
      </c>
      <c r="AA361" s="177"/>
      <c r="AB361" s="177"/>
      <c r="AC361" s="179"/>
      <c r="AD361" s="180"/>
      <c r="AE361" s="198">
        <f t="shared" si="18"/>
        <v>22</v>
      </c>
      <c r="AF361" s="198">
        <f t="shared" si="19"/>
        <v>25</v>
      </c>
      <c r="AG361" s="178">
        <v>3</v>
      </c>
      <c r="AH361" s="198" t="str">
        <f>IF(ISERROR(VLOOKUP($AG361,Datos!$A$9:$E$13,2,0)),"",VLOOKUP($AG361,Datos!$A$9:$E$13,2,0))</f>
        <v>3 Moderado</v>
      </c>
      <c r="AI361" s="197" t="str">
        <f>IF(ISERROR(VLOOKUP($AJ361,Datos!$D$8:$E$13,2,0)),0,VLOOKUP($AJ361,Datos!$D$8:$E$13,2,0))</f>
        <v>Extremadamente Dañino</v>
      </c>
      <c r="AJ361" s="198">
        <f>IF(ISERROR(VLOOKUP($X361,Datos!$B$8:$E$13,3,0)), 0, VLOOKUP($X361,Datos!$B$8:$E$13,3,0))</f>
        <v>4</v>
      </c>
      <c r="AK361" s="198">
        <f>IF(ISERROR(VLOOKUP(AL361,Datos!D354:E359,2,0)),0,VLOOKUP(AL361,Datos!D354:E359,2,0))</f>
        <v>0</v>
      </c>
      <c r="AL361" s="198">
        <f>IF(ISERROR(VLOOKUP(Y361,Datos!B354:E359,3,0)),0,VLOOKUP(Y361,Datos!B354:E359,3,0))</f>
        <v>0</v>
      </c>
      <c r="AM361" s="198">
        <f t="shared" si="20"/>
        <v>4</v>
      </c>
      <c r="AN361" s="198" t="str">
        <f>IF(ISERROR(VLOOKUP($AM361,Datos!$I$24:$J$28,2,0)),"-",VLOOKUP($AM361,Datos!$I$24:$J$28,2,0))</f>
        <v>Moderado</v>
      </c>
    </row>
    <row r="362" spans="1:40" s="199" customFormat="1">
      <c r="A362" s="196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8" t="s">
        <v>191</v>
      </c>
      <c r="N362" s="178" t="s">
        <v>194</v>
      </c>
      <c r="O362" s="198">
        <f>IF( AND($M362&lt;&gt;"", $N362&lt;&gt;""), VLOOKUP( IF(ISERROR(VLOOKUP($M362,Datos!$B$8:$C$13,2,0)),0,VLOOKUP($M362,Datos!$B$8:$C$13,2,0)), Datos!$I$9:$N$13, IF(ISERROR(VLOOKUP($N362,Datos!$B$17:$C$21,2,0)),0,VLOOKUP($N362, Datos!$B$17:$C$21,2,0)+1),  0),  "-")</f>
        <v>22</v>
      </c>
      <c r="P362" s="177"/>
      <c r="Q362" s="177"/>
      <c r="R362" s="177"/>
      <c r="S362" s="178" t="s">
        <v>40</v>
      </c>
      <c r="T362" s="198" t="str">
        <f>IF(ISERROR(VLOOKUP($S362,Datos!$B$25:$C$29,2,0)),"", VLOOKUP($S362,Datos!$B$25:$C$29,2,0))</f>
        <v>Alta</v>
      </c>
      <c r="U362" s="198" t="str">
        <f>VLOOKUP($S362,'Efectividad de Controles'!$B$5:$D$9,3,0)</f>
        <v>Impacto / Probabilidad</v>
      </c>
      <c r="V362" s="177"/>
      <c r="W362" s="177"/>
      <c r="X362" s="178" t="s">
        <v>191</v>
      </c>
      <c r="Y362" s="178" t="s">
        <v>196</v>
      </c>
      <c r="Z362" s="198">
        <f>IF( AND($X362&lt;&gt;"", $Y362&lt;&gt;""), VLOOKUP( IF(ISERROR(VLOOKUP($X362,Datos!$B$8:$C$13,2,0)),0,VLOOKUP($X362,Datos!$B$8:$C$13,2,0)), Datos!$I$9:$N$13, IF(ISERROR(VLOOKUP($Y362,Datos!$B$17:$C$21,2,0)),0,VLOOKUP($Y362, Datos!$B$17:$C$21,2,0)+1),  0),  "-")</f>
        <v>25</v>
      </c>
      <c r="AA362" s="177"/>
      <c r="AB362" s="177"/>
      <c r="AC362" s="179"/>
      <c r="AD362" s="180"/>
      <c r="AE362" s="198">
        <f t="shared" si="18"/>
        <v>22</v>
      </c>
      <c r="AF362" s="198">
        <f t="shared" si="19"/>
        <v>25</v>
      </c>
      <c r="AG362" s="178">
        <v>3</v>
      </c>
      <c r="AH362" s="198" t="str">
        <f>IF(ISERROR(VLOOKUP($AG362,Datos!$A$9:$E$13,2,0)),"",VLOOKUP($AG362,Datos!$A$9:$E$13,2,0))</f>
        <v>3 Moderado</v>
      </c>
      <c r="AI362" s="197" t="str">
        <f>IF(ISERROR(VLOOKUP($AJ362,Datos!$D$8:$E$13,2,0)),0,VLOOKUP($AJ362,Datos!$D$8:$E$13,2,0))</f>
        <v>Extremadamente Dañino</v>
      </c>
      <c r="AJ362" s="198">
        <f>IF(ISERROR(VLOOKUP($X362,Datos!$B$8:$E$13,3,0)), 0, VLOOKUP($X362,Datos!$B$8:$E$13,3,0))</f>
        <v>4</v>
      </c>
      <c r="AK362" s="198">
        <f>IF(ISERROR(VLOOKUP(AL362,Datos!D355:E360,2,0)),0,VLOOKUP(AL362,Datos!D355:E360,2,0))</f>
        <v>0</v>
      </c>
      <c r="AL362" s="198">
        <f>IF(ISERROR(VLOOKUP(Y362,Datos!B355:E360,3,0)),0,VLOOKUP(Y362,Datos!B355:E360,3,0))</f>
        <v>0</v>
      </c>
      <c r="AM362" s="198">
        <f t="shared" si="20"/>
        <v>4</v>
      </c>
      <c r="AN362" s="198" t="str">
        <f>IF(ISERROR(VLOOKUP($AM362,Datos!$I$24:$J$28,2,0)),"-",VLOOKUP($AM362,Datos!$I$24:$J$28,2,0))</f>
        <v>Moderado</v>
      </c>
    </row>
    <row r="363" spans="1:40" s="199" customFormat="1">
      <c r="A363" s="196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8" t="s">
        <v>191</v>
      </c>
      <c r="N363" s="178" t="s">
        <v>194</v>
      </c>
      <c r="O363" s="198">
        <f>IF( AND($M363&lt;&gt;"", $N363&lt;&gt;""), VLOOKUP( IF(ISERROR(VLOOKUP($M363,Datos!$B$8:$C$13,2,0)),0,VLOOKUP($M363,Datos!$B$8:$C$13,2,0)), Datos!$I$9:$N$13, IF(ISERROR(VLOOKUP($N363,Datos!$B$17:$C$21,2,0)),0,VLOOKUP($N363, Datos!$B$17:$C$21,2,0)+1),  0),  "-")</f>
        <v>22</v>
      </c>
      <c r="P363" s="177"/>
      <c r="Q363" s="177"/>
      <c r="R363" s="177"/>
      <c r="S363" s="178" t="s">
        <v>40</v>
      </c>
      <c r="T363" s="198" t="str">
        <f>IF(ISERROR(VLOOKUP($S363,Datos!$B$25:$C$29,2,0)),"", VLOOKUP($S363,Datos!$B$25:$C$29,2,0))</f>
        <v>Alta</v>
      </c>
      <c r="U363" s="198" t="str">
        <f>VLOOKUP($S363,'Efectividad de Controles'!$B$5:$D$9,3,0)</f>
        <v>Impacto / Probabilidad</v>
      </c>
      <c r="V363" s="177"/>
      <c r="W363" s="177"/>
      <c r="X363" s="178" t="s">
        <v>191</v>
      </c>
      <c r="Y363" s="178" t="s">
        <v>196</v>
      </c>
      <c r="Z363" s="198">
        <f>IF( AND($X363&lt;&gt;"", $Y363&lt;&gt;""), VLOOKUP( IF(ISERROR(VLOOKUP($X363,Datos!$B$8:$C$13,2,0)),0,VLOOKUP($X363,Datos!$B$8:$C$13,2,0)), Datos!$I$9:$N$13, IF(ISERROR(VLOOKUP($Y363,Datos!$B$17:$C$21,2,0)),0,VLOOKUP($Y363, Datos!$B$17:$C$21,2,0)+1),  0),  "-")</f>
        <v>25</v>
      </c>
      <c r="AA363" s="177"/>
      <c r="AB363" s="177"/>
      <c r="AC363" s="179"/>
      <c r="AD363" s="180"/>
      <c r="AE363" s="198">
        <f t="shared" si="18"/>
        <v>22</v>
      </c>
      <c r="AF363" s="198">
        <f t="shared" si="19"/>
        <v>25</v>
      </c>
      <c r="AG363" s="178">
        <v>3</v>
      </c>
      <c r="AH363" s="198" t="str">
        <f>IF(ISERROR(VLOOKUP($AG363,Datos!$A$9:$E$13,2,0)),"",VLOOKUP($AG363,Datos!$A$9:$E$13,2,0))</f>
        <v>3 Moderado</v>
      </c>
      <c r="AI363" s="197" t="str">
        <f>IF(ISERROR(VLOOKUP($AJ363,Datos!$D$8:$E$13,2,0)),0,VLOOKUP($AJ363,Datos!$D$8:$E$13,2,0))</f>
        <v>Extremadamente Dañino</v>
      </c>
      <c r="AJ363" s="198">
        <f>IF(ISERROR(VLOOKUP($X363,Datos!$B$8:$E$13,3,0)), 0, VLOOKUP($X363,Datos!$B$8:$E$13,3,0))</f>
        <v>4</v>
      </c>
      <c r="AK363" s="198">
        <f>IF(ISERROR(VLOOKUP(AL363,Datos!D356:E361,2,0)),0,VLOOKUP(AL363,Datos!D356:E361,2,0))</f>
        <v>0</v>
      </c>
      <c r="AL363" s="198">
        <f>IF(ISERROR(VLOOKUP(Y363,Datos!B356:E361,3,0)),0,VLOOKUP(Y363,Datos!B356:E361,3,0))</f>
        <v>0</v>
      </c>
      <c r="AM363" s="198">
        <f t="shared" si="20"/>
        <v>4</v>
      </c>
      <c r="AN363" s="198" t="str">
        <f>IF(ISERROR(VLOOKUP($AM363,Datos!$I$24:$J$28,2,0)),"-",VLOOKUP($AM363,Datos!$I$24:$J$28,2,0))</f>
        <v>Moderado</v>
      </c>
    </row>
    <row r="364" spans="1:40" s="199" customFormat="1">
      <c r="A364" s="196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8" t="s">
        <v>191</v>
      </c>
      <c r="N364" s="178" t="s">
        <v>194</v>
      </c>
      <c r="O364" s="198">
        <f>IF( AND($M364&lt;&gt;"", $N364&lt;&gt;""), VLOOKUP( IF(ISERROR(VLOOKUP($M364,Datos!$B$8:$C$13,2,0)),0,VLOOKUP($M364,Datos!$B$8:$C$13,2,0)), Datos!$I$9:$N$13, IF(ISERROR(VLOOKUP($N364,Datos!$B$17:$C$21,2,0)),0,VLOOKUP($N364, Datos!$B$17:$C$21,2,0)+1),  0),  "-")</f>
        <v>22</v>
      </c>
      <c r="P364" s="177"/>
      <c r="Q364" s="177"/>
      <c r="R364" s="177"/>
      <c r="S364" s="178" t="s">
        <v>40</v>
      </c>
      <c r="T364" s="198" t="str">
        <f>IF(ISERROR(VLOOKUP($S364,Datos!$B$25:$C$29,2,0)),"", VLOOKUP($S364,Datos!$B$25:$C$29,2,0))</f>
        <v>Alta</v>
      </c>
      <c r="U364" s="198" t="str">
        <f>VLOOKUP($S364,'Efectividad de Controles'!$B$5:$D$9,3,0)</f>
        <v>Impacto / Probabilidad</v>
      </c>
      <c r="V364" s="177"/>
      <c r="W364" s="177"/>
      <c r="X364" s="178" t="s">
        <v>191</v>
      </c>
      <c r="Y364" s="178" t="s">
        <v>196</v>
      </c>
      <c r="Z364" s="198">
        <f>IF( AND($X364&lt;&gt;"", $Y364&lt;&gt;""), VLOOKUP( IF(ISERROR(VLOOKUP($X364,Datos!$B$8:$C$13,2,0)),0,VLOOKUP($X364,Datos!$B$8:$C$13,2,0)), Datos!$I$9:$N$13, IF(ISERROR(VLOOKUP($Y364,Datos!$B$17:$C$21,2,0)),0,VLOOKUP($Y364, Datos!$B$17:$C$21,2,0)+1),  0),  "-")</f>
        <v>25</v>
      </c>
      <c r="AA364" s="177"/>
      <c r="AB364" s="177"/>
      <c r="AC364" s="179"/>
      <c r="AD364" s="180"/>
      <c r="AE364" s="198">
        <f t="shared" si="18"/>
        <v>22</v>
      </c>
      <c r="AF364" s="198">
        <f t="shared" si="19"/>
        <v>25</v>
      </c>
      <c r="AG364" s="178">
        <v>3</v>
      </c>
      <c r="AH364" s="198" t="str">
        <f>IF(ISERROR(VLOOKUP($AG364,Datos!$A$9:$E$13,2,0)),"",VLOOKUP($AG364,Datos!$A$9:$E$13,2,0))</f>
        <v>3 Moderado</v>
      </c>
      <c r="AI364" s="197" t="str">
        <f>IF(ISERROR(VLOOKUP($AJ364,Datos!$D$8:$E$13,2,0)),0,VLOOKUP($AJ364,Datos!$D$8:$E$13,2,0))</f>
        <v>Extremadamente Dañino</v>
      </c>
      <c r="AJ364" s="198">
        <f>IF(ISERROR(VLOOKUP($X364,Datos!$B$8:$E$13,3,0)), 0, VLOOKUP($X364,Datos!$B$8:$E$13,3,0))</f>
        <v>4</v>
      </c>
      <c r="AK364" s="198">
        <f>IF(ISERROR(VLOOKUP(AL364,Datos!D357:E362,2,0)),0,VLOOKUP(AL364,Datos!D357:E362,2,0))</f>
        <v>0</v>
      </c>
      <c r="AL364" s="198">
        <f>IF(ISERROR(VLOOKUP(Y364,Datos!B357:E362,3,0)),0,VLOOKUP(Y364,Datos!B357:E362,3,0))</f>
        <v>0</v>
      </c>
      <c r="AM364" s="198">
        <f t="shared" si="20"/>
        <v>4</v>
      </c>
      <c r="AN364" s="198" t="str">
        <f>IF(ISERROR(VLOOKUP($AM364,Datos!$I$24:$J$28,2,0)),"-",VLOOKUP($AM364,Datos!$I$24:$J$28,2,0))</f>
        <v>Moderado</v>
      </c>
    </row>
    <row r="365" spans="1:40" s="199" customFormat="1">
      <c r="A365" s="196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8" t="s">
        <v>191</v>
      </c>
      <c r="N365" s="178" t="s">
        <v>194</v>
      </c>
      <c r="O365" s="198">
        <f>IF( AND($M365&lt;&gt;"", $N365&lt;&gt;""), VLOOKUP( IF(ISERROR(VLOOKUP($M365,Datos!$B$8:$C$13,2,0)),0,VLOOKUP($M365,Datos!$B$8:$C$13,2,0)), Datos!$I$9:$N$13, IF(ISERROR(VLOOKUP($N365,Datos!$B$17:$C$21,2,0)),0,VLOOKUP($N365, Datos!$B$17:$C$21,2,0)+1),  0),  "-")</f>
        <v>22</v>
      </c>
      <c r="P365" s="177"/>
      <c r="Q365" s="177"/>
      <c r="R365" s="177"/>
      <c r="S365" s="178" t="s">
        <v>40</v>
      </c>
      <c r="T365" s="198" t="str">
        <f>IF(ISERROR(VLOOKUP($S365,Datos!$B$25:$C$29,2,0)),"", VLOOKUP($S365,Datos!$B$25:$C$29,2,0))</f>
        <v>Alta</v>
      </c>
      <c r="U365" s="198" t="str">
        <f>VLOOKUP($S365,'Efectividad de Controles'!$B$5:$D$9,3,0)</f>
        <v>Impacto / Probabilidad</v>
      </c>
      <c r="V365" s="177"/>
      <c r="W365" s="177"/>
      <c r="X365" s="178" t="s">
        <v>191</v>
      </c>
      <c r="Y365" s="178" t="s">
        <v>196</v>
      </c>
      <c r="Z365" s="198">
        <f>IF( AND($X365&lt;&gt;"", $Y365&lt;&gt;""), VLOOKUP( IF(ISERROR(VLOOKUP($X365,Datos!$B$8:$C$13,2,0)),0,VLOOKUP($X365,Datos!$B$8:$C$13,2,0)), Datos!$I$9:$N$13, IF(ISERROR(VLOOKUP($Y365,Datos!$B$17:$C$21,2,0)),0,VLOOKUP($Y365, Datos!$B$17:$C$21,2,0)+1),  0),  "-")</f>
        <v>25</v>
      </c>
      <c r="AA365" s="177"/>
      <c r="AB365" s="177"/>
      <c r="AC365" s="179"/>
      <c r="AD365" s="180"/>
      <c r="AE365" s="198">
        <f t="shared" si="18"/>
        <v>22</v>
      </c>
      <c r="AF365" s="198">
        <f t="shared" si="19"/>
        <v>25</v>
      </c>
      <c r="AG365" s="178">
        <v>3</v>
      </c>
      <c r="AH365" s="198" t="str">
        <f>IF(ISERROR(VLOOKUP($AG365,Datos!$A$9:$E$13,2,0)),"",VLOOKUP($AG365,Datos!$A$9:$E$13,2,0))</f>
        <v>3 Moderado</v>
      </c>
      <c r="AI365" s="197" t="str">
        <f>IF(ISERROR(VLOOKUP($AJ365,Datos!$D$8:$E$13,2,0)),0,VLOOKUP($AJ365,Datos!$D$8:$E$13,2,0))</f>
        <v>Extremadamente Dañino</v>
      </c>
      <c r="AJ365" s="198">
        <f>IF(ISERROR(VLOOKUP($X365,Datos!$B$8:$E$13,3,0)), 0, VLOOKUP($X365,Datos!$B$8:$E$13,3,0))</f>
        <v>4</v>
      </c>
      <c r="AK365" s="198">
        <f>IF(ISERROR(VLOOKUP(AL365,Datos!D358:E363,2,0)),0,VLOOKUP(AL365,Datos!D358:E363,2,0))</f>
        <v>0</v>
      </c>
      <c r="AL365" s="198">
        <f>IF(ISERROR(VLOOKUP(Y365,Datos!B358:E363,3,0)),0,VLOOKUP(Y365,Datos!B358:E363,3,0))</f>
        <v>0</v>
      </c>
      <c r="AM365" s="198">
        <f t="shared" si="20"/>
        <v>4</v>
      </c>
      <c r="AN365" s="198" t="str">
        <f>IF(ISERROR(VLOOKUP($AM365,Datos!$I$24:$J$28,2,0)),"-",VLOOKUP($AM365,Datos!$I$24:$J$28,2,0))</f>
        <v>Moderado</v>
      </c>
    </row>
    <row r="366" spans="1:40" s="199" customFormat="1">
      <c r="A366" s="196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8" t="s">
        <v>191</v>
      </c>
      <c r="N366" s="178" t="s">
        <v>194</v>
      </c>
      <c r="O366" s="198">
        <f>IF( AND($M366&lt;&gt;"", $N366&lt;&gt;""), VLOOKUP( IF(ISERROR(VLOOKUP($M366,Datos!$B$8:$C$13,2,0)),0,VLOOKUP($M366,Datos!$B$8:$C$13,2,0)), Datos!$I$9:$N$13, IF(ISERROR(VLOOKUP($N366,Datos!$B$17:$C$21,2,0)),0,VLOOKUP($N366, Datos!$B$17:$C$21,2,0)+1),  0),  "-")</f>
        <v>22</v>
      </c>
      <c r="P366" s="177"/>
      <c r="Q366" s="177"/>
      <c r="R366" s="177"/>
      <c r="S366" s="178" t="s">
        <v>40</v>
      </c>
      <c r="T366" s="198" t="str">
        <f>IF(ISERROR(VLOOKUP($S366,Datos!$B$25:$C$29,2,0)),"", VLOOKUP($S366,Datos!$B$25:$C$29,2,0))</f>
        <v>Alta</v>
      </c>
      <c r="U366" s="198" t="str">
        <f>VLOOKUP($S366,'Efectividad de Controles'!$B$5:$D$9,3,0)</f>
        <v>Impacto / Probabilidad</v>
      </c>
      <c r="V366" s="177"/>
      <c r="W366" s="177"/>
      <c r="X366" s="178" t="s">
        <v>191</v>
      </c>
      <c r="Y366" s="178" t="s">
        <v>196</v>
      </c>
      <c r="Z366" s="198">
        <f>IF( AND($X366&lt;&gt;"", $Y366&lt;&gt;""), VLOOKUP( IF(ISERROR(VLOOKUP($X366,Datos!$B$8:$C$13,2,0)),0,VLOOKUP($X366,Datos!$B$8:$C$13,2,0)), Datos!$I$9:$N$13, IF(ISERROR(VLOOKUP($Y366,Datos!$B$17:$C$21,2,0)),0,VLOOKUP($Y366, Datos!$B$17:$C$21,2,0)+1),  0),  "-")</f>
        <v>25</v>
      </c>
      <c r="AA366" s="177"/>
      <c r="AB366" s="177"/>
      <c r="AC366" s="179"/>
      <c r="AD366" s="180"/>
      <c r="AE366" s="198">
        <f t="shared" si="18"/>
        <v>22</v>
      </c>
      <c r="AF366" s="198">
        <f t="shared" si="19"/>
        <v>25</v>
      </c>
      <c r="AG366" s="178">
        <v>3</v>
      </c>
      <c r="AH366" s="198" t="str">
        <f>IF(ISERROR(VLOOKUP($AG366,Datos!$A$9:$E$13,2,0)),"",VLOOKUP($AG366,Datos!$A$9:$E$13,2,0))</f>
        <v>3 Moderado</v>
      </c>
      <c r="AI366" s="197" t="str">
        <f>IF(ISERROR(VLOOKUP($AJ366,Datos!$D$8:$E$13,2,0)),0,VLOOKUP($AJ366,Datos!$D$8:$E$13,2,0))</f>
        <v>Extremadamente Dañino</v>
      </c>
      <c r="AJ366" s="198">
        <f>IF(ISERROR(VLOOKUP($X366,Datos!$B$8:$E$13,3,0)), 0, VLOOKUP($X366,Datos!$B$8:$E$13,3,0))</f>
        <v>4</v>
      </c>
      <c r="AK366" s="198">
        <f>IF(ISERROR(VLOOKUP(AL366,Datos!D359:E364,2,0)),0,VLOOKUP(AL366,Datos!D359:E364,2,0))</f>
        <v>0</v>
      </c>
      <c r="AL366" s="198">
        <f>IF(ISERROR(VLOOKUP(Y366,Datos!B359:E364,3,0)),0,VLOOKUP(Y366,Datos!B359:E364,3,0))</f>
        <v>0</v>
      </c>
      <c r="AM366" s="198">
        <f t="shared" si="20"/>
        <v>4</v>
      </c>
      <c r="AN366" s="198" t="str">
        <f>IF(ISERROR(VLOOKUP($AM366,Datos!$I$24:$J$28,2,0)),"-",VLOOKUP($AM366,Datos!$I$24:$J$28,2,0))</f>
        <v>Moderado</v>
      </c>
    </row>
    <row r="367" spans="1:40" s="199" customFormat="1">
      <c r="A367" s="196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8" t="s">
        <v>191</v>
      </c>
      <c r="N367" s="178" t="s">
        <v>194</v>
      </c>
      <c r="O367" s="198">
        <f>IF( AND($M367&lt;&gt;"", $N367&lt;&gt;""), VLOOKUP( IF(ISERROR(VLOOKUP($M367,Datos!$B$8:$C$13,2,0)),0,VLOOKUP($M367,Datos!$B$8:$C$13,2,0)), Datos!$I$9:$N$13, IF(ISERROR(VLOOKUP($N367,Datos!$B$17:$C$21,2,0)),0,VLOOKUP($N367, Datos!$B$17:$C$21,2,0)+1),  0),  "-")</f>
        <v>22</v>
      </c>
      <c r="P367" s="177"/>
      <c r="Q367" s="177"/>
      <c r="R367" s="177"/>
      <c r="S367" s="178" t="s">
        <v>40</v>
      </c>
      <c r="T367" s="198" t="str">
        <f>IF(ISERROR(VLOOKUP($S367,Datos!$B$25:$C$29,2,0)),"", VLOOKUP($S367,Datos!$B$25:$C$29,2,0))</f>
        <v>Alta</v>
      </c>
      <c r="U367" s="198" t="str">
        <f>VLOOKUP($S367,'Efectividad de Controles'!$B$5:$D$9,3,0)</f>
        <v>Impacto / Probabilidad</v>
      </c>
      <c r="V367" s="177"/>
      <c r="W367" s="177"/>
      <c r="X367" s="178" t="s">
        <v>191</v>
      </c>
      <c r="Y367" s="178" t="s">
        <v>196</v>
      </c>
      <c r="Z367" s="198">
        <f>IF( AND($X367&lt;&gt;"", $Y367&lt;&gt;""), VLOOKUP( IF(ISERROR(VLOOKUP($X367,Datos!$B$8:$C$13,2,0)),0,VLOOKUP($X367,Datos!$B$8:$C$13,2,0)), Datos!$I$9:$N$13, IF(ISERROR(VLOOKUP($Y367,Datos!$B$17:$C$21,2,0)),0,VLOOKUP($Y367, Datos!$B$17:$C$21,2,0)+1),  0),  "-")</f>
        <v>25</v>
      </c>
      <c r="AA367" s="177"/>
      <c r="AB367" s="177"/>
      <c r="AC367" s="179"/>
      <c r="AD367" s="180"/>
      <c r="AE367" s="198">
        <f t="shared" si="18"/>
        <v>22</v>
      </c>
      <c r="AF367" s="198">
        <f t="shared" si="19"/>
        <v>25</v>
      </c>
      <c r="AG367" s="178">
        <v>3</v>
      </c>
      <c r="AH367" s="198" t="str">
        <f>IF(ISERROR(VLOOKUP($AG367,Datos!$A$9:$E$13,2,0)),"",VLOOKUP($AG367,Datos!$A$9:$E$13,2,0))</f>
        <v>3 Moderado</v>
      </c>
      <c r="AI367" s="197" t="str">
        <f>IF(ISERROR(VLOOKUP($AJ367,Datos!$D$8:$E$13,2,0)),0,VLOOKUP($AJ367,Datos!$D$8:$E$13,2,0))</f>
        <v>Extremadamente Dañino</v>
      </c>
      <c r="AJ367" s="198">
        <f>IF(ISERROR(VLOOKUP($X367,Datos!$B$8:$E$13,3,0)), 0, VLOOKUP($X367,Datos!$B$8:$E$13,3,0))</f>
        <v>4</v>
      </c>
      <c r="AK367" s="198">
        <f>IF(ISERROR(VLOOKUP(AL367,Datos!D360:E365,2,0)),0,VLOOKUP(AL367,Datos!D360:E365,2,0))</f>
        <v>0</v>
      </c>
      <c r="AL367" s="198">
        <f>IF(ISERROR(VLOOKUP(Y367,Datos!B360:E365,3,0)),0,VLOOKUP(Y367,Datos!B360:E365,3,0))</f>
        <v>0</v>
      </c>
      <c r="AM367" s="198">
        <f t="shared" si="20"/>
        <v>4</v>
      </c>
      <c r="AN367" s="198" t="str">
        <f>IF(ISERROR(VLOOKUP($AM367,Datos!$I$24:$J$28,2,0)),"-",VLOOKUP($AM367,Datos!$I$24:$J$28,2,0))</f>
        <v>Moderado</v>
      </c>
    </row>
    <row r="368" spans="1:40" s="199" customFormat="1">
      <c r="A368" s="196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8" t="s">
        <v>191</v>
      </c>
      <c r="N368" s="178" t="s">
        <v>194</v>
      </c>
      <c r="O368" s="198">
        <f>IF( AND($M368&lt;&gt;"", $N368&lt;&gt;""), VLOOKUP( IF(ISERROR(VLOOKUP($M368,Datos!$B$8:$C$13,2,0)),0,VLOOKUP($M368,Datos!$B$8:$C$13,2,0)), Datos!$I$9:$N$13, IF(ISERROR(VLOOKUP($N368,Datos!$B$17:$C$21,2,0)),0,VLOOKUP($N368, Datos!$B$17:$C$21,2,0)+1),  0),  "-")</f>
        <v>22</v>
      </c>
      <c r="P368" s="177"/>
      <c r="Q368" s="177"/>
      <c r="R368" s="177"/>
      <c r="S368" s="178" t="s">
        <v>40</v>
      </c>
      <c r="T368" s="198" t="str">
        <f>IF(ISERROR(VLOOKUP($S368,Datos!$B$25:$C$29,2,0)),"", VLOOKUP($S368,Datos!$B$25:$C$29,2,0))</f>
        <v>Alta</v>
      </c>
      <c r="U368" s="198" t="str">
        <f>VLOOKUP($S368,'Efectividad de Controles'!$B$5:$D$9,3,0)</f>
        <v>Impacto / Probabilidad</v>
      </c>
      <c r="V368" s="177"/>
      <c r="W368" s="177"/>
      <c r="X368" s="178" t="s">
        <v>191</v>
      </c>
      <c r="Y368" s="178" t="s">
        <v>196</v>
      </c>
      <c r="Z368" s="198">
        <f>IF( AND($X368&lt;&gt;"", $Y368&lt;&gt;""), VLOOKUP( IF(ISERROR(VLOOKUP($X368,Datos!$B$8:$C$13,2,0)),0,VLOOKUP($X368,Datos!$B$8:$C$13,2,0)), Datos!$I$9:$N$13, IF(ISERROR(VLOOKUP($Y368,Datos!$B$17:$C$21,2,0)),0,VLOOKUP($Y368, Datos!$B$17:$C$21,2,0)+1),  0),  "-")</f>
        <v>25</v>
      </c>
      <c r="AA368" s="177"/>
      <c r="AB368" s="177"/>
      <c r="AC368" s="179"/>
      <c r="AD368" s="180"/>
      <c r="AE368" s="198">
        <f t="shared" si="18"/>
        <v>22</v>
      </c>
      <c r="AF368" s="198">
        <f t="shared" si="19"/>
        <v>25</v>
      </c>
      <c r="AG368" s="178">
        <v>3</v>
      </c>
      <c r="AH368" s="198" t="str">
        <f>IF(ISERROR(VLOOKUP($AG368,Datos!$A$9:$E$13,2,0)),"",VLOOKUP($AG368,Datos!$A$9:$E$13,2,0))</f>
        <v>3 Moderado</v>
      </c>
      <c r="AI368" s="197" t="str">
        <f>IF(ISERROR(VLOOKUP($AJ368,Datos!$D$8:$E$13,2,0)),0,VLOOKUP($AJ368,Datos!$D$8:$E$13,2,0))</f>
        <v>Extremadamente Dañino</v>
      </c>
      <c r="AJ368" s="198">
        <f>IF(ISERROR(VLOOKUP($X368,Datos!$B$8:$E$13,3,0)), 0, VLOOKUP($X368,Datos!$B$8:$E$13,3,0))</f>
        <v>4</v>
      </c>
      <c r="AK368" s="198">
        <f>IF(ISERROR(VLOOKUP(AL368,Datos!D361:E366,2,0)),0,VLOOKUP(AL368,Datos!D361:E366,2,0))</f>
        <v>0</v>
      </c>
      <c r="AL368" s="198">
        <f>IF(ISERROR(VLOOKUP(Y368,Datos!B361:E366,3,0)),0,VLOOKUP(Y368,Datos!B361:E366,3,0))</f>
        <v>0</v>
      </c>
      <c r="AM368" s="198">
        <f t="shared" si="20"/>
        <v>4</v>
      </c>
      <c r="AN368" s="198" t="str">
        <f>IF(ISERROR(VLOOKUP($AM368,Datos!$I$24:$J$28,2,0)),"-",VLOOKUP($AM368,Datos!$I$24:$J$28,2,0))</f>
        <v>Moderado</v>
      </c>
    </row>
    <row r="369" spans="1:40" s="199" customFormat="1">
      <c r="A369" s="196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8" t="s">
        <v>191</v>
      </c>
      <c r="N369" s="178" t="s">
        <v>194</v>
      </c>
      <c r="O369" s="198">
        <f>IF( AND($M369&lt;&gt;"", $N369&lt;&gt;""), VLOOKUP( IF(ISERROR(VLOOKUP($M369,Datos!$B$8:$C$13,2,0)),0,VLOOKUP($M369,Datos!$B$8:$C$13,2,0)), Datos!$I$9:$N$13, IF(ISERROR(VLOOKUP($N369,Datos!$B$17:$C$21,2,0)),0,VLOOKUP($N369, Datos!$B$17:$C$21,2,0)+1),  0),  "-")</f>
        <v>22</v>
      </c>
      <c r="P369" s="177"/>
      <c r="Q369" s="177"/>
      <c r="R369" s="177"/>
      <c r="S369" s="178" t="s">
        <v>40</v>
      </c>
      <c r="T369" s="198" t="str">
        <f>IF(ISERROR(VLOOKUP($S369,Datos!$B$25:$C$29,2,0)),"", VLOOKUP($S369,Datos!$B$25:$C$29,2,0))</f>
        <v>Alta</v>
      </c>
      <c r="U369" s="198" t="str">
        <f>VLOOKUP($S369,'Efectividad de Controles'!$B$5:$D$9,3,0)</f>
        <v>Impacto / Probabilidad</v>
      </c>
      <c r="V369" s="177"/>
      <c r="W369" s="177"/>
      <c r="X369" s="178" t="s">
        <v>191</v>
      </c>
      <c r="Y369" s="178" t="s">
        <v>196</v>
      </c>
      <c r="Z369" s="198">
        <f>IF( AND($X369&lt;&gt;"", $Y369&lt;&gt;""), VLOOKUP( IF(ISERROR(VLOOKUP($X369,Datos!$B$8:$C$13,2,0)),0,VLOOKUP($X369,Datos!$B$8:$C$13,2,0)), Datos!$I$9:$N$13, IF(ISERROR(VLOOKUP($Y369,Datos!$B$17:$C$21,2,0)),0,VLOOKUP($Y369, Datos!$B$17:$C$21,2,0)+1),  0),  "-")</f>
        <v>25</v>
      </c>
      <c r="AA369" s="177"/>
      <c r="AB369" s="177"/>
      <c r="AC369" s="179"/>
      <c r="AD369" s="180"/>
      <c r="AE369" s="198">
        <f t="shared" si="18"/>
        <v>22</v>
      </c>
      <c r="AF369" s="198">
        <f t="shared" si="19"/>
        <v>25</v>
      </c>
      <c r="AG369" s="178">
        <v>3</v>
      </c>
      <c r="AH369" s="198" t="str">
        <f>IF(ISERROR(VLOOKUP($AG369,Datos!$A$9:$E$13,2,0)),"",VLOOKUP($AG369,Datos!$A$9:$E$13,2,0))</f>
        <v>3 Moderado</v>
      </c>
      <c r="AI369" s="197" t="str">
        <f>IF(ISERROR(VLOOKUP($AJ369,Datos!$D$8:$E$13,2,0)),0,VLOOKUP($AJ369,Datos!$D$8:$E$13,2,0))</f>
        <v>Extremadamente Dañino</v>
      </c>
      <c r="AJ369" s="198">
        <f>IF(ISERROR(VLOOKUP($X369,Datos!$B$8:$E$13,3,0)), 0, VLOOKUP($X369,Datos!$B$8:$E$13,3,0))</f>
        <v>4</v>
      </c>
      <c r="AK369" s="198">
        <f>IF(ISERROR(VLOOKUP(AL369,Datos!D362:E367,2,0)),0,VLOOKUP(AL369,Datos!D362:E367,2,0))</f>
        <v>0</v>
      </c>
      <c r="AL369" s="198">
        <f>IF(ISERROR(VLOOKUP(Y369,Datos!B362:E367,3,0)),0,VLOOKUP(Y369,Datos!B362:E367,3,0))</f>
        <v>0</v>
      </c>
      <c r="AM369" s="198">
        <f t="shared" si="20"/>
        <v>4</v>
      </c>
      <c r="AN369" s="198" t="str">
        <f>IF(ISERROR(VLOOKUP($AM369,Datos!$I$24:$J$28,2,0)),"-",VLOOKUP($AM369,Datos!$I$24:$J$28,2,0))</f>
        <v>Moderado</v>
      </c>
    </row>
    <row r="370" spans="1:40" s="199" customFormat="1">
      <c r="A370" s="196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8" t="s">
        <v>191</v>
      </c>
      <c r="N370" s="178" t="s">
        <v>194</v>
      </c>
      <c r="O370" s="198">
        <f>IF( AND($M370&lt;&gt;"", $N370&lt;&gt;""), VLOOKUP( IF(ISERROR(VLOOKUP($M370,Datos!$B$8:$C$13,2,0)),0,VLOOKUP($M370,Datos!$B$8:$C$13,2,0)), Datos!$I$9:$N$13, IF(ISERROR(VLOOKUP($N370,Datos!$B$17:$C$21,2,0)),0,VLOOKUP($N370, Datos!$B$17:$C$21,2,0)+1),  0),  "-")</f>
        <v>22</v>
      </c>
      <c r="P370" s="177"/>
      <c r="Q370" s="177"/>
      <c r="R370" s="177"/>
      <c r="S370" s="178" t="s">
        <v>40</v>
      </c>
      <c r="T370" s="198" t="str">
        <f>IF(ISERROR(VLOOKUP($S370,Datos!$B$25:$C$29,2,0)),"", VLOOKUP($S370,Datos!$B$25:$C$29,2,0))</f>
        <v>Alta</v>
      </c>
      <c r="U370" s="198" t="str">
        <f>VLOOKUP($S370,'Efectividad de Controles'!$B$5:$D$9,3,0)</f>
        <v>Impacto / Probabilidad</v>
      </c>
      <c r="V370" s="177"/>
      <c r="W370" s="177"/>
      <c r="X370" s="178" t="s">
        <v>191</v>
      </c>
      <c r="Y370" s="178" t="s">
        <v>196</v>
      </c>
      <c r="Z370" s="198">
        <f>IF( AND($X370&lt;&gt;"", $Y370&lt;&gt;""), VLOOKUP( IF(ISERROR(VLOOKUP($X370,Datos!$B$8:$C$13,2,0)),0,VLOOKUP($X370,Datos!$B$8:$C$13,2,0)), Datos!$I$9:$N$13, IF(ISERROR(VLOOKUP($Y370,Datos!$B$17:$C$21,2,0)),0,VLOOKUP($Y370, Datos!$B$17:$C$21,2,0)+1),  0),  "-")</f>
        <v>25</v>
      </c>
      <c r="AA370" s="177"/>
      <c r="AB370" s="177"/>
      <c r="AC370" s="179"/>
      <c r="AD370" s="180"/>
      <c r="AE370" s="198">
        <f t="shared" si="18"/>
        <v>22</v>
      </c>
      <c r="AF370" s="198">
        <f t="shared" si="19"/>
        <v>25</v>
      </c>
      <c r="AG370" s="178">
        <v>3</v>
      </c>
      <c r="AH370" s="198" t="str">
        <f>IF(ISERROR(VLOOKUP($AG370,Datos!$A$9:$E$13,2,0)),"",VLOOKUP($AG370,Datos!$A$9:$E$13,2,0))</f>
        <v>3 Moderado</v>
      </c>
      <c r="AI370" s="197" t="str">
        <f>IF(ISERROR(VLOOKUP($AJ370,Datos!$D$8:$E$13,2,0)),0,VLOOKUP($AJ370,Datos!$D$8:$E$13,2,0))</f>
        <v>Extremadamente Dañino</v>
      </c>
      <c r="AJ370" s="198">
        <f>IF(ISERROR(VLOOKUP($X370,Datos!$B$8:$E$13,3,0)), 0, VLOOKUP($X370,Datos!$B$8:$E$13,3,0))</f>
        <v>4</v>
      </c>
      <c r="AK370" s="198">
        <f>IF(ISERROR(VLOOKUP(AL370,Datos!D363:E368,2,0)),0,VLOOKUP(AL370,Datos!D363:E368,2,0))</f>
        <v>0</v>
      </c>
      <c r="AL370" s="198">
        <f>IF(ISERROR(VLOOKUP(Y370,Datos!B363:E368,3,0)),0,VLOOKUP(Y370,Datos!B363:E368,3,0))</f>
        <v>0</v>
      </c>
      <c r="AM370" s="198">
        <f t="shared" si="20"/>
        <v>4</v>
      </c>
      <c r="AN370" s="198" t="str">
        <f>IF(ISERROR(VLOOKUP($AM370,Datos!$I$24:$J$28,2,0)),"-",VLOOKUP($AM370,Datos!$I$24:$J$28,2,0))</f>
        <v>Moderado</v>
      </c>
    </row>
    <row r="371" spans="1:40" s="199" customFormat="1">
      <c r="A371" s="196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8" t="s">
        <v>191</v>
      </c>
      <c r="N371" s="178" t="s">
        <v>194</v>
      </c>
      <c r="O371" s="198">
        <f>IF( AND($M371&lt;&gt;"", $N371&lt;&gt;""), VLOOKUP( IF(ISERROR(VLOOKUP($M371,Datos!$B$8:$C$13,2,0)),0,VLOOKUP($M371,Datos!$B$8:$C$13,2,0)), Datos!$I$9:$N$13, IF(ISERROR(VLOOKUP($N371,Datos!$B$17:$C$21,2,0)),0,VLOOKUP($N371, Datos!$B$17:$C$21,2,0)+1),  0),  "-")</f>
        <v>22</v>
      </c>
      <c r="P371" s="177"/>
      <c r="Q371" s="177"/>
      <c r="R371" s="177"/>
      <c r="S371" s="178" t="s">
        <v>40</v>
      </c>
      <c r="T371" s="198" t="str">
        <f>IF(ISERROR(VLOOKUP($S371,Datos!$B$25:$C$29,2,0)),"", VLOOKUP($S371,Datos!$B$25:$C$29,2,0))</f>
        <v>Alta</v>
      </c>
      <c r="U371" s="198" t="str">
        <f>VLOOKUP($S371,'Efectividad de Controles'!$B$5:$D$9,3,0)</f>
        <v>Impacto / Probabilidad</v>
      </c>
      <c r="V371" s="177"/>
      <c r="W371" s="177"/>
      <c r="X371" s="178" t="s">
        <v>191</v>
      </c>
      <c r="Y371" s="178" t="s">
        <v>196</v>
      </c>
      <c r="Z371" s="198">
        <f>IF( AND($X371&lt;&gt;"", $Y371&lt;&gt;""), VLOOKUP( IF(ISERROR(VLOOKUP($X371,Datos!$B$8:$C$13,2,0)),0,VLOOKUP($X371,Datos!$B$8:$C$13,2,0)), Datos!$I$9:$N$13, IF(ISERROR(VLOOKUP($Y371,Datos!$B$17:$C$21,2,0)),0,VLOOKUP($Y371, Datos!$B$17:$C$21,2,0)+1),  0),  "-")</f>
        <v>25</v>
      </c>
      <c r="AA371" s="177"/>
      <c r="AB371" s="177"/>
      <c r="AC371" s="179"/>
      <c r="AD371" s="180"/>
      <c r="AE371" s="198">
        <f t="shared" si="18"/>
        <v>22</v>
      </c>
      <c r="AF371" s="198">
        <f t="shared" si="19"/>
        <v>25</v>
      </c>
      <c r="AG371" s="178">
        <v>3</v>
      </c>
      <c r="AH371" s="198" t="str">
        <f>IF(ISERROR(VLOOKUP($AG371,Datos!$A$9:$E$13,2,0)),"",VLOOKUP($AG371,Datos!$A$9:$E$13,2,0))</f>
        <v>3 Moderado</v>
      </c>
      <c r="AI371" s="197" t="str">
        <f>IF(ISERROR(VLOOKUP($AJ371,Datos!$D$8:$E$13,2,0)),0,VLOOKUP($AJ371,Datos!$D$8:$E$13,2,0))</f>
        <v>Extremadamente Dañino</v>
      </c>
      <c r="AJ371" s="198">
        <f>IF(ISERROR(VLOOKUP($X371,Datos!$B$8:$E$13,3,0)), 0, VLOOKUP($X371,Datos!$B$8:$E$13,3,0))</f>
        <v>4</v>
      </c>
      <c r="AK371" s="198">
        <f>IF(ISERROR(VLOOKUP(AL371,Datos!D364:E369,2,0)),0,VLOOKUP(AL371,Datos!D364:E369,2,0))</f>
        <v>0</v>
      </c>
      <c r="AL371" s="198">
        <f>IF(ISERROR(VLOOKUP(Y371,Datos!B364:E369,3,0)),0,VLOOKUP(Y371,Datos!B364:E369,3,0))</f>
        <v>0</v>
      </c>
      <c r="AM371" s="198">
        <f t="shared" si="20"/>
        <v>4</v>
      </c>
      <c r="AN371" s="198" t="str">
        <f>IF(ISERROR(VLOOKUP($AM371,Datos!$I$24:$J$28,2,0)),"-",VLOOKUP($AM371,Datos!$I$24:$J$28,2,0))</f>
        <v>Moderado</v>
      </c>
    </row>
    <row r="372" spans="1:40" s="199" customFormat="1">
      <c r="A372" s="196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8" t="s">
        <v>191</v>
      </c>
      <c r="N372" s="178" t="s">
        <v>194</v>
      </c>
      <c r="O372" s="198">
        <f>IF( AND($M372&lt;&gt;"", $N372&lt;&gt;""), VLOOKUP( IF(ISERROR(VLOOKUP($M372,Datos!$B$8:$C$13,2,0)),0,VLOOKUP($M372,Datos!$B$8:$C$13,2,0)), Datos!$I$9:$N$13, IF(ISERROR(VLOOKUP($N372,Datos!$B$17:$C$21,2,0)),0,VLOOKUP($N372, Datos!$B$17:$C$21,2,0)+1),  0),  "-")</f>
        <v>22</v>
      </c>
      <c r="P372" s="177"/>
      <c r="Q372" s="177"/>
      <c r="R372" s="177"/>
      <c r="S372" s="178" t="s">
        <v>40</v>
      </c>
      <c r="T372" s="198" t="str">
        <f>IF(ISERROR(VLOOKUP($S372,Datos!$B$25:$C$29,2,0)),"", VLOOKUP($S372,Datos!$B$25:$C$29,2,0))</f>
        <v>Alta</v>
      </c>
      <c r="U372" s="198" t="str">
        <f>VLOOKUP($S372,'Efectividad de Controles'!$B$5:$D$9,3,0)</f>
        <v>Impacto / Probabilidad</v>
      </c>
      <c r="V372" s="177"/>
      <c r="W372" s="177"/>
      <c r="X372" s="178" t="s">
        <v>191</v>
      </c>
      <c r="Y372" s="178" t="s">
        <v>196</v>
      </c>
      <c r="Z372" s="198">
        <f>IF( AND($X372&lt;&gt;"", $Y372&lt;&gt;""), VLOOKUP( IF(ISERROR(VLOOKUP($X372,Datos!$B$8:$C$13,2,0)),0,VLOOKUP($X372,Datos!$B$8:$C$13,2,0)), Datos!$I$9:$N$13, IF(ISERROR(VLOOKUP($Y372,Datos!$B$17:$C$21,2,0)),0,VLOOKUP($Y372, Datos!$B$17:$C$21,2,0)+1),  0),  "-")</f>
        <v>25</v>
      </c>
      <c r="AA372" s="177"/>
      <c r="AB372" s="177"/>
      <c r="AC372" s="179"/>
      <c r="AD372" s="180"/>
      <c r="AE372" s="198">
        <f t="shared" si="18"/>
        <v>22</v>
      </c>
      <c r="AF372" s="198">
        <f t="shared" si="19"/>
        <v>25</v>
      </c>
      <c r="AG372" s="178">
        <v>3</v>
      </c>
      <c r="AH372" s="198" t="str">
        <f>IF(ISERROR(VLOOKUP($AG372,Datos!$A$9:$E$13,2,0)),"",VLOOKUP($AG372,Datos!$A$9:$E$13,2,0))</f>
        <v>3 Moderado</v>
      </c>
      <c r="AI372" s="197" t="str">
        <f>IF(ISERROR(VLOOKUP($AJ372,Datos!$D$8:$E$13,2,0)),0,VLOOKUP($AJ372,Datos!$D$8:$E$13,2,0))</f>
        <v>Extremadamente Dañino</v>
      </c>
      <c r="AJ372" s="198">
        <f>IF(ISERROR(VLOOKUP($X372,Datos!$B$8:$E$13,3,0)), 0, VLOOKUP($X372,Datos!$B$8:$E$13,3,0))</f>
        <v>4</v>
      </c>
      <c r="AK372" s="198">
        <f>IF(ISERROR(VLOOKUP(AL372,Datos!D365:E370,2,0)),0,VLOOKUP(AL372,Datos!D365:E370,2,0))</f>
        <v>0</v>
      </c>
      <c r="AL372" s="198">
        <f>IF(ISERROR(VLOOKUP(Y372,Datos!B365:E370,3,0)),0,VLOOKUP(Y372,Datos!B365:E370,3,0))</f>
        <v>0</v>
      </c>
      <c r="AM372" s="198">
        <f t="shared" si="20"/>
        <v>4</v>
      </c>
      <c r="AN372" s="198" t="str">
        <f>IF(ISERROR(VLOOKUP($AM372,Datos!$I$24:$J$28,2,0)),"-",VLOOKUP($AM372,Datos!$I$24:$J$28,2,0))</f>
        <v>Moderado</v>
      </c>
    </row>
    <row r="373" spans="1:40" s="199" customFormat="1">
      <c r="A373" s="196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8" t="s">
        <v>191</v>
      </c>
      <c r="N373" s="178" t="s">
        <v>194</v>
      </c>
      <c r="O373" s="198">
        <f>IF( AND($M373&lt;&gt;"", $N373&lt;&gt;""), VLOOKUP( IF(ISERROR(VLOOKUP($M373,Datos!$B$8:$C$13,2,0)),0,VLOOKUP($M373,Datos!$B$8:$C$13,2,0)), Datos!$I$9:$N$13, IF(ISERROR(VLOOKUP($N373,Datos!$B$17:$C$21,2,0)),0,VLOOKUP($N373, Datos!$B$17:$C$21,2,0)+1),  0),  "-")</f>
        <v>22</v>
      </c>
      <c r="P373" s="177"/>
      <c r="Q373" s="177"/>
      <c r="R373" s="177"/>
      <c r="S373" s="178" t="s">
        <v>40</v>
      </c>
      <c r="T373" s="198" t="str">
        <f>IF(ISERROR(VLOOKUP($S373,Datos!$B$25:$C$29,2,0)),"", VLOOKUP($S373,Datos!$B$25:$C$29,2,0))</f>
        <v>Alta</v>
      </c>
      <c r="U373" s="198" t="str">
        <f>VLOOKUP($S373,'Efectividad de Controles'!$B$5:$D$9,3,0)</f>
        <v>Impacto / Probabilidad</v>
      </c>
      <c r="V373" s="177"/>
      <c r="W373" s="177"/>
      <c r="X373" s="178" t="s">
        <v>191</v>
      </c>
      <c r="Y373" s="178" t="s">
        <v>196</v>
      </c>
      <c r="Z373" s="198">
        <f>IF( AND($X373&lt;&gt;"", $Y373&lt;&gt;""), VLOOKUP( IF(ISERROR(VLOOKUP($X373,Datos!$B$8:$C$13,2,0)),0,VLOOKUP($X373,Datos!$B$8:$C$13,2,0)), Datos!$I$9:$N$13, IF(ISERROR(VLOOKUP($Y373,Datos!$B$17:$C$21,2,0)),0,VLOOKUP($Y373, Datos!$B$17:$C$21,2,0)+1),  0),  "-")</f>
        <v>25</v>
      </c>
      <c r="AA373" s="177"/>
      <c r="AB373" s="177"/>
      <c r="AC373" s="179"/>
      <c r="AD373" s="180"/>
      <c r="AE373" s="198">
        <f t="shared" si="18"/>
        <v>22</v>
      </c>
      <c r="AF373" s="198">
        <f t="shared" si="19"/>
        <v>25</v>
      </c>
      <c r="AG373" s="178">
        <v>3</v>
      </c>
      <c r="AH373" s="198" t="str">
        <f>IF(ISERROR(VLOOKUP($AG373,Datos!$A$9:$E$13,2,0)),"",VLOOKUP($AG373,Datos!$A$9:$E$13,2,0))</f>
        <v>3 Moderado</v>
      </c>
      <c r="AI373" s="197" t="str">
        <f>IF(ISERROR(VLOOKUP($AJ373,Datos!$D$8:$E$13,2,0)),0,VLOOKUP($AJ373,Datos!$D$8:$E$13,2,0))</f>
        <v>Extremadamente Dañino</v>
      </c>
      <c r="AJ373" s="198">
        <f>IF(ISERROR(VLOOKUP($X373,Datos!$B$8:$E$13,3,0)), 0, VLOOKUP($X373,Datos!$B$8:$E$13,3,0))</f>
        <v>4</v>
      </c>
      <c r="AK373" s="198">
        <f>IF(ISERROR(VLOOKUP(AL373,Datos!D366:E371,2,0)),0,VLOOKUP(AL373,Datos!D366:E371,2,0))</f>
        <v>0</v>
      </c>
      <c r="AL373" s="198">
        <f>IF(ISERROR(VLOOKUP(Y373,Datos!B366:E371,3,0)),0,VLOOKUP(Y373,Datos!B366:E371,3,0))</f>
        <v>0</v>
      </c>
      <c r="AM373" s="198">
        <f t="shared" si="20"/>
        <v>4</v>
      </c>
      <c r="AN373" s="198" t="str">
        <f>IF(ISERROR(VLOOKUP($AM373,Datos!$I$24:$J$28,2,0)),"-",VLOOKUP($AM373,Datos!$I$24:$J$28,2,0))</f>
        <v>Moderado</v>
      </c>
    </row>
    <row r="374" spans="1:40" s="199" customFormat="1">
      <c r="A374" s="196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8" t="s">
        <v>191</v>
      </c>
      <c r="N374" s="178" t="s">
        <v>194</v>
      </c>
      <c r="O374" s="198">
        <f>IF( AND($M374&lt;&gt;"", $N374&lt;&gt;""), VLOOKUP( IF(ISERROR(VLOOKUP($M374,Datos!$B$8:$C$13,2,0)),0,VLOOKUP($M374,Datos!$B$8:$C$13,2,0)), Datos!$I$9:$N$13, IF(ISERROR(VLOOKUP($N374,Datos!$B$17:$C$21,2,0)),0,VLOOKUP($N374, Datos!$B$17:$C$21,2,0)+1),  0),  "-")</f>
        <v>22</v>
      </c>
      <c r="P374" s="177"/>
      <c r="Q374" s="177"/>
      <c r="R374" s="177"/>
      <c r="S374" s="178" t="s">
        <v>40</v>
      </c>
      <c r="T374" s="198" t="str">
        <f>IF(ISERROR(VLOOKUP($S374,Datos!$B$25:$C$29,2,0)),"", VLOOKUP($S374,Datos!$B$25:$C$29,2,0))</f>
        <v>Alta</v>
      </c>
      <c r="U374" s="198" t="str">
        <f>VLOOKUP($S374,'Efectividad de Controles'!$B$5:$D$9,3,0)</f>
        <v>Impacto / Probabilidad</v>
      </c>
      <c r="V374" s="177"/>
      <c r="W374" s="177"/>
      <c r="X374" s="178" t="s">
        <v>191</v>
      </c>
      <c r="Y374" s="178" t="s">
        <v>196</v>
      </c>
      <c r="Z374" s="198">
        <f>IF( AND($X374&lt;&gt;"", $Y374&lt;&gt;""), VLOOKUP( IF(ISERROR(VLOOKUP($X374,Datos!$B$8:$C$13,2,0)),0,VLOOKUP($X374,Datos!$B$8:$C$13,2,0)), Datos!$I$9:$N$13, IF(ISERROR(VLOOKUP($Y374,Datos!$B$17:$C$21,2,0)),0,VLOOKUP($Y374, Datos!$B$17:$C$21,2,0)+1),  0),  "-")</f>
        <v>25</v>
      </c>
      <c r="AA374" s="177"/>
      <c r="AB374" s="177"/>
      <c r="AC374" s="179"/>
      <c r="AD374" s="180"/>
      <c r="AE374" s="198">
        <f t="shared" si="18"/>
        <v>22</v>
      </c>
      <c r="AF374" s="198">
        <f t="shared" si="19"/>
        <v>25</v>
      </c>
      <c r="AG374" s="178">
        <v>3</v>
      </c>
      <c r="AH374" s="198" t="str">
        <f>IF(ISERROR(VLOOKUP($AG374,Datos!$A$9:$E$13,2,0)),"",VLOOKUP($AG374,Datos!$A$9:$E$13,2,0))</f>
        <v>3 Moderado</v>
      </c>
      <c r="AI374" s="197" t="str">
        <f>IF(ISERROR(VLOOKUP($AJ374,Datos!$D$8:$E$13,2,0)),0,VLOOKUP($AJ374,Datos!$D$8:$E$13,2,0))</f>
        <v>Extremadamente Dañino</v>
      </c>
      <c r="AJ374" s="198">
        <f>IF(ISERROR(VLOOKUP($X374,Datos!$B$8:$E$13,3,0)), 0, VLOOKUP($X374,Datos!$B$8:$E$13,3,0))</f>
        <v>4</v>
      </c>
      <c r="AK374" s="198">
        <f>IF(ISERROR(VLOOKUP(AL374,Datos!D367:E372,2,0)),0,VLOOKUP(AL374,Datos!D367:E372,2,0))</f>
        <v>0</v>
      </c>
      <c r="AL374" s="198">
        <f>IF(ISERROR(VLOOKUP(Y374,Datos!B367:E372,3,0)),0,VLOOKUP(Y374,Datos!B367:E372,3,0))</f>
        <v>0</v>
      </c>
      <c r="AM374" s="198">
        <f t="shared" si="20"/>
        <v>4</v>
      </c>
      <c r="AN374" s="198" t="str">
        <f>IF(ISERROR(VLOOKUP($AM374,Datos!$I$24:$J$28,2,0)),"-",VLOOKUP($AM374,Datos!$I$24:$J$28,2,0))</f>
        <v>Moderado</v>
      </c>
    </row>
    <row r="375" spans="1:40" s="199" customFormat="1">
      <c r="A375" s="196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8" t="s">
        <v>191</v>
      </c>
      <c r="N375" s="178" t="s">
        <v>194</v>
      </c>
      <c r="O375" s="198">
        <f>IF( AND($M375&lt;&gt;"", $N375&lt;&gt;""), VLOOKUP( IF(ISERROR(VLOOKUP($M375,Datos!$B$8:$C$13,2,0)),0,VLOOKUP($M375,Datos!$B$8:$C$13,2,0)), Datos!$I$9:$N$13, IF(ISERROR(VLOOKUP($N375,Datos!$B$17:$C$21,2,0)),0,VLOOKUP($N375, Datos!$B$17:$C$21,2,0)+1),  0),  "-")</f>
        <v>22</v>
      </c>
      <c r="P375" s="177"/>
      <c r="Q375" s="177"/>
      <c r="R375" s="177"/>
      <c r="S375" s="178" t="s">
        <v>40</v>
      </c>
      <c r="T375" s="198" t="str">
        <f>IF(ISERROR(VLOOKUP($S375,Datos!$B$25:$C$29,2,0)),"", VLOOKUP($S375,Datos!$B$25:$C$29,2,0))</f>
        <v>Alta</v>
      </c>
      <c r="U375" s="198" t="str">
        <f>VLOOKUP($S375,'Efectividad de Controles'!$B$5:$D$9,3,0)</f>
        <v>Impacto / Probabilidad</v>
      </c>
      <c r="V375" s="177"/>
      <c r="W375" s="177"/>
      <c r="X375" s="178" t="s">
        <v>191</v>
      </c>
      <c r="Y375" s="178" t="s">
        <v>196</v>
      </c>
      <c r="Z375" s="198">
        <f>IF( AND($X375&lt;&gt;"", $Y375&lt;&gt;""), VLOOKUP( IF(ISERROR(VLOOKUP($X375,Datos!$B$8:$C$13,2,0)),0,VLOOKUP($X375,Datos!$B$8:$C$13,2,0)), Datos!$I$9:$N$13, IF(ISERROR(VLOOKUP($Y375,Datos!$B$17:$C$21,2,0)),0,VLOOKUP($Y375, Datos!$B$17:$C$21,2,0)+1),  0),  "-")</f>
        <v>25</v>
      </c>
      <c r="AA375" s="177"/>
      <c r="AB375" s="177"/>
      <c r="AC375" s="179"/>
      <c r="AD375" s="180"/>
      <c r="AE375" s="198">
        <f t="shared" si="18"/>
        <v>22</v>
      </c>
      <c r="AF375" s="198">
        <f t="shared" si="19"/>
        <v>25</v>
      </c>
      <c r="AG375" s="178">
        <v>3</v>
      </c>
      <c r="AH375" s="198" t="str">
        <f>IF(ISERROR(VLOOKUP($AG375,Datos!$A$9:$E$13,2,0)),"",VLOOKUP($AG375,Datos!$A$9:$E$13,2,0))</f>
        <v>3 Moderado</v>
      </c>
      <c r="AI375" s="197" t="str">
        <f>IF(ISERROR(VLOOKUP($AJ375,Datos!$D$8:$E$13,2,0)),0,VLOOKUP($AJ375,Datos!$D$8:$E$13,2,0))</f>
        <v>Extremadamente Dañino</v>
      </c>
      <c r="AJ375" s="198">
        <f>IF(ISERROR(VLOOKUP($X375,Datos!$B$8:$E$13,3,0)), 0, VLOOKUP($X375,Datos!$B$8:$E$13,3,0))</f>
        <v>4</v>
      </c>
      <c r="AK375" s="198">
        <f>IF(ISERROR(VLOOKUP(AL375,Datos!D368:E373,2,0)),0,VLOOKUP(AL375,Datos!D368:E373,2,0))</f>
        <v>0</v>
      </c>
      <c r="AL375" s="198">
        <f>IF(ISERROR(VLOOKUP(Y375,Datos!B368:E373,3,0)),0,VLOOKUP(Y375,Datos!B368:E373,3,0))</f>
        <v>0</v>
      </c>
      <c r="AM375" s="198">
        <f t="shared" si="20"/>
        <v>4</v>
      </c>
      <c r="AN375" s="198" t="str">
        <f>IF(ISERROR(VLOOKUP($AM375,Datos!$I$24:$J$28,2,0)),"-",VLOOKUP($AM375,Datos!$I$24:$J$28,2,0))</f>
        <v>Moderado</v>
      </c>
    </row>
    <row r="376" spans="1:40" s="199" customFormat="1">
      <c r="A376" s="196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8" t="s">
        <v>191</v>
      </c>
      <c r="N376" s="178" t="s">
        <v>194</v>
      </c>
      <c r="O376" s="198">
        <f>IF( AND($M376&lt;&gt;"", $N376&lt;&gt;""), VLOOKUP( IF(ISERROR(VLOOKUP($M376,Datos!$B$8:$C$13,2,0)),0,VLOOKUP($M376,Datos!$B$8:$C$13,2,0)), Datos!$I$9:$N$13, IF(ISERROR(VLOOKUP($N376,Datos!$B$17:$C$21,2,0)),0,VLOOKUP($N376, Datos!$B$17:$C$21,2,0)+1),  0),  "-")</f>
        <v>22</v>
      </c>
      <c r="P376" s="177"/>
      <c r="Q376" s="177"/>
      <c r="R376" s="177"/>
      <c r="S376" s="178" t="s">
        <v>40</v>
      </c>
      <c r="T376" s="198" t="str">
        <f>IF(ISERROR(VLOOKUP($S376,Datos!$B$25:$C$29,2,0)),"", VLOOKUP($S376,Datos!$B$25:$C$29,2,0))</f>
        <v>Alta</v>
      </c>
      <c r="U376" s="198" t="str">
        <f>VLOOKUP($S376,'Efectividad de Controles'!$B$5:$D$9,3,0)</f>
        <v>Impacto / Probabilidad</v>
      </c>
      <c r="V376" s="177"/>
      <c r="W376" s="177"/>
      <c r="X376" s="178" t="s">
        <v>191</v>
      </c>
      <c r="Y376" s="178" t="s">
        <v>196</v>
      </c>
      <c r="Z376" s="198">
        <f>IF( AND($X376&lt;&gt;"", $Y376&lt;&gt;""), VLOOKUP( IF(ISERROR(VLOOKUP($X376,Datos!$B$8:$C$13,2,0)),0,VLOOKUP($X376,Datos!$B$8:$C$13,2,0)), Datos!$I$9:$N$13, IF(ISERROR(VLOOKUP($Y376,Datos!$B$17:$C$21,2,0)),0,VLOOKUP($Y376, Datos!$B$17:$C$21,2,0)+1),  0),  "-")</f>
        <v>25</v>
      </c>
      <c r="AA376" s="177"/>
      <c r="AB376" s="177"/>
      <c r="AC376" s="179"/>
      <c r="AD376" s="180"/>
      <c r="AE376" s="198">
        <f t="shared" si="18"/>
        <v>22</v>
      </c>
      <c r="AF376" s="198">
        <f t="shared" si="19"/>
        <v>25</v>
      </c>
      <c r="AG376" s="178">
        <v>3</v>
      </c>
      <c r="AH376" s="198" t="str">
        <f>IF(ISERROR(VLOOKUP($AG376,Datos!$A$9:$E$13,2,0)),"",VLOOKUP($AG376,Datos!$A$9:$E$13,2,0))</f>
        <v>3 Moderado</v>
      </c>
      <c r="AI376" s="197" t="str">
        <f>IF(ISERROR(VLOOKUP($AJ376,Datos!$D$8:$E$13,2,0)),0,VLOOKUP($AJ376,Datos!$D$8:$E$13,2,0))</f>
        <v>Extremadamente Dañino</v>
      </c>
      <c r="AJ376" s="198">
        <f>IF(ISERROR(VLOOKUP($X376,Datos!$B$8:$E$13,3,0)), 0, VLOOKUP($X376,Datos!$B$8:$E$13,3,0))</f>
        <v>4</v>
      </c>
      <c r="AK376" s="198">
        <f>IF(ISERROR(VLOOKUP(AL376,Datos!D369:E374,2,0)),0,VLOOKUP(AL376,Datos!D369:E374,2,0))</f>
        <v>0</v>
      </c>
      <c r="AL376" s="198">
        <f>IF(ISERROR(VLOOKUP(Y376,Datos!B369:E374,3,0)),0,VLOOKUP(Y376,Datos!B369:E374,3,0))</f>
        <v>0</v>
      </c>
      <c r="AM376" s="198">
        <f t="shared" si="20"/>
        <v>4</v>
      </c>
      <c r="AN376" s="198" t="str">
        <f>IF(ISERROR(VLOOKUP($AM376,Datos!$I$24:$J$28,2,0)),"-",VLOOKUP($AM376,Datos!$I$24:$J$28,2,0))</f>
        <v>Moderado</v>
      </c>
    </row>
    <row r="377" spans="1:40" s="199" customFormat="1">
      <c r="A377" s="196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8" t="s">
        <v>191</v>
      </c>
      <c r="N377" s="178" t="s">
        <v>194</v>
      </c>
      <c r="O377" s="198">
        <f>IF( AND($M377&lt;&gt;"", $N377&lt;&gt;""), VLOOKUP( IF(ISERROR(VLOOKUP($M377,Datos!$B$8:$C$13,2,0)),0,VLOOKUP($M377,Datos!$B$8:$C$13,2,0)), Datos!$I$9:$N$13, IF(ISERROR(VLOOKUP($N377,Datos!$B$17:$C$21,2,0)),0,VLOOKUP($N377, Datos!$B$17:$C$21,2,0)+1),  0),  "-")</f>
        <v>22</v>
      </c>
      <c r="P377" s="177"/>
      <c r="Q377" s="177"/>
      <c r="R377" s="177"/>
      <c r="S377" s="178" t="s">
        <v>40</v>
      </c>
      <c r="T377" s="198" t="str">
        <f>IF(ISERROR(VLOOKUP($S377,Datos!$B$25:$C$29,2,0)),"", VLOOKUP($S377,Datos!$B$25:$C$29,2,0))</f>
        <v>Alta</v>
      </c>
      <c r="U377" s="198" t="str">
        <f>VLOOKUP($S377,'Efectividad de Controles'!$B$5:$D$9,3,0)</f>
        <v>Impacto / Probabilidad</v>
      </c>
      <c r="V377" s="177"/>
      <c r="W377" s="177"/>
      <c r="X377" s="178" t="s">
        <v>191</v>
      </c>
      <c r="Y377" s="178" t="s">
        <v>196</v>
      </c>
      <c r="Z377" s="198">
        <f>IF( AND($X377&lt;&gt;"", $Y377&lt;&gt;""), VLOOKUP( IF(ISERROR(VLOOKUP($X377,Datos!$B$8:$C$13,2,0)),0,VLOOKUP($X377,Datos!$B$8:$C$13,2,0)), Datos!$I$9:$N$13, IF(ISERROR(VLOOKUP($Y377,Datos!$B$17:$C$21,2,0)),0,VLOOKUP($Y377, Datos!$B$17:$C$21,2,0)+1),  0),  "-")</f>
        <v>25</v>
      </c>
      <c r="AA377" s="177"/>
      <c r="AB377" s="177"/>
      <c r="AC377" s="179"/>
      <c r="AD377" s="180"/>
      <c r="AE377" s="198">
        <f t="shared" si="18"/>
        <v>22</v>
      </c>
      <c r="AF377" s="198">
        <f t="shared" si="19"/>
        <v>25</v>
      </c>
      <c r="AG377" s="178">
        <v>3</v>
      </c>
      <c r="AH377" s="198" t="str">
        <f>IF(ISERROR(VLOOKUP($AG377,Datos!$A$9:$E$13,2,0)),"",VLOOKUP($AG377,Datos!$A$9:$E$13,2,0))</f>
        <v>3 Moderado</v>
      </c>
      <c r="AI377" s="197" t="str">
        <f>IF(ISERROR(VLOOKUP($AJ377,Datos!$D$8:$E$13,2,0)),0,VLOOKUP($AJ377,Datos!$D$8:$E$13,2,0))</f>
        <v>Extremadamente Dañino</v>
      </c>
      <c r="AJ377" s="198">
        <f>IF(ISERROR(VLOOKUP($X377,Datos!$B$8:$E$13,3,0)), 0, VLOOKUP($X377,Datos!$B$8:$E$13,3,0))</f>
        <v>4</v>
      </c>
      <c r="AK377" s="198">
        <f>IF(ISERROR(VLOOKUP(AL377,Datos!D370:E375,2,0)),0,VLOOKUP(AL377,Datos!D370:E375,2,0))</f>
        <v>0</v>
      </c>
      <c r="AL377" s="198">
        <f>IF(ISERROR(VLOOKUP(Y377,Datos!B370:E375,3,0)),0,VLOOKUP(Y377,Datos!B370:E375,3,0))</f>
        <v>0</v>
      </c>
      <c r="AM377" s="198">
        <f t="shared" si="20"/>
        <v>4</v>
      </c>
      <c r="AN377" s="198" t="str">
        <f>IF(ISERROR(VLOOKUP($AM377,Datos!$I$24:$J$28,2,0)),"-",VLOOKUP($AM377,Datos!$I$24:$J$28,2,0))</f>
        <v>Moderado</v>
      </c>
    </row>
    <row r="378" spans="1:40" s="199" customFormat="1">
      <c r="A378" s="196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8" t="s">
        <v>191</v>
      </c>
      <c r="N378" s="178" t="s">
        <v>194</v>
      </c>
      <c r="O378" s="198">
        <f>IF( AND($M378&lt;&gt;"", $N378&lt;&gt;""), VLOOKUP( IF(ISERROR(VLOOKUP($M378,Datos!$B$8:$C$13,2,0)),0,VLOOKUP($M378,Datos!$B$8:$C$13,2,0)), Datos!$I$9:$N$13, IF(ISERROR(VLOOKUP($N378,Datos!$B$17:$C$21,2,0)),0,VLOOKUP($N378, Datos!$B$17:$C$21,2,0)+1),  0),  "-")</f>
        <v>22</v>
      </c>
      <c r="P378" s="177"/>
      <c r="Q378" s="177"/>
      <c r="R378" s="177"/>
      <c r="S378" s="178" t="s">
        <v>40</v>
      </c>
      <c r="T378" s="198" t="str">
        <f>IF(ISERROR(VLOOKUP($S378,Datos!$B$25:$C$29,2,0)),"", VLOOKUP($S378,Datos!$B$25:$C$29,2,0))</f>
        <v>Alta</v>
      </c>
      <c r="U378" s="198" t="str">
        <f>VLOOKUP($S378,'Efectividad de Controles'!$B$5:$D$9,3,0)</f>
        <v>Impacto / Probabilidad</v>
      </c>
      <c r="V378" s="177"/>
      <c r="W378" s="177"/>
      <c r="X378" s="178" t="s">
        <v>191</v>
      </c>
      <c r="Y378" s="178" t="s">
        <v>196</v>
      </c>
      <c r="Z378" s="198">
        <f>IF( AND($X378&lt;&gt;"", $Y378&lt;&gt;""), VLOOKUP( IF(ISERROR(VLOOKUP($X378,Datos!$B$8:$C$13,2,0)),0,VLOOKUP($X378,Datos!$B$8:$C$13,2,0)), Datos!$I$9:$N$13, IF(ISERROR(VLOOKUP($Y378,Datos!$B$17:$C$21,2,0)),0,VLOOKUP($Y378, Datos!$B$17:$C$21,2,0)+1),  0),  "-")</f>
        <v>25</v>
      </c>
      <c r="AA378" s="177"/>
      <c r="AB378" s="177"/>
      <c r="AC378" s="179"/>
      <c r="AD378" s="180"/>
      <c r="AE378" s="198">
        <f t="shared" si="18"/>
        <v>22</v>
      </c>
      <c r="AF378" s="198">
        <f t="shared" si="19"/>
        <v>25</v>
      </c>
      <c r="AG378" s="178">
        <v>3</v>
      </c>
      <c r="AH378" s="198" t="str">
        <f>IF(ISERROR(VLOOKUP($AG378,Datos!$A$9:$E$13,2,0)),"",VLOOKUP($AG378,Datos!$A$9:$E$13,2,0))</f>
        <v>3 Moderado</v>
      </c>
      <c r="AI378" s="197" t="str">
        <f>IF(ISERROR(VLOOKUP($AJ378,Datos!$D$8:$E$13,2,0)),0,VLOOKUP($AJ378,Datos!$D$8:$E$13,2,0))</f>
        <v>Extremadamente Dañino</v>
      </c>
      <c r="AJ378" s="198">
        <f>IF(ISERROR(VLOOKUP($X378,Datos!$B$8:$E$13,3,0)), 0, VLOOKUP($X378,Datos!$B$8:$E$13,3,0))</f>
        <v>4</v>
      </c>
      <c r="AK378" s="198">
        <f>IF(ISERROR(VLOOKUP(AL378,Datos!D371:E376,2,0)),0,VLOOKUP(AL378,Datos!D371:E376,2,0))</f>
        <v>0</v>
      </c>
      <c r="AL378" s="198">
        <f>IF(ISERROR(VLOOKUP(Y378,Datos!B371:E376,3,0)),0,VLOOKUP(Y378,Datos!B371:E376,3,0))</f>
        <v>0</v>
      </c>
      <c r="AM378" s="198">
        <f t="shared" si="20"/>
        <v>4</v>
      </c>
      <c r="AN378" s="198" t="str">
        <f>IF(ISERROR(VLOOKUP($AM378,Datos!$I$24:$J$28,2,0)),"-",VLOOKUP($AM378,Datos!$I$24:$J$28,2,0))</f>
        <v>Moderado</v>
      </c>
    </row>
    <row r="379" spans="1:40" s="199" customFormat="1">
      <c r="A379" s="196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8" t="s">
        <v>191</v>
      </c>
      <c r="N379" s="178" t="s">
        <v>194</v>
      </c>
      <c r="O379" s="198">
        <f>IF( AND($M379&lt;&gt;"", $N379&lt;&gt;""), VLOOKUP( IF(ISERROR(VLOOKUP($M379,Datos!$B$8:$C$13,2,0)),0,VLOOKUP($M379,Datos!$B$8:$C$13,2,0)), Datos!$I$9:$N$13, IF(ISERROR(VLOOKUP($N379,Datos!$B$17:$C$21,2,0)),0,VLOOKUP($N379, Datos!$B$17:$C$21,2,0)+1),  0),  "-")</f>
        <v>22</v>
      </c>
      <c r="P379" s="177"/>
      <c r="Q379" s="177"/>
      <c r="R379" s="177"/>
      <c r="S379" s="178" t="s">
        <v>40</v>
      </c>
      <c r="T379" s="198" t="str">
        <f>IF(ISERROR(VLOOKUP($S379,Datos!$B$25:$C$29,2,0)),"", VLOOKUP($S379,Datos!$B$25:$C$29,2,0))</f>
        <v>Alta</v>
      </c>
      <c r="U379" s="198" t="str">
        <f>VLOOKUP($S379,'Efectividad de Controles'!$B$5:$D$9,3,0)</f>
        <v>Impacto / Probabilidad</v>
      </c>
      <c r="V379" s="177"/>
      <c r="W379" s="177"/>
      <c r="X379" s="178" t="s">
        <v>191</v>
      </c>
      <c r="Y379" s="178" t="s">
        <v>196</v>
      </c>
      <c r="Z379" s="198">
        <f>IF( AND($X379&lt;&gt;"", $Y379&lt;&gt;""), VLOOKUP( IF(ISERROR(VLOOKUP($X379,Datos!$B$8:$C$13,2,0)),0,VLOOKUP($X379,Datos!$B$8:$C$13,2,0)), Datos!$I$9:$N$13, IF(ISERROR(VLOOKUP($Y379,Datos!$B$17:$C$21,2,0)),0,VLOOKUP($Y379, Datos!$B$17:$C$21,2,0)+1),  0),  "-")</f>
        <v>25</v>
      </c>
      <c r="AA379" s="177"/>
      <c r="AB379" s="177"/>
      <c r="AC379" s="179"/>
      <c r="AD379" s="180"/>
      <c r="AE379" s="198">
        <f t="shared" si="18"/>
        <v>22</v>
      </c>
      <c r="AF379" s="198">
        <f t="shared" si="19"/>
        <v>25</v>
      </c>
      <c r="AG379" s="178">
        <v>3</v>
      </c>
      <c r="AH379" s="198" t="str">
        <f>IF(ISERROR(VLOOKUP($AG379,Datos!$A$9:$E$13,2,0)),"",VLOOKUP($AG379,Datos!$A$9:$E$13,2,0))</f>
        <v>3 Moderado</v>
      </c>
      <c r="AI379" s="197" t="str">
        <f>IF(ISERROR(VLOOKUP($AJ379,Datos!$D$8:$E$13,2,0)),0,VLOOKUP($AJ379,Datos!$D$8:$E$13,2,0))</f>
        <v>Extremadamente Dañino</v>
      </c>
      <c r="AJ379" s="198">
        <f>IF(ISERROR(VLOOKUP($X379,Datos!$B$8:$E$13,3,0)), 0, VLOOKUP($X379,Datos!$B$8:$E$13,3,0))</f>
        <v>4</v>
      </c>
      <c r="AK379" s="198">
        <f>IF(ISERROR(VLOOKUP(AL379,Datos!D372:E377,2,0)),0,VLOOKUP(AL379,Datos!D372:E377,2,0))</f>
        <v>0</v>
      </c>
      <c r="AL379" s="198">
        <f>IF(ISERROR(VLOOKUP(Y379,Datos!B372:E377,3,0)),0,VLOOKUP(Y379,Datos!B372:E377,3,0))</f>
        <v>0</v>
      </c>
      <c r="AM379" s="198">
        <f t="shared" si="20"/>
        <v>4</v>
      </c>
      <c r="AN379" s="198" t="str">
        <f>IF(ISERROR(VLOOKUP($AM379,Datos!$I$24:$J$28,2,0)),"-",VLOOKUP($AM379,Datos!$I$24:$J$28,2,0))</f>
        <v>Moderado</v>
      </c>
    </row>
    <row r="380" spans="1:40" s="199" customFormat="1">
      <c r="A380" s="196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8" t="s">
        <v>191</v>
      </c>
      <c r="N380" s="178" t="s">
        <v>194</v>
      </c>
      <c r="O380" s="198">
        <f>IF( AND($M380&lt;&gt;"", $N380&lt;&gt;""), VLOOKUP( IF(ISERROR(VLOOKUP($M380,Datos!$B$8:$C$13,2,0)),0,VLOOKUP($M380,Datos!$B$8:$C$13,2,0)), Datos!$I$9:$N$13, IF(ISERROR(VLOOKUP($N380,Datos!$B$17:$C$21,2,0)),0,VLOOKUP($N380, Datos!$B$17:$C$21,2,0)+1),  0),  "-")</f>
        <v>22</v>
      </c>
      <c r="P380" s="177"/>
      <c r="Q380" s="177"/>
      <c r="R380" s="177"/>
      <c r="S380" s="178" t="s">
        <v>40</v>
      </c>
      <c r="T380" s="198" t="str">
        <f>IF(ISERROR(VLOOKUP($S380,Datos!$B$25:$C$29,2,0)),"", VLOOKUP($S380,Datos!$B$25:$C$29,2,0))</f>
        <v>Alta</v>
      </c>
      <c r="U380" s="198" t="str">
        <f>VLOOKUP($S380,'Efectividad de Controles'!$B$5:$D$9,3,0)</f>
        <v>Impacto / Probabilidad</v>
      </c>
      <c r="V380" s="177"/>
      <c r="W380" s="177"/>
      <c r="X380" s="178" t="s">
        <v>191</v>
      </c>
      <c r="Y380" s="178" t="s">
        <v>196</v>
      </c>
      <c r="Z380" s="198">
        <f>IF( AND($X380&lt;&gt;"", $Y380&lt;&gt;""), VLOOKUP( IF(ISERROR(VLOOKUP($X380,Datos!$B$8:$C$13,2,0)),0,VLOOKUP($X380,Datos!$B$8:$C$13,2,0)), Datos!$I$9:$N$13, IF(ISERROR(VLOOKUP($Y380,Datos!$B$17:$C$21,2,0)),0,VLOOKUP($Y380, Datos!$B$17:$C$21,2,0)+1),  0),  "-")</f>
        <v>25</v>
      </c>
      <c r="AA380" s="177"/>
      <c r="AB380" s="177"/>
      <c r="AC380" s="179"/>
      <c r="AD380" s="180"/>
      <c r="AE380" s="198">
        <f t="shared" si="18"/>
        <v>22</v>
      </c>
      <c r="AF380" s="198">
        <f t="shared" si="19"/>
        <v>25</v>
      </c>
      <c r="AG380" s="178">
        <v>3</v>
      </c>
      <c r="AH380" s="198" t="str">
        <f>IF(ISERROR(VLOOKUP($AG380,Datos!$A$9:$E$13,2,0)),"",VLOOKUP($AG380,Datos!$A$9:$E$13,2,0))</f>
        <v>3 Moderado</v>
      </c>
      <c r="AI380" s="197" t="str">
        <f>IF(ISERROR(VLOOKUP($AJ380,Datos!$D$8:$E$13,2,0)),0,VLOOKUP($AJ380,Datos!$D$8:$E$13,2,0))</f>
        <v>Extremadamente Dañino</v>
      </c>
      <c r="AJ380" s="198">
        <f>IF(ISERROR(VLOOKUP($X380,Datos!$B$8:$E$13,3,0)), 0, VLOOKUP($X380,Datos!$B$8:$E$13,3,0))</f>
        <v>4</v>
      </c>
      <c r="AK380" s="198">
        <f>IF(ISERROR(VLOOKUP(AL380,Datos!D373:E378,2,0)),0,VLOOKUP(AL380,Datos!D373:E378,2,0))</f>
        <v>0</v>
      </c>
      <c r="AL380" s="198">
        <f>IF(ISERROR(VLOOKUP(Y380,Datos!B373:E378,3,0)),0,VLOOKUP(Y380,Datos!B373:E378,3,0))</f>
        <v>0</v>
      </c>
      <c r="AM380" s="198">
        <f t="shared" si="20"/>
        <v>4</v>
      </c>
      <c r="AN380" s="198" t="str">
        <f>IF(ISERROR(VLOOKUP($AM380,Datos!$I$24:$J$28,2,0)),"-",VLOOKUP($AM380,Datos!$I$24:$J$28,2,0))</f>
        <v>Moderado</v>
      </c>
    </row>
    <row r="381" spans="1:40" s="199" customFormat="1">
      <c r="A381" s="196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8" t="s">
        <v>191</v>
      </c>
      <c r="N381" s="178" t="s">
        <v>194</v>
      </c>
      <c r="O381" s="198">
        <f>IF( AND($M381&lt;&gt;"", $N381&lt;&gt;""), VLOOKUP( IF(ISERROR(VLOOKUP($M381,Datos!$B$8:$C$13,2,0)),0,VLOOKUP($M381,Datos!$B$8:$C$13,2,0)), Datos!$I$9:$N$13, IF(ISERROR(VLOOKUP($N381,Datos!$B$17:$C$21,2,0)),0,VLOOKUP($N381, Datos!$B$17:$C$21,2,0)+1),  0),  "-")</f>
        <v>22</v>
      </c>
      <c r="P381" s="177"/>
      <c r="Q381" s="177"/>
      <c r="R381" s="177"/>
      <c r="S381" s="178" t="s">
        <v>40</v>
      </c>
      <c r="T381" s="198" t="str">
        <f>IF(ISERROR(VLOOKUP($S381,Datos!$B$25:$C$29,2,0)),"", VLOOKUP($S381,Datos!$B$25:$C$29,2,0))</f>
        <v>Alta</v>
      </c>
      <c r="U381" s="198" t="str">
        <f>VLOOKUP($S381,'Efectividad de Controles'!$B$5:$D$9,3,0)</f>
        <v>Impacto / Probabilidad</v>
      </c>
      <c r="V381" s="177"/>
      <c r="W381" s="177"/>
      <c r="X381" s="178" t="s">
        <v>191</v>
      </c>
      <c r="Y381" s="178" t="s">
        <v>196</v>
      </c>
      <c r="Z381" s="198">
        <f>IF( AND($X381&lt;&gt;"", $Y381&lt;&gt;""), VLOOKUP( IF(ISERROR(VLOOKUP($X381,Datos!$B$8:$C$13,2,0)),0,VLOOKUP($X381,Datos!$B$8:$C$13,2,0)), Datos!$I$9:$N$13, IF(ISERROR(VLOOKUP($Y381,Datos!$B$17:$C$21,2,0)),0,VLOOKUP($Y381, Datos!$B$17:$C$21,2,0)+1),  0),  "-")</f>
        <v>25</v>
      </c>
      <c r="AA381" s="177"/>
      <c r="AB381" s="177"/>
      <c r="AC381" s="179"/>
      <c r="AD381" s="180"/>
      <c r="AE381" s="198">
        <f t="shared" si="18"/>
        <v>22</v>
      </c>
      <c r="AF381" s="198">
        <f t="shared" si="19"/>
        <v>25</v>
      </c>
      <c r="AG381" s="178">
        <v>3</v>
      </c>
      <c r="AH381" s="198" t="str">
        <f>IF(ISERROR(VLOOKUP($AG381,Datos!$A$9:$E$13,2,0)),"",VLOOKUP($AG381,Datos!$A$9:$E$13,2,0))</f>
        <v>3 Moderado</v>
      </c>
      <c r="AI381" s="197" t="str">
        <f>IF(ISERROR(VLOOKUP($AJ381,Datos!$D$8:$E$13,2,0)),0,VLOOKUP($AJ381,Datos!$D$8:$E$13,2,0))</f>
        <v>Extremadamente Dañino</v>
      </c>
      <c r="AJ381" s="198">
        <f>IF(ISERROR(VLOOKUP($X381,Datos!$B$8:$E$13,3,0)), 0, VLOOKUP($X381,Datos!$B$8:$E$13,3,0))</f>
        <v>4</v>
      </c>
      <c r="AK381" s="198">
        <f>IF(ISERROR(VLOOKUP(AL381,Datos!D374:E379,2,0)),0,VLOOKUP(AL381,Datos!D374:E379,2,0))</f>
        <v>0</v>
      </c>
      <c r="AL381" s="198">
        <f>IF(ISERROR(VLOOKUP(Y381,Datos!B374:E379,3,0)),0,VLOOKUP(Y381,Datos!B374:E379,3,0))</f>
        <v>0</v>
      </c>
      <c r="AM381" s="198">
        <f t="shared" si="20"/>
        <v>4</v>
      </c>
      <c r="AN381" s="198" t="str">
        <f>IF(ISERROR(VLOOKUP($AM381,Datos!$I$24:$J$28,2,0)),"-",VLOOKUP($AM381,Datos!$I$24:$J$28,2,0))</f>
        <v>Moderado</v>
      </c>
    </row>
    <row r="382" spans="1:40" s="199" customFormat="1">
      <c r="A382" s="196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8" t="s">
        <v>191</v>
      </c>
      <c r="N382" s="178" t="s">
        <v>194</v>
      </c>
      <c r="O382" s="198">
        <f>IF( AND($M382&lt;&gt;"", $N382&lt;&gt;""), VLOOKUP( IF(ISERROR(VLOOKUP($M382,Datos!$B$8:$C$13,2,0)),0,VLOOKUP($M382,Datos!$B$8:$C$13,2,0)), Datos!$I$9:$N$13, IF(ISERROR(VLOOKUP($N382,Datos!$B$17:$C$21,2,0)),0,VLOOKUP($N382, Datos!$B$17:$C$21,2,0)+1),  0),  "-")</f>
        <v>22</v>
      </c>
      <c r="P382" s="177"/>
      <c r="Q382" s="177"/>
      <c r="R382" s="177"/>
      <c r="S382" s="178" t="s">
        <v>40</v>
      </c>
      <c r="T382" s="198" t="str">
        <f>IF(ISERROR(VLOOKUP($S382,Datos!$B$25:$C$29,2,0)),"", VLOOKUP($S382,Datos!$B$25:$C$29,2,0))</f>
        <v>Alta</v>
      </c>
      <c r="U382" s="198" t="str">
        <f>VLOOKUP($S382,'Efectividad de Controles'!$B$5:$D$9,3,0)</f>
        <v>Impacto / Probabilidad</v>
      </c>
      <c r="V382" s="177"/>
      <c r="W382" s="177"/>
      <c r="X382" s="178" t="s">
        <v>191</v>
      </c>
      <c r="Y382" s="178" t="s">
        <v>196</v>
      </c>
      <c r="Z382" s="198">
        <f>IF( AND($X382&lt;&gt;"", $Y382&lt;&gt;""), VLOOKUP( IF(ISERROR(VLOOKUP($X382,Datos!$B$8:$C$13,2,0)),0,VLOOKUP($X382,Datos!$B$8:$C$13,2,0)), Datos!$I$9:$N$13, IF(ISERROR(VLOOKUP($Y382,Datos!$B$17:$C$21,2,0)),0,VLOOKUP($Y382, Datos!$B$17:$C$21,2,0)+1),  0),  "-")</f>
        <v>25</v>
      </c>
      <c r="AA382" s="177"/>
      <c r="AB382" s="177"/>
      <c r="AC382" s="179"/>
      <c r="AD382" s="180"/>
      <c r="AE382" s="198">
        <f t="shared" si="18"/>
        <v>22</v>
      </c>
      <c r="AF382" s="198">
        <f t="shared" si="19"/>
        <v>25</v>
      </c>
      <c r="AG382" s="178">
        <v>3</v>
      </c>
      <c r="AH382" s="198" t="str">
        <f>IF(ISERROR(VLOOKUP($AG382,Datos!$A$9:$E$13,2,0)),"",VLOOKUP($AG382,Datos!$A$9:$E$13,2,0))</f>
        <v>3 Moderado</v>
      </c>
      <c r="AI382" s="197" t="str">
        <f>IF(ISERROR(VLOOKUP($AJ382,Datos!$D$8:$E$13,2,0)),0,VLOOKUP($AJ382,Datos!$D$8:$E$13,2,0))</f>
        <v>Extremadamente Dañino</v>
      </c>
      <c r="AJ382" s="198">
        <f>IF(ISERROR(VLOOKUP($X382,Datos!$B$8:$E$13,3,0)), 0, VLOOKUP($X382,Datos!$B$8:$E$13,3,0))</f>
        <v>4</v>
      </c>
      <c r="AK382" s="198">
        <f>IF(ISERROR(VLOOKUP(AL382,Datos!D375:E380,2,0)),0,VLOOKUP(AL382,Datos!D375:E380,2,0))</f>
        <v>0</v>
      </c>
      <c r="AL382" s="198">
        <f>IF(ISERROR(VLOOKUP(Y382,Datos!B375:E380,3,0)),0,VLOOKUP(Y382,Datos!B375:E380,3,0))</f>
        <v>0</v>
      </c>
      <c r="AM382" s="198">
        <f t="shared" si="20"/>
        <v>4</v>
      </c>
      <c r="AN382" s="198" t="str">
        <f>IF(ISERROR(VLOOKUP($AM382,Datos!$I$24:$J$28,2,0)),"-",VLOOKUP($AM382,Datos!$I$24:$J$28,2,0))</f>
        <v>Moderado</v>
      </c>
    </row>
    <row r="383" spans="1:40" s="199" customFormat="1">
      <c r="A383" s="196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8" t="s">
        <v>191</v>
      </c>
      <c r="N383" s="178" t="s">
        <v>194</v>
      </c>
      <c r="O383" s="198">
        <f>IF( AND($M383&lt;&gt;"", $N383&lt;&gt;""), VLOOKUP( IF(ISERROR(VLOOKUP($M383,Datos!$B$8:$C$13,2,0)),0,VLOOKUP($M383,Datos!$B$8:$C$13,2,0)), Datos!$I$9:$N$13, IF(ISERROR(VLOOKUP($N383,Datos!$B$17:$C$21,2,0)),0,VLOOKUP($N383, Datos!$B$17:$C$21,2,0)+1),  0),  "-")</f>
        <v>22</v>
      </c>
      <c r="P383" s="177"/>
      <c r="Q383" s="177"/>
      <c r="R383" s="177"/>
      <c r="S383" s="178" t="s">
        <v>40</v>
      </c>
      <c r="T383" s="198" t="str">
        <f>IF(ISERROR(VLOOKUP($S383,Datos!$B$25:$C$29,2,0)),"", VLOOKUP($S383,Datos!$B$25:$C$29,2,0))</f>
        <v>Alta</v>
      </c>
      <c r="U383" s="198" t="str">
        <f>VLOOKUP($S383,'Efectividad de Controles'!$B$5:$D$9,3,0)</f>
        <v>Impacto / Probabilidad</v>
      </c>
      <c r="V383" s="177"/>
      <c r="W383" s="177"/>
      <c r="X383" s="178" t="s">
        <v>191</v>
      </c>
      <c r="Y383" s="178" t="s">
        <v>196</v>
      </c>
      <c r="Z383" s="198">
        <f>IF( AND($X383&lt;&gt;"", $Y383&lt;&gt;""), VLOOKUP( IF(ISERROR(VLOOKUP($X383,Datos!$B$8:$C$13,2,0)),0,VLOOKUP($X383,Datos!$B$8:$C$13,2,0)), Datos!$I$9:$N$13, IF(ISERROR(VLOOKUP($Y383,Datos!$B$17:$C$21,2,0)),0,VLOOKUP($Y383, Datos!$B$17:$C$21,2,0)+1),  0),  "-")</f>
        <v>25</v>
      </c>
      <c r="AA383" s="177"/>
      <c r="AB383" s="177"/>
      <c r="AC383" s="179"/>
      <c r="AD383" s="180"/>
      <c r="AE383" s="198">
        <f t="shared" si="18"/>
        <v>22</v>
      </c>
      <c r="AF383" s="198">
        <f t="shared" si="19"/>
        <v>25</v>
      </c>
      <c r="AG383" s="178">
        <v>3</v>
      </c>
      <c r="AH383" s="198" t="str">
        <f>IF(ISERROR(VLOOKUP($AG383,Datos!$A$9:$E$13,2,0)),"",VLOOKUP($AG383,Datos!$A$9:$E$13,2,0))</f>
        <v>3 Moderado</v>
      </c>
      <c r="AI383" s="197" t="str">
        <f>IF(ISERROR(VLOOKUP($AJ383,Datos!$D$8:$E$13,2,0)),0,VLOOKUP($AJ383,Datos!$D$8:$E$13,2,0))</f>
        <v>Extremadamente Dañino</v>
      </c>
      <c r="AJ383" s="198">
        <f>IF(ISERROR(VLOOKUP($X383,Datos!$B$8:$E$13,3,0)), 0, VLOOKUP($X383,Datos!$B$8:$E$13,3,0))</f>
        <v>4</v>
      </c>
      <c r="AK383" s="198">
        <f>IF(ISERROR(VLOOKUP(AL383,Datos!D376:E381,2,0)),0,VLOOKUP(AL383,Datos!D376:E381,2,0))</f>
        <v>0</v>
      </c>
      <c r="AL383" s="198">
        <f>IF(ISERROR(VLOOKUP(Y383,Datos!B376:E381,3,0)),0,VLOOKUP(Y383,Datos!B376:E381,3,0))</f>
        <v>0</v>
      </c>
      <c r="AM383" s="198">
        <f t="shared" si="20"/>
        <v>4</v>
      </c>
      <c r="AN383" s="198" t="str">
        <f>IF(ISERROR(VLOOKUP($AM383,Datos!$I$24:$J$28,2,0)),"-",VLOOKUP($AM383,Datos!$I$24:$J$28,2,0))</f>
        <v>Moderado</v>
      </c>
    </row>
    <row r="384" spans="1:40" s="199" customFormat="1">
      <c r="A384" s="196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8" t="s">
        <v>191</v>
      </c>
      <c r="N384" s="178" t="s">
        <v>194</v>
      </c>
      <c r="O384" s="198">
        <f>IF( AND($M384&lt;&gt;"", $N384&lt;&gt;""), VLOOKUP( IF(ISERROR(VLOOKUP($M384,Datos!$B$8:$C$13,2,0)),0,VLOOKUP($M384,Datos!$B$8:$C$13,2,0)), Datos!$I$9:$N$13, IF(ISERROR(VLOOKUP($N384,Datos!$B$17:$C$21,2,0)),0,VLOOKUP($N384, Datos!$B$17:$C$21,2,0)+1),  0),  "-")</f>
        <v>22</v>
      </c>
      <c r="P384" s="177"/>
      <c r="Q384" s="177"/>
      <c r="R384" s="177"/>
      <c r="S384" s="178" t="s">
        <v>40</v>
      </c>
      <c r="T384" s="198" t="str">
        <f>IF(ISERROR(VLOOKUP($S384,Datos!$B$25:$C$29,2,0)),"", VLOOKUP($S384,Datos!$B$25:$C$29,2,0))</f>
        <v>Alta</v>
      </c>
      <c r="U384" s="198" t="str">
        <f>VLOOKUP($S384,'Efectividad de Controles'!$B$5:$D$9,3,0)</f>
        <v>Impacto / Probabilidad</v>
      </c>
      <c r="V384" s="177"/>
      <c r="W384" s="177"/>
      <c r="X384" s="178" t="s">
        <v>191</v>
      </c>
      <c r="Y384" s="178" t="s">
        <v>196</v>
      </c>
      <c r="Z384" s="198">
        <f>IF( AND($X384&lt;&gt;"", $Y384&lt;&gt;""), VLOOKUP( IF(ISERROR(VLOOKUP($X384,Datos!$B$8:$C$13,2,0)),0,VLOOKUP($X384,Datos!$B$8:$C$13,2,0)), Datos!$I$9:$N$13, IF(ISERROR(VLOOKUP($Y384,Datos!$B$17:$C$21,2,0)),0,VLOOKUP($Y384, Datos!$B$17:$C$21,2,0)+1),  0),  "-")</f>
        <v>25</v>
      </c>
      <c r="AA384" s="177"/>
      <c r="AB384" s="177"/>
      <c r="AC384" s="179"/>
      <c r="AD384" s="180"/>
      <c r="AE384" s="198">
        <f t="shared" si="18"/>
        <v>22</v>
      </c>
      <c r="AF384" s="198">
        <f t="shared" si="19"/>
        <v>25</v>
      </c>
      <c r="AG384" s="178">
        <v>3</v>
      </c>
      <c r="AH384" s="198" t="str">
        <f>IF(ISERROR(VLOOKUP($AG384,Datos!$A$9:$E$13,2,0)),"",VLOOKUP($AG384,Datos!$A$9:$E$13,2,0))</f>
        <v>3 Moderado</v>
      </c>
      <c r="AI384" s="197" t="str">
        <f>IF(ISERROR(VLOOKUP($AJ384,Datos!$D$8:$E$13,2,0)),0,VLOOKUP($AJ384,Datos!$D$8:$E$13,2,0))</f>
        <v>Extremadamente Dañino</v>
      </c>
      <c r="AJ384" s="198">
        <f>IF(ISERROR(VLOOKUP($X384,Datos!$B$8:$E$13,3,0)), 0, VLOOKUP($X384,Datos!$B$8:$E$13,3,0))</f>
        <v>4</v>
      </c>
      <c r="AK384" s="198">
        <f>IF(ISERROR(VLOOKUP(AL384,Datos!D377:E382,2,0)),0,VLOOKUP(AL384,Datos!D377:E382,2,0))</f>
        <v>0</v>
      </c>
      <c r="AL384" s="198">
        <f>IF(ISERROR(VLOOKUP(Y384,Datos!B377:E382,3,0)),0,VLOOKUP(Y384,Datos!B377:E382,3,0))</f>
        <v>0</v>
      </c>
      <c r="AM384" s="198">
        <f t="shared" si="20"/>
        <v>4</v>
      </c>
      <c r="AN384" s="198" t="str">
        <f>IF(ISERROR(VLOOKUP($AM384,Datos!$I$24:$J$28,2,0)),"-",VLOOKUP($AM384,Datos!$I$24:$J$28,2,0))</f>
        <v>Moderado</v>
      </c>
    </row>
    <row r="385" spans="1:40" s="199" customFormat="1">
      <c r="A385" s="196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8" t="s">
        <v>191</v>
      </c>
      <c r="N385" s="178" t="s">
        <v>194</v>
      </c>
      <c r="O385" s="198">
        <f>IF( AND($M385&lt;&gt;"", $N385&lt;&gt;""), VLOOKUP( IF(ISERROR(VLOOKUP($M385,Datos!$B$8:$C$13,2,0)),0,VLOOKUP($M385,Datos!$B$8:$C$13,2,0)), Datos!$I$9:$N$13, IF(ISERROR(VLOOKUP($N385,Datos!$B$17:$C$21,2,0)),0,VLOOKUP($N385, Datos!$B$17:$C$21,2,0)+1),  0),  "-")</f>
        <v>22</v>
      </c>
      <c r="P385" s="177"/>
      <c r="Q385" s="177"/>
      <c r="R385" s="177"/>
      <c r="S385" s="178" t="s">
        <v>40</v>
      </c>
      <c r="T385" s="198" t="str">
        <f>IF(ISERROR(VLOOKUP($S385,Datos!$B$25:$C$29,2,0)),"", VLOOKUP($S385,Datos!$B$25:$C$29,2,0))</f>
        <v>Alta</v>
      </c>
      <c r="U385" s="198" t="str">
        <f>VLOOKUP($S385,'Efectividad de Controles'!$B$5:$D$9,3,0)</f>
        <v>Impacto / Probabilidad</v>
      </c>
      <c r="V385" s="177"/>
      <c r="W385" s="177"/>
      <c r="X385" s="178" t="s">
        <v>191</v>
      </c>
      <c r="Y385" s="178" t="s">
        <v>196</v>
      </c>
      <c r="Z385" s="198">
        <f>IF( AND($X385&lt;&gt;"", $Y385&lt;&gt;""), VLOOKUP( IF(ISERROR(VLOOKUP($X385,Datos!$B$8:$C$13,2,0)),0,VLOOKUP($X385,Datos!$B$8:$C$13,2,0)), Datos!$I$9:$N$13, IF(ISERROR(VLOOKUP($Y385,Datos!$B$17:$C$21,2,0)),0,VLOOKUP($Y385, Datos!$B$17:$C$21,2,0)+1),  0),  "-")</f>
        <v>25</v>
      </c>
      <c r="AA385" s="177"/>
      <c r="AB385" s="177"/>
      <c r="AC385" s="179"/>
      <c r="AD385" s="180"/>
      <c r="AE385" s="198">
        <f t="shared" si="18"/>
        <v>22</v>
      </c>
      <c r="AF385" s="198">
        <f t="shared" si="19"/>
        <v>25</v>
      </c>
      <c r="AG385" s="178">
        <v>3</v>
      </c>
      <c r="AH385" s="198" t="str">
        <f>IF(ISERROR(VLOOKUP($AG385,Datos!$A$9:$E$13,2,0)),"",VLOOKUP($AG385,Datos!$A$9:$E$13,2,0))</f>
        <v>3 Moderado</v>
      </c>
      <c r="AI385" s="197" t="str">
        <f>IF(ISERROR(VLOOKUP($AJ385,Datos!$D$8:$E$13,2,0)),0,VLOOKUP($AJ385,Datos!$D$8:$E$13,2,0))</f>
        <v>Extremadamente Dañino</v>
      </c>
      <c r="AJ385" s="198">
        <f>IF(ISERROR(VLOOKUP($X385,Datos!$B$8:$E$13,3,0)), 0, VLOOKUP($X385,Datos!$B$8:$E$13,3,0))</f>
        <v>4</v>
      </c>
      <c r="AK385" s="198">
        <f>IF(ISERROR(VLOOKUP(AL385,Datos!D378:E383,2,0)),0,VLOOKUP(AL385,Datos!D378:E383,2,0))</f>
        <v>0</v>
      </c>
      <c r="AL385" s="198">
        <f>IF(ISERROR(VLOOKUP(Y385,Datos!B378:E383,3,0)),0,VLOOKUP(Y385,Datos!B378:E383,3,0))</f>
        <v>0</v>
      </c>
      <c r="AM385" s="198">
        <f t="shared" si="20"/>
        <v>4</v>
      </c>
      <c r="AN385" s="198" t="str">
        <f>IF(ISERROR(VLOOKUP($AM385,Datos!$I$24:$J$28,2,0)),"-",VLOOKUP($AM385,Datos!$I$24:$J$28,2,0))</f>
        <v>Moderado</v>
      </c>
    </row>
    <row r="386" spans="1:40" s="199" customFormat="1">
      <c r="A386" s="196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8" t="s">
        <v>191</v>
      </c>
      <c r="N386" s="178" t="s">
        <v>194</v>
      </c>
      <c r="O386" s="198">
        <f>IF( AND($M386&lt;&gt;"", $N386&lt;&gt;""), VLOOKUP( IF(ISERROR(VLOOKUP($M386,Datos!$B$8:$C$13,2,0)),0,VLOOKUP($M386,Datos!$B$8:$C$13,2,0)), Datos!$I$9:$N$13, IF(ISERROR(VLOOKUP($N386,Datos!$B$17:$C$21,2,0)),0,VLOOKUP($N386, Datos!$B$17:$C$21,2,0)+1),  0),  "-")</f>
        <v>22</v>
      </c>
      <c r="P386" s="177"/>
      <c r="Q386" s="177"/>
      <c r="R386" s="177"/>
      <c r="S386" s="178" t="s">
        <v>40</v>
      </c>
      <c r="T386" s="198" t="str">
        <f>IF(ISERROR(VLOOKUP($S386,Datos!$B$25:$C$29,2,0)),"", VLOOKUP($S386,Datos!$B$25:$C$29,2,0))</f>
        <v>Alta</v>
      </c>
      <c r="U386" s="198" t="str">
        <f>VLOOKUP($S386,'Efectividad de Controles'!$B$5:$D$9,3,0)</f>
        <v>Impacto / Probabilidad</v>
      </c>
      <c r="V386" s="177"/>
      <c r="W386" s="177"/>
      <c r="X386" s="178" t="s">
        <v>191</v>
      </c>
      <c r="Y386" s="178" t="s">
        <v>196</v>
      </c>
      <c r="Z386" s="198">
        <f>IF( AND($X386&lt;&gt;"", $Y386&lt;&gt;""), VLOOKUP( IF(ISERROR(VLOOKUP($X386,Datos!$B$8:$C$13,2,0)),0,VLOOKUP($X386,Datos!$B$8:$C$13,2,0)), Datos!$I$9:$N$13, IF(ISERROR(VLOOKUP($Y386,Datos!$B$17:$C$21,2,0)),0,VLOOKUP($Y386, Datos!$B$17:$C$21,2,0)+1),  0),  "-")</f>
        <v>25</v>
      </c>
      <c r="AA386" s="177"/>
      <c r="AB386" s="177"/>
      <c r="AC386" s="179"/>
      <c r="AD386" s="180"/>
      <c r="AE386" s="198">
        <f t="shared" si="18"/>
        <v>22</v>
      </c>
      <c r="AF386" s="198">
        <f t="shared" si="19"/>
        <v>25</v>
      </c>
      <c r="AG386" s="178">
        <v>3</v>
      </c>
      <c r="AH386" s="198" t="str">
        <f>IF(ISERROR(VLOOKUP($AG386,Datos!$A$9:$E$13,2,0)),"",VLOOKUP($AG386,Datos!$A$9:$E$13,2,0))</f>
        <v>3 Moderado</v>
      </c>
      <c r="AI386" s="197" t="str">
        <f>IF(ISERROR(VLOOKUP($AJ386,Datos!$D$8:$E$13,2,0)),0,VLOOKUP($AJ386,Datos!$D$8:$E$13,2,0))</f>
        <v>Extremadamente Dañino</v>
      </c>
      <c r="AJ386" s="198">
        <f>IF(ISERROR(VLOOKUP($X386,Datos!$B$8:$E$13,3,0)), 0, VLOOKUP($X386,Datos!$B$8:$E$13,3,0))</f>
        <v>4</v>
      </c>
      <c r="AK386" s="198">
        <f>IF(ISERROR(VLOOKUP(AL386,Datos!D379:E384,2,0)),0,VLOOKUP(AL386,Datos!D379:E384,2,0))</f>
        <v>0</v>
      </c>
      <c r="AL386" s="198">
        <f>IF(ISERROR(VLOOKUP(Y386,Datos!B379:E384,3,0)),0,VLOOKUP(Y386,Datos!B379:E384,3,0))</f>
        <v>0</v>
      </c>
      <c r="AM386" s="198">
        <f t="shared" si="20"/>
        <v>4</v>
      </c>
      <c r="AN386" s="198" t="str">
        <f>IF(ISERROR(VLOOKUP($AM386,Datos!$I$24:$J$28,2,0)),"-",VLOOKUP($AM386,Datos!$I$24:$J$28,2,0))</f>
        <v>Moderado</v>
      </c>
    </row>
    <row r="387" spans="1:40" s="199" customFormat="1">
      <c r="A387" s="196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8" t="s">
        <v>191</v>
      </c>
      <c r="N387" s="178" t="s">
        <v>194</v>
      </c>
      <c r="O387" s="198">
        <f>IF( AND($M387&lt;&gt;"", $N387&lt;&gt;""), VLOOKUP( IF(ISERROR(VLOOKUP($M387,Datos!$B$8:$C$13,2,0)),0,VLOOKUP($M387,Datos!$B$8:$C$13,2,0)), Datos!$I$9:$N$13, IF(ISERROR(VLOOKUP($N387,Datos!$B$17:$C$21,2,0)),0,VLOOKUP($N387, Datos!$B$17:$C$21,2,0)+1),  0),  "-")</f>
        <v>22</v>
      </c>
      <c r="P387" s="177"/>
      <c r="Q387" s="177"/>
      <c r="R387" s="177"/>
      <c r="S387" s="178" t="s">
        <v>40</v>
      </c>
      <c r="T387" s="198" t="str">
        <f>IF(ISERROR(VLOOKUP($S387,Datos!$B$25:$C$29,2,0)),"", VLOOKUP($S387,Datos!$B$25:$C$29,2,0))</f>
        <v>Alta</v>
      </c>
      <c r="U387" s="198" t="str">
        <f>VLOOKUP($S387,'Efectividad de Controles'!$B$5:$D$9,3,0)</f>
        <v>Impacto / Probabilidad</v>
      </c>
      <c r="V387" s="177"/>
      <c r="W387" s="177"/>
      <c r="X387" s="178" t="s">
        <v>191</v>
      </c>
      <c r="Y387" s="178" t="s">
        <v>196</v>
      </c>
      <c r="Z387" s="198">
        <f>IF( AND($X387&lt;&gt;"", $Y387&lt;&gt;""), VLOOKUP( IF(ISERROR(VLOOKUP($X387,Datos!$B$8:$C$13,2,0)),0,VLOOKUP($X387,Datos!$B$8:$C$13,2,0)), Datos!$I$9:$N$13, IF(ISERROR(VLOOKUP($Y387,Datos!$B$17:$C$21,2,0)),0,VLOOKUP($Y387, Datos!$B$17:$C$21,2,0)+1),  0),  "-")</f>
        <v>25</v>
      </c>
      <c r="AA387" s="177"/>
      <c r="AB387" s="177"/>
      <c r="AC387" s="179"/>
      <c r="AD387" s="180"/>
      <c r="AE387" s="198">
        <f t="shared" si="18"/>
        <v>22</v>
      </c>
      <c r="AF387" s="198">
        <f t="shared" si="19"/>
        <v>25</v>
      </c>
      <c r="AG387" s="178">
        <v>3</v>
      </c>
      <c r="AH387" s="198" t="str">
        <f>IF(ISERROR(VLOOKUP($AG387,Datos!$A$9:$E$13,2,0)),"",VLOOKUP($AG387,Datos!$A$9:$E$13,2,0))</f>
        <v>3 Moderado</v>
      </c>
      <c r="AI387" s="197" t="str">
        <f>IF(ISERROR(VLOOKUP($AJ387,Datos!$D$8:$E$13,2,0)),0,VLOOKUP($AJ387,Datos!$D$8:$E$13,2,0))</f>
        <v>Extremadamente Dañino</v>
      </c>
      <c r="AJ387" s="198">
        <f>IF(ISERROR(VLOOKUP($X387,Datos!$B$8:$E$13,3,0)), 0, VLOOKUP($X387,Datos!$B$8:$E$13,3,0))</f>
        <v>4</v>
      </c>
      <c r="AK387" s="198">
        <f>IF(ISERROR(VLOOKUP(AL387,Datos!D380:E385,2,0)),0,VLOOKUP(AL387,Datos!D380:E385,2,0))</f>
        <v>0</v>
      </c>
      <c r="AL387" s="198">
        <f>IF(ISERROR(VLOOKUP(Y387,Datos!B380:E385,3,0)),0,VLOOKUP(Y387,Datos!B380:E385,3,0))</f>
        <v>0</v>
      </c>
      <c r="AM387" s="198">
        <f t="shared" si="20"/>
        <v>4</v>
      </c>
      <c r="AN387" s="198" t="str">
        <f>IF(ISERROR(VLOOKUP($AM387,Datos!$I$24:$J$28,2,0)),"-",VLOOKUP($AM387,Datos!$I$24:$J$28,2,0))</f>
        <v>Moderado</v>
      </c>
    </row>
    <row r="388" spans="1:40" s="199" customFormat="1">
      <c r="A388" s="196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8" t="s">
        <v>191</v>
      </c>
      <c r="N388" s="178" t="s">
        <v>194</v>
      </c>
      <c r="O388" s="198">
        <f>IF( AND($M388&lt;&gt;"", $N388&lt;&gt;""), VLOOKUP( IF(ISERROR(VLOOKUP($M388,Datos!$B$8:$C$13,2,0)),0,VLOOKUP($M388,Datos!$B$8:$C$13,2,0)), Datos!$I$9:$N$13, IF(ISERROR(VLOOKUP($N388,Datos!$B$17:$C$21,2,0)),0,VLOOKUP($N388, Datos!$B$17:$C$21,2,0)+1),  0),  "-")</f>
        <v>22</v>
      </c>
      <c r="P388" s="177"/>
      <c r="Q388" s="177"/>
      <c r="R388" s="177"/>
      <c r="S388" s="178" t="s">
        <v>40</v>
      </c>
      <c r="T388" s="198" t="str">
        <f>IF(ISERROR(VLOOKUP($S388,Datos!$B$25:$C$29,2,0)),"", VLOOKUP($S388,Datos!$B$25:$C$29,2,0))</f>
        <v>Alta</v>
      </c>
      <c r="U388" s="198" t="str">
        <f>VLOOKUP($S388,'Efectividad de Controles'!$B$5:$D$9,3,0)</f>
        <v>Impacto / Probabilidad</v>
      </c>
      <c r="V388" s="177"/>
      <c r="W388" s="177"/>
      <c r="X388" s="178" t="s">
        <v>191</v>
      </c>
      <c r="Y388" s="178" t="s">
        <v>196</v>
      </c>
      <c r="Z388" s="198">
        <f>IF( AND($X388&lt;&gt;"", $Y388&lt;&gt;""), VLOOKUP( IF(ISERROR(VLOOKUP($X388,Datos!$B$8:$C$13,2,0)),0,VLOOKUP($X388,Datos!$B$8:$C$13,2,0)), Datos!$I$9:$N$13, IF(ISERROR(VLOOKUP($Y388,Datos!$B$17:$C$21,2,0)),0,VLOOKUP($Y388, Datos!$B$17:$C$21,2,0)+1),  0),  "-")</f>
        <v>25</v>
      </c>
      <c r="AA388" s="177"/>
      <c r="AB388" s="177"/>
      <c r="AC388" s="179"/>
      <c r="AD388" s="180"/>
      <c r="AE388" s="198">
        <f t="shared" si="18"/>
        <v>22</v>
      </c>
      <c r="AF388" s="198">
        <f t="shared" si="19"/>
        <v>25</v>
      </c>
      <c r="AG388" s="178">
        <v>3</v>
      </c>
      <c r="AH388" s="198" t="str">
        <f>IF(ISERROR(VLOOKUP($AG388,Datos!$A$9:$E$13,2,0)),"",VLOOKUP($AG388,Datos!$A$9:$E$13,2,0))</f>
        <v>3 Moderado</v>
      </c>
      <c r="AI388" s="197" t="str">
        <f>IF(ISERROR(VLOOKUP($AJ388,Datos!$D$8:$E$13,2,0)),0,VLOOKUP($AJ388,Datos!$D$8:$E$13,2,0))</f>
        <v>Extremadamente Dañino</v>
      </c>
      <c r="AJ388" s="198">
        <f>IF(ISERROR(VLOOKUP($X388,Datos!$B$8:$E$13,3,0)), 0, VLOOKUP($X388,Datos!$B$8:$E$13,3,0))</f>
        <v>4</v>
      </c>
      <c r="AK388" s="198">
        <f>IF(ISERROR(VLOOKUP(AL388,Datos!D381:E386,2,0)),0,VLOOKUP(AL388,Datos!D381:E386,2,0))</f>
        <v>0</v>
      </c>
      <c r="AL388" s="198">
        <f>IF(ISERROR(VLOOKUP(Y388,Datos!B381:E386,3,0)),0,VLOOKUP(Y388,Datos!B381:E386,3,0))</f>
        <v>0</v>
      </c>
      <c r="AM388" s="198">
        <f t="shared" si="20"/>
        <v>4</v>
      </c>
      <c r="AN388" s="198" t="str">
        <f>IF(ISERROR(VLOOKUP($AM388,Datos!$I$24:$J$28,2,0)),"-",VLOOKUP($AM388,Datos!$I$24:$J$28,2,0))</f>
        <v>Moderado</v>
      </c>
    </row>
    <row r="389" spans="1:40" s="199" customFormat="1">
      <c r="A389" s="196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8" t="s">
        <v>191</v>
      </c>
      <c r="N389" s="178" t="s">
        <v>194</v>
      </c>
      <c r="O389" s="198">
        <f>IF( AND($M389&lt;&gt;"", $N389&lt;&gt;""), VLOOKUP( IF(ISERROR(VLOOKUP($M389,Datos!$B$8:$C$13,2,0)),0,VLOOKUP($M389,Datos!$B$8:$C$13,2,0)), Datos!$I$9:$N$13, IF(ISERROR(VLOOKUP($N389,Datos!$B$17:$C$21,2,0)),0,VLOOKUP($N389, Datos!$B$17:$C$21,2,0)+1),  0),  "-")</f>
        <v>22</v>
      </c>
      <c r="P389" s="177"/>
      <c r="Q389" s="177"/>
      <c r="R389" s="177"/>
      <c r="S389" s="178" t="s">
        <v>40</v>
      </c>
      <c r="T389" s="198" t="str">
        <f>IF(ISERROR(VLOOKUP($S389,Datos!$B$25:$C$29,2,0)),"", VLOOKUP($S389,Datos!$B$25:$C$29,2,0))</f>
        <v>Alta</v>
      </c>
      <c r="U389" s="198" t="str">
        <f>VLOOKUP($S389,'Efectividad de Controles'!$B$5:$D$9,3,0)</f>
        <v>Impacto / Probabilidad</v>
      </c>
      <c r="V389" s="177"/>
      <c r="W389" s="177"/>
      <c r="X389" s="178" t="s">
        <v>191</v>
      </c>
      <c r="Y389" s="178" t="s">
        <v>196</v>
      </c>
      <c r="Z389" s="198">
        <f>IF( AND($X389&lt;&gt;"", $Y389&lt;&gt;""), VLOOKUP( IF(ISERROR(VLOOKUP($X389,Datos!$B$8:$C$13,2,0)),0,VLOOKUP($X389,Datos!$B$8:$C$13,2,0)), Datos!$I$9:$N$13, IF(ISERROR(VLOOKUP($Y389,Datos!$B$17:$C$21,2,0)),0,VLOOKUP($Y389, Datos!$B$17:$C$21,2,0)+1),  0),  "-")</f>
        <v>25</v>
      </c>
      <c r="AA389" s="177"/>
      <c r="AB389" s="177"/>
      <c r="AC389" s="179"/>
      <c r="AD389" s="180"/>
      <c r="AE389" s="198">
        <f t="shared" si="18"/>
        <v>22</v>
      </c>
      <c r="AF389" s="198">
        <f t="shared" si="19"/>
        <v>25</v>
      </c>
      <c r="AG389" s="178">
        <v>3</v>
      </c>
      <c r="AH389" s="198" t="str">
        <f>IF(ISERROR(VLOOKUP($AG389,Datos!$A$9:$E$13,2,0)),"",VLOOKUP($AG389,Datos!$A$9:$E$13,2,0))</f>
        <v>3 Moderado</v>
      </c>
      <c r="AI389" s="197" t="str">
        <f>IF(ISERROR(VLOOKUP($AJ389,Datos!$D$8:$E$13,2,0)),0,VLOOKUP($AJ389,Datos!$D$8:$E$13,2,0))</f>
        <v>Extremadamente Dañino</v>
      </c>
      <c r="AJ389" s="198">
        <f>IF(ISERROR(VLOOKUP($X389,Datos!$B$8:$E$13,3,0)), 0, VLOOKUP($X389,Datos!$B$8:$E$13,3,0))</f>
        <v>4</v>
      </c>
      <c r="AK389" s="198">
        <f>IF(ISERROR(VLOOKUP(AL389,Datos!D382:E387,2,0)),0,VLOOKUP(AL389,Datos!D382:E387,2,0))</f>
        <v>0</v>
      </c>
      <c r="AL389" s="198">
        <f>IF(ISERROR(VLOOKUP(Y389,Datos!B382:E387,3,0)),0,VLOOKUP(Y389,Datos!B382:E387,3,0))</f>
        <v>0</v>
      </c>
      <c r="AM389" s="198">
        <f t="shared" si="20"/>
        <v>4</v>
      </c>
      <c r="AN389" s="198" t="str">
        <f>IF(ISERROR(VLOOKUP($AM389,Datos!$I$24:$J$28,2,0)),"-",VLOOKUP($AM389,Datos!$I$24:$J$28,2,0))</f>
        <v>Moderado</v>
      </c>
    </row>
    <row r="390" spans="1:40" s="199" customFormat="1">
      <c r="A390" s="196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8" t="s">
        <v>191</v>
      </c>
      <c r="N390" s="178" t="s">
        <v>194</v>
      </c>
      <c r="O390" s="198">
        <f>IF( AND($M390&lt;&gt;"", $N390&lt;&gt;""), VLOOKUP( IF(ISERROR(VLOOKUP($M390,Datos!$B$8:$C$13,2,0)),0,VLOOKUP($M390,Datos!$B$8:$C$13,2,0)), Datos!$I$9:$N$13, IF(ISERROR(VLOOKUP($N390,Datos!$B$17:$C$21,2,0)),0,VLOOKUP($N390, Datos!$B$17:$C$21,2,0)+1),  0),  "-")</f>
        <v>22</v>
      </c>
      <c r="P390" s="177"/>
      <c r="Q390" s="177"/>
      <c r="R390" s="177"/>
      <c r="S390" s="178" t="s">
        <v>40</v>
      </c>
      <c r="T390" s="198" t="str">
        <f>IF(ISERROR(VLOOKUP($S390,Datos!$B$25:$C$29,2,0)),"", VLOOKUP($S390,Datos!$B$25:$C$29,2,0))</f>
        <v>Alta</v>
      </c>
      <c r="U390" s="198" t="str">
        <f>VLOOKUP($S390,'Efectividad de Controles'!$B$5:$D$9,3,0)</f>
        <v>Impacto / Probabilidad</v>
      </c>
      <c r="V390" s="177"/>
      <c r="W390" s="177"/>
      <c r="X390" s="178" t="s">
        <v>191</v>
      </c>
      <c r="Y390" s="178" t="s">
        <v>196</v>
      </c>
      <c r="Z390" s="198">
        <f>IF( AND($X390&lt;&gt;"", $Y390&lt;&gt;""), VLOOKUP( IF(ISERROR(VLOOKUP($X390,Datos!$B$8:$C$13,2,0)),0,VLOOKUP($X390,Datos!$B$8:$C$13,2,0)), Datos!$I$9:$N$13, IF(ISERROR(VLOOKUP($Y390,Datos!$B$17:$C$21,2,0)),0,VLOOKUP($Y390, Datos!$B$17:$C$21,2,0)+1),  0),  "-")</f>
        <v>25</v>
      </c>
      <c r="AA390" s="177"/>
      <c r="AB390" s="177"/>
      <c r="AC390" s="179"/>
      <c r="AD390" s="180"/>
      <c r="AE390" s="198">
        <f t="shared" si="18"/>
        <v>22</v>
      </c>
      <c r="AF390" s="198">
        <f t="shared" si="19"/>
        <v>25</v>
      </c>
      <c r="AG390" s="178">
        <v>3</v>
      </c>
      <c r="AH390" s="198" t="str">
        <f>IF(ISERROR(VLOOKUP($AG390,Datos!$A$9:$E$13,2,0)),"",VLOOKUP($AG390,Datos!$A$9:$E$13,2,0))</f>
        <v>3 Moderado</v>
      </c>
      <c r="AI390" s="197" t="str">
        <f>IF(ISERROR(VLOOKUP($AJ390,Datos!$D$8:$E$13,2,0)),0,VLOOKUP($AJ390,Datos!$D$8:$E$13,2,0))</f>
        <v>Extremadamente Dañino</v>
      </c>
      <c r="AJ390" s="198">
        <f>IF(ISERROR(VLOOKUP($X390,Datos!$B$8:$E$13,3,0)), 0, VLOOKUP($X390,Datos!$B$8:$E$13,3,0))</f>
        <v>4</v>
      </c>
      <c r="AK390" s="198">
        <f>IF(ISERROR(VLOOKUP(AL390,Datos!D383:E388,2,0)),0,VLOOKUP(AL390,Datos!D383:E388,2,0))</f>
        <v>0</v>
      </c>
      <c r="AL390" s="198">
        <f>IF(ISERROR(VLOOKUP(Y390,Datos!B383:E388,3,0)),0,VLOOKUP(Y390,Datos!B383:E388,3,0))</f>
        <v>0</v>
      </c>
      <c r="AM390" s="198">
        <f t="shared" si="20"/>
        <v>4</v>
      </c>
      <c r="AN390" s="198" t="str">
        <f>IF(ISERROR(VLOOKUP($AM390,Datos!$I$24:$J$28,2,0)),"-",VLOOKUP($AM390,Datos!$I$24:$J$28,2,0))</f>
        <v>Moderado</v>
      </c>
    </row>
    <row r="391" spans="1:40" s="199" customFormat="1">
      <c r="A391" s="196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8" t="s">
        <v>191</v>
      </c>
      <c r="N391" s="178" t="s">
        <v>194</v>
      </c>
      <c r="O391" s="198">
        <f>IF( AND($M391&lt;&gt;"", $N391&lt;&gt;""), VLOOKUP( IF(ISERROR(VLOOKUP($M391,Datos!$B$8:$C$13,2,0)),0,VLOOKUP($M391,Datos!$B$8:$C$13,2,0)), Datos!$I$9:$N$13, IF(ISERROR(VLOOKUP($N391,Datos!$B$17:$C$21,2,0)),0,VLOOKUP($N391, Datos!$B$17:$C$21,2,0)+1),  0),  "-")</f>
        <v>22</v>
      </c>
      <c r="P391" s="177"/>
      <c r="Q391" s="177"/>
      <c r="R391" s="177"/>
      <c r="S391" s="178" t="s">
        <v>40</v>
      </c>
      <c r="T391" s="198" t="str">
        <f>IF(ISERROR(VLOOKUP($S391,Datos!$B$25:$C$29,2,0)),"", VLOOKUP($S391,Datos!$B$25:$C$29,2,0))</f>
        <v>Alta</v>
      </c>
      <c r="U391" s="198" t="str">
        <f>VLOOKUP($S391,'Efectividad de Controles'!$B$5:$D$9,3,0)</f>
        <v>Impacto / Probabilidad</v>
      </c>
      <c r="V391" s="177"/>
      <c r="W391" s="177"/>
      <c r="X391" s="178" t="s">
        <v>191</v>
      </c>
      <c r="Y391" s="178" t="s">
        <v>196</v>
      </c>
      <c r="Z391" s="198">
        <f>IF( AND($X391&lt;&gt;"", $Y391&lt;&gt;""), VLOOKUP( IF(ISERROR(VLOOKUP($X391,Datos!$B$8:$C$13,2,0)),0,VLOOKUP($X391,Datos!$B$8:$C$13,2,0)), Datos!$I$9:$N$13, IF(ISERROR(VLOOKUP($Y391,Datos!$B$17:$C$21,2,0)),0,VLOOKUP($Y391, Datos!$B$17:$C$21,2,0)+1),  0),  "-")</f>
        <v>25</v>
      </c>
      <c r="AA391" s="177"/>
      <c r="AB391" s="177"/>
      <c r="AC391" s="179"/>
      <c r="AD391" s="180"/>
      <c r="AE391" s="198">
        <f t="shared" si="18"/>
        <v>22</v>
      </c>
      <c r="AF391" s="198">
        <f t="shared" si="19"/>
        <v>25</v>
      </c>
      <c r="AG391" s="178">
        <v>3</v>
      </c>
      <c r="AH391" s="198" t="str">
        <f>IF(ISERROR(VLOOKUP($AG391,Datos!$A$9:$E$13,2,0)),"",VLOOKUP($AG391,Datos!$A$9:$E$13,2,0))</f>
        <v>3 Moderado</v>
      </c>
      <c r="AI391" s="197" t="str">
        <f>IF(ISERROR(VLOOKUP($AJ391,Datos!$D$8:$E$13,2,0)),0,VLOOKUP($AJ391,Datos!$D$8:$E$13,2,0))</f>
        <v>Extremadamente Dañino</v>
      </c>
      <c r="AJ391" s="198">
        <f>IF(ISERROR(VLOOKUP($X391,Datos!$B$8:$E$13,3,0)), 0, VLOOKUP($X391,Datos!$B$8:$E$13,3,0))</f>
        <v>4</v>
      </c>
      <c r="AK391" s="198">
        <f>IF(ISERROR(VLOOKUP(AL391,Datos!D384:E389,2,0)),0,VLOOKUP(AL391,Datos!D384:E389,2,0))</f>
        <v>0</v>
      </c>
      <c r="AL391" s="198">
        <f>IF(ISERROR(VLOOKUP(Y391,Datos!B384:E389,3,0)),0,VLOOKUP(Y391,Datos!B384:E389,3,0))</f>
        <v>0</v>
      </c>
      <c r="AM391" s="198">
        <f t="shared" si="20"/>
        <v>4</v>
      </c>
      <c r="AN391" s="198" t="str">
        <f>IF(ISERROR(VLOOKUP($AM391,Datos!$I$24:$J$28,2,0)),"-",VLOOKUP($AM391,Datos!$I$24:$J$28,2,0))</f>
        <v>Moderado</v>
      </c>
    </row>
    <row r="392" spans="1:40" s="199" customFormat="1">
      <c r="A392" s="196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8" t="s">
        <v>191</v>
      </c>
      <c r="N392" s="178" t="s">
        <v>194</v>
      </c>
      <c r="O392" s="198">
        <f>IF( AND($M392&lt;&gt;"", $N392&lt;&gt;""), VLOOKUP( IF(ISERROR(VLOOKUP($M392,Datos!$B$8:$C$13,2,0)),0,VLOOKUP($M392,Datos!$B$8:$C$13,2,0)), Datos!$I$9:$N$13, IF(ISERROR(VLOOKUP($N392,Datos!$B$17:$C$21,2,0)),0,VLOOKUP($N392, Datos!$B$17:$C$21,2,0)+1),  0),  "-")</f>
        <v>22</v>
      </c>
      <c r="P392" s="177"/>
      <c r="Q392" s="177"/>
      <c r="R392" s="177"/>
      <c r="S392" s="178" t="s">
        <v>40</v>
      </c>
      <c r="T392" s="198" t="str">
        <f>IF(ISERROR(VLOOKUP($S392,Datos!$B$25:$C$29,2,0)),"", VLOOKUP($S392,Datos!$B$25:$C$29,2,0))</f>
        <v>Alta</v>
      </c>
      <c r="U392" s="198" t="str">
        <f>VLOOKUP($S392,'Efectividad de Controles'!$B$5:$D$9,3,0)</f>
        <v>Impacto / Probabilidad</v>
      </c>
      <c r="V392" s="177"/>
      <c r="W392" s="177"/>
      <c r="X392" s="178" t="s">
        <v>191</v>
      </c>
      <c r="Y392" s="178" t="s">
        <v>196</v>
      </c>
      <c r="Z392" s="198">
        <f>IF( AND($X392&lt;&gt;"", $Y392&lt;&gt;""), VLOOKUP( IF(ISERROR(VLOOKUP($X392,Datos!$B$8:$C$13,2,0)),0,VLOOKUP($X392,Datos!$B$8:$C$13,2,0)), Datos!$I$9:$N$13, IF(ISERROR(VLOOKUP($Y392,Datos!$B$17:$C$21,2,0)),0,VLOOKUP($Y392, Datos!$B$17:$C$21,2,0)+1),  0),  "-")</f>
        <v>25</v>
      </c>
      <c r="AA392" s="177"/>
      <c r="AB392" s="177"/>
      <c r="AC392" s="179"/>
      <c r="AD392" s="180"/>
      <c r="AE392" s="198">
        <f t="shared" si="18"/>
        <v>22</v>
      </c>
      <c r="AF392" s="198">
        <f t="shared" si="19"/>
        <v>25</v>
      </c>
      <c r="AG392" s="178">
        <v>3</v>
      </c>
      <c r="AH392" s="198" t="str">
        <f>IF(ISERROR(VLOOKUP($AG392,Datos!$A$9:$E$13,2,0)),"",VLOOKUP($AG392,Datos!$A$9:$E$13,2,0))</f>
        <v>3 Moderado</v>
      </c>
      <c r="AI392" s="197" t="str">
        <f>IF(ISERROR(VLOOKUP($AJ392,Datos!$D$8:$E$13,2,0)),0,VLOOKUP($AJ392,Datos!$D$8:$E$13,2,0))</f>
        <v>Extremadamente Dañino</v>
      </c>
      <c r="AJ392" s="198">
        <f>IF(ISERROR(VLOOKUP($X392,Datos!$B$8:$E$13,3,0)), 0, VLOOKUP($X392,Datos!$B$8:$E$13,3,0))</f>
        <v>4</v>
      </c>
      <c r="AK392" s="198">
        <f>IF(ISERROR(VLOOKUP(AL392,Datos!D385:E390,2,0)),0,VLOOKUP(AL392,Datos!D385:E390,2,0))</f>
        <v>0</v>
      </c>
      <c r="AL392" s="198">
        <f>IF(ISERROR(VLOOKUP(Y392,Datos!B385:E390,3,0)),0,VLOOKUP(Y392,Datos!B385:E390,3,0))</f>
        <v>0</v>
      </c>
      <c r="AM392" s="198">
        <f t="shared" si="20"/>
        <v>4</v>
      </c>
      <c r="AN392" s="198" t="str">
        <f>IF(ISERROR(VLOOKUP($AM392,Datos!$I$24:$J$28,2,0)),"-",VLOOKUP($AM392,Datos!$I$24:$J$28,2,0))</f>
        <v>Moderado</v>
      </c>
    </row>
    <row r="393" spans="1:40" s="199" customFormat="1">
      <c r="A393" s="196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8" t="s">
        <v>191</v>
      </c>
      <c r="N393" s="178" t="s">
        <v>194</v>
      </c>
      <c r="O393" s="198">
        <f>IF( AND($M393&lt;&gt;"", $N393&lt;&gt;""), VLOOKUP( IF(ISERROR(VLOOKUP($M393,Datos!$B$8:$C$13,2,0)),0,VLOOKUP($M393,Datos!$B$8:$C$13,2,0)), Datos!$I$9:$N$13, IF(ISERROR(VLOOKUP($N393,Datos!$B$17:$C$21,2,0)),0,VLOOKUP($N393, Datos!$B$17:$C$21,2,0)+1),  0),  "-")</f>
        <v>22</v>
      </c>
      <c r="P393" s="177"/>
      <c r="Q393" s="177"/>
      <c r="R393" s="177"/>
      <c r="S393" s="178" t="s">
        <v>40</v>
      </c>
      <c r="T393" s="198" t="str">
        <f>IF(ISERROR(VLOOKUP($S393,Datos!$B$25:$C$29,2,0)),"", VLOOKUP($S393,Datos!$B$25:$C$29,2,0))</f>
        <v>Alta</v>
      </c>
      <c r="U393" s="198" t="str">
        <f>VLOOKUP($S393,'Efectividad de Controles'!$B$5:$D$9,3,0)</f>
        <v>Impacto / Probabilidad</v>
      </c>
      <c r="V393" s="177"/>
      <c r="W393" s="177"/>
      <c r="X393" s="178" t="s">
        <v>191</v>
      </c>
      <c r="Y393" s="178" t="s">
        <v>196</v>
      </c>
      <c r="Z393" s="198">
        <f>IF( AND($X393&lt;&gt;"", $Y393&lt;&gt;""), VLOOKUP( IF(ISERROR(VLOOKUP($X393,Datos!$B$8:$C$13,2,0)),0,VLOOKUP($X393,Datos!$B$8:$C$13,2,0)), Datos!$I$9:$N$13, IF(ISERROR(VLOOKUP($Y393,Datos!$B$17:$C$21,2,0)),0,VLOOKUP($Y393, Datos!$B$17:$C$21,2,0)+1),  0),  "-")</f>
        <v>25</v>
      </c>
      <c r="AA393" s="177"/>
      <c r="AB393" s="177"/>
      <c r="AC393" s="179"/>
      <c r="AD393" s="180"/>
      <c r="AE393" s="198">
        <f t="shared" si="18"/>
        <v>22</v>
      </c>
      <c r="AF393" s="198">
        <f t="shared" si="19"/>
        <v>25</v>
      </c>
      <c r="AG393" s="178">
        <v>3</v>
      </c>
      <c r="AH393" s="198" t="str">
        <f>IF(ISERROR(VLOOKUP($AG393,Datos!$A$9:$E$13,2,0)),"",VLOOKUP($AG393,Datos!$A$9:$E$13,2,0))</f>
        <v>3 Moderado</v>
      </c>
      <c r="AI393" s="197" t="str">
        <f>IF(ISERROR(VLOOKUP($AJ393,Datos!$D$8:$E$13,2,0)),0,VLOOKUP($AJ393,Datos!$D$8:$E$13,2,0))</f>
        <v>Extremadamente Dañino</v>
      </c>
      <c r="AJ393" s="198">
        <f>IF(ISERROR(VLOOKUP($X393,Datos!$B$8:$E$13,3,0)), 0, VLOOKUP($X393,Datos!$B$8:$E$13,3,0))</f>
        <v>4</v>
      </c>
      <c r="AK393" s="198">
        <f>IF(ISERROR(VLOOKUP(AL393,Datos!D386:E391,2,0)),0,VLOOKUP(AL393,Datos!D386:E391,2,0))</f>
        <v>0</v>
      </c>
      <c r="AL393" s="198">
        <f>IF(ISERROR(VLOOKUP(Y393,Datos!B386:E391,3,0)),0,VLOOKUP(Y393,Datos!B386:E391,3,0))</f>
        <v>0</v>
      </c>
      <c r="AM393" s="198">
        <f t="shared" si="20"/>
        <v>4</v>
      </c>
      <c r="AN393" s="198" t="str">
        <f>IF(ISERROR(VLOOKUP($AM393,Datos!$I$24:$J$28,2,0)),"-",VLOOKUP($AM393,Datos!$I$24:$J$28,2,0))</f>
        <v>Moderado</v>
      </c>
    </row>
    <row r="394" spans="1:40" s="199" customFormat="1">
      <c r="A394" s="196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8" t="s">
        <v>191</v>
      </c>
      <c r="N394" s="178" t="s">
        <v>194</v>
      </c>
      <c r="O394" s="198">
        <f>IF( AND($M394&lt;&gt;"", $N394&lt;&gt;""), VLOOKUP( IF(ISERROR(VLOOKUP($M394,Datos!$B$8:$C$13,2,0)),0,VLOOKUP($M394,Datos!$B$8:$C$13,2,0)), Datos!$I$9:$N$13, IF(ISERROR(VLOOKUP($N394,Datos!$B$17:$C$21,2,0)),0,VLOOKUP($N394, Datos!$B$17:$C$21,2,0)+1),  0),  "-")</f>
        <v>22</v>
      </c>
      <c r="P394" s="177"/>
      <c r="Q394" s="177"/>
      <c r="R394" s="177"/>
      <c r="S394" s="178" t="s">
        <v>40</v>
      </c>
      <c r="T394" s="198" t="str">
        <f>IF(ISERROR(VLOOKUP($S394,Datos!$B$25:$C$29,2,0)),"", VLOOKUP($S394,Datos!$B$25:$C$29,2,0))</f>
        <v>Alta</v>
      </c>
      <c r="U394" s="198" t="str">
        <f>VLOOKUP($S394,'Efectividad de Controles'!$B$5:$D$9,3,0)</f>
        <v>Impacto / Probabilidad</v>
      </c>
      <c r="V394" s="177"/>
      <c r="W394" s="177"/>
      <c r="X394" s="178" t="s">
        <v>191</v>
      </c>
      <c r="Y394" s="178" t="s">
        <v>196</v>
      </c>
      <c r="Z394" s="198">
        <f>IF( AND($X394&lt;&gt;"", $Y394&lt;&gt;""), VLOOKUP( IF(ISERROR(VLOOKUP($X394,Datos!$B$8:$C$13,2,0)),0,VLOOKUP($X394,Datos!$B$8:$C$13,2,0)), Datos!$I$9:$N$13, IF(ISERROR(VLOOKUP($Y394,Datos!$B$17:$C$21,2,0)),0,VLOOKUP($Y394, Datos!$B$17:$C$21,2,0)+1),  0),  "-")</f>
        <v>25</v>
      </c>
      <c r="AA394" s="177"/>
      <c r="AB394" s="177"/>
      <c r="AC394" s="179"/>
      <c r="AD394" s="180"/>
      <c r="AE394" s="198">
        <f t="shared" si="18"/>
        <v>22</v>
      </c>
      <c r="AF394" s="198">
        <f t="shared" si="19"/>
        <v>25</v>
      </c>
      <c r="AG394" s="178">
        <v>3</v>
      </c>
      <c r="AH394" s="198" t="str">
        <f>IF(ISERROR(VLOOKUP($AG394,Datos!$A$9:$E$13,2,0)),"",VLOOKUP($AG394,Datos!$A$9:$E$13,2,0))</f>
        <v>3 Moderado</v>
      </c>
      <c r="AI394" s="197" t="str">
        <f>IF(ISERROR(VLOOKUP($AJ394,Datos!$D$8:$E$13,2,0)),0,VLOOKUP($AJ394,Datos!$D$8:$E$13,2,0))</f>
        <v>Extremadamente Dañino</v>
      </c>
      <c r="AJ394" s="198">
        <f>IF(ISERROR(VLOOKUP($X394,Datos!$B$8:$E$13,3,0)), 0, VLOOKUP($X394,Datos!$B$8:$E$13,3,0))</f>
        <v>4</v>
      </c>
      <c r="AK394" s="198">
        <f>IF(ISERROR(VLOOKUP(AL394,Datos!D387:E392,2,0)),0,VLOOKUP(AL394,Datos!D387:E392,2,0))</f>
        <v>0</v>
      </c>
      <c r="AL394" s="198">
        <f>IF(ISERROR(VLOOKUP(Y394,Datos!B387:E392,3,0)),0,VLOOKUP(Y394,Datos!B387:E392,3,0))</f>
        <v>0</v>
      </c>
      <c r="AM394" s="198">
        <f t="shared" si="20"/>
        <v>4</v>
      </c>
      <c r="AN394" s="198" t="str">
        <f>IF(ISERROR(VLOOKUP($AM394,Datos!$I$24:$J$28,2,0)),"-",VLOOKUP($AM394,Datos!$I$24:$J$28,2,0))</f>
        <v>Moderado</v>
      </c>
    </row>
    <row r="395" spans="1:40" s="199" customFormat="1">
      <c r="A395" s="196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8" t="s">
        <v>191</v>
      </c>
      <c r="N395" s="178" t="s">
        <v>194</v>
      </c>
      <c r="O395" s="198">
        <f>IF( AND($M395&lt;&gt;"", $N395&lt;&gt;""), VLOOKUP( IF(ISERROR(VLOOKUP($M395,Datos!$B$8:$C$13,2,0)),0,VLOOKUP($M395,Datos!$B$8:$C$13,2,0)), Datos!$I$9:$N$13, IF(ISERROR(VLOOKUP($N395,Datos!$B$17:$C$21,2,0)),0,VLOOKUP($N395, Datos!$B$17:$C$21,2,0)+1),  0),  "-")</f>
        <v>22</v>
      </c>
      <c r="P395" s="177"/>
      <c r="Q395" s="177"/>
      <c r="R395" s="177"/>
      <c r="S395" s="178" t="s">
        <v>40</v>
      </c>
      <c r="T395" s="198" t="str">
        <f>IF(ISERROR(VLOOKUP($S395,Datos!$B$25:$C$29,2,0)),"", VLOOKUP($S395,Datos!$B$25:$C$29,2,0))</f>
        <v>Alta</v>
      </c>
      <c r="U395" s="198" t="str">
        <f>VLOOKUP($S395,'Efectividad de Controles'!$B$5:$D$9,3,0)</f>
        <v>Impacto / Probabilidad</v>
      </c>
      <c r="V395" s="177"/>
      <c r="W395" s="177"/>
      <c r="X395" s="178" t="s">
        <v>191</v>
      </c>
      <c r="Y395" s="178" t="s">
        <v>196</v>
      </c>
      <c r="Z395" s="198">
        <f>IF( AND($X395&lt;&gt;"", $Y395&lt;&gt;""), VLOOKUP( IF(ISERROR(VLOOKUP($X395,Datos!$B$8:$C$13,2,0)),0,VLOOKUP($X395,Datos!$B$8:$C$13,2,0)), Datos!$I$9:$N$13, IF(ISERROR(VLOOKUP($Y395,Datos!$B$17:$C$21,2,0)),0,VLOOKUP($Y395, Datos!$B$17:$C$21,2,0)+1),  0),  "-")</f>
        <v>25</v>
      </c>
      <c r="AA395" s="177"/>
      <c r="AB395" s="177"/>
      <c r="AC395" s="179"/>
      <c r="AD395" s="180"/>
      <c r="AE395" s="198">
        <f t="shared" si="18"/>
        <v>22</v>
      </c>
      <c r="AF395" s="198">
        <f t="shared" si="19"/>
        <v>25</v>
      </c>
      <c r="AG395" s="178">
        <v>3</v>
      </c>
      <c r="AH395" s="198" t="str">
        <f>IF(ISERROR(VLOOKUP($AG395,Datos!$A$9:$E$13,2,0)),"",VLOOKUP($AG395,Datos!$A$9:$E$13,2,0))</f>
        <v>3 Moderado</v>
      </c>
      <c r="AI395" s="197" t="str">
        <f>IF(ISERROR(VLOOKUP($AJ395,Datos!$D$8:$E$13,2,0)),0,VLOOKUP($AJ395,Datos!$D$8:$E$13,2,0))</f>
        <v>Extremadamente Dañino</v>
      </c>
      <c r="AJ395" s="198">
        <f>IF(ISERROR(VLOOKUP($X395,Datos!$B$8:$E$13,3,0)), 0, VLOOKUP($X395,Datos!$B$8:$E$13,3,0))</f>
        <v>4</v>
      </c>
      <c r="AK395" s="198">
        <f>IF(ISERROR(VLOOKUP(AL395,Datos!D388:E393,2,0)),0,VLOOKUP(AL395,Datos!D388:E393,2,0))</f>
        <v>0</v>
      </c>
      <c r="AL395" s="198">
        <f>IF(ISERROR(VLOOKUP(Y395,Datos!B388:E393,3,0)),0,VLOOKUP(Y395,Datos!B388:E393,3,0))</f>
        <v>0</v>
      </c>
      <c r="AM395" s="198">
        <f t="shared" si="20"/>
        <v>4</v>
      </c>
      <c r="AN395" s="198" t="str">
        <f>IF(ISERROR(VLOOKUP($AM395,Datos!$I$24:$J$28,2,0)),"-",VLOOKUP($AM395,Datos!$I$24:$J$28,2,0))</f>
        <v>Moderado</v>
      </c>
    </row>
    <row r="396" spans="1:40" s="199" customFormat="1">
      <c r="A396" s="196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8" t="s">
        <v>191</v>
      </c>
      <c r="N396" s="178" t="s">
        <v>194</v>
      </c>
      <c r="O396" s="198">
        <f>IF( AND($M396&lt;&gt;"", $N396&lt;&gt;""), VLOOKUP( IF(ISERROR(VLOOKUP($M396,Datos!$B$8:$C$13,2,0)),0,VLOOKUP($M396,Datos!$B$8:$C$13,2,0)), Datos!$I$9:$N$13, IF(ISERROR(VLOOKUP($N396,Datos!$B$17:$C$21,2,0)),0,VLOOKUP($N396, Datos!$B$17:$C$21,2,0)+1),  0),  "-")</f>
        <v>22</v>
      </c>
      <c r="P396" s="177"/>
      <c r="Q396" s="177"/>
      <c r="R396" s="177"/>
      <c r="S396" s="178" t="s">
        <v>40</v>
      </c>
      <c r="T396" s="198" t="str">
        <f>IF(ISERROR(VLOOKUP($S396,Datos!$B$25:$C$29,2,0)),"", VLOOKUP($S396,Datos!$B$25:$C$29,2,0))</f>
        <v>Alta</v>
      </c>
      <c r="U396" s="198" t="str">
        <f>VLOOKUP($S396,'Efectividad de Controles'!$B$5:$D$9,3,0)</f>
        <v>Impacto / Probabilidad</v>
      </c>
      <c r="V396" s="177"/>
      <c r="W396" s="177"/>
      <c r="X396" s="178" t="s">
        <v>191</v>
      </c>
      <c r="Y396" s="178" t="s">
        <v>196</v>
      </c>
      <c r="Z396" s="198">
        <f>IF( AND($X396&lt;&gt;"", $Y396&lt;&gt;""), VLOOKUP( IF(ISERROR(VLOOKUP($X396,Datos!$B$8:$C$13,2,0)),0,VLOOKUP($X396,Datos!$B$8:$C$13,2,0)), Datos!$I$9:$N$13, IF(ISERROR(VLOOKUP($Y396,Datos!$B$17:$C$21,2,0)),0,VLOOKUP($Y396, Datos!$B$17:$C$21,2,0)+1),  0),  "-")</f>
        <v>25</v>
      </c>
      <c r="AA396" s="177"/>
      <c r="AB396" s="177"/>
      <c r="AC396" s="179"/>
      <c r="AD396" s="180"/>
      <c r="AE396" s="198">
        <f t="shared" si="18"/>
        <v>22</v>
      </c>
      <c r="AF396" s="198">
        <f t="shared" si="19"/>
        <v>25</v>
      </c>
      <c r="AG396" s="178">
        <v>3</v>
      </c>
      <c r="AH396" s="198" t="str">
        <f>IF(ISERROR(VLOOKUP($AG396,Datos!$A$9:$E$13,2,0)),"",VLOOKUP($AG396,Datos!$A$9:$E$13,2,0))</f>
        <v>3 Moderado</v>
      </c>
      <c r="AI396" s="197" t="str">
        <f>IF(ISERROR(VLOOKUP($AJ396,Datos!$D$8:$E$13,2,0)),0,VLOOKUP($AJ396,Datos!$D$8:$E$13,2,0))</f>
        <v>Extremadamente Dañino</v>
      </c>
      <c r="AJ396" s="198">
        <f>IF(ISERROR(VLOOKUP($X396,Datos!$B$8:$E$13,3,0)), 0, VLOOKUP($X396,Datos!$B$8:$E$13,3,0))</f>
        <v>4</v>
      </c>
      <c r="AK396" s="198">
        <f>IF(ISERROR(VLOOKUP(AL396,Datos!D389:E394,2,0)),0,VLOOKUP(AL396,Datos!D389:E394,2,0))</f>
        <v>0</v>
      </c>
      <c r="AL396" s="198">
        <f>IF(ISERROR(VLOOKUP(Y396,Datos!B389:E394,3,0)),0,VLOOKUP(Y396,Datos!B389:E394,3,0))</f>
        <v>0</v>
      </c>
      <c r="AM396" s="198">
        <f t="shared" si="20"/>
        <v>4</v>
      </c>
      <c r="AN396" s="198" t="str">
        <f>IF(ISERROR(VLOOKUP($AM396,Datos!$I$24:$J$28,2,0)),"-",VLOOKUP($AM396,Datos!$I$24:$J$28,2,0))</f>
        <v>Moderado</v>
      </c>
    </row>
    <row r="397" spans="1:40" s="199" customFormat="1">
      <c r="A397" s="196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8" t="s">
        <v>191</v>
      </c>
      <c r="N397" s="178" t="s">
        <v>194</v>
      </c>
      <c r="O397" s="198">
        <f>IF( AND($M397&lt;&gt;"", $N397&lt;&gt;""), VLOOKUP( IF(ISERROR(VLOOKUP($M397,Datos!$B$8:$C$13,2,0)),0,VLOOKUP($M397,Datos!$B$8:$C$13,2,0)), Datos!$I$9:$N$13, IF(ISERROR(VLOOKUP($N397,Datos!$B$17:$C$21,2,0)),0,VLOOKUP($N397, Datos!$B$17:$C$21,2,0)+1),  0),  "-")</f>
        <v>22</v>
      </c>
      <c r="P397" s="177"/>
      <c r="Q397" s="177"/>
      <c r="R397" s="177"/>
      <c r="S397" s="178" t="s">
        <v>40</v>
      </c>
      <c r="T397" s="198" t="str">
        <f>IF(ISERROR(VLOOKUP($S397,Datos!$B$25:$C$29,2,0)),"", VLOOKUP($S397,Datos!$B$25:$C$29,2,0))</f>
        <v>Alta</v>
      </c>
      <c r="U397" s="198" t="str">
        <f>VLOOKUP($S397,'Efectividad de Controles'!$B$5:$D$9,3,0)</f>
        <v>Impacto / Probabilidad</v>
      </c>
      <c r="V397" s="177"/>
      <c r="W397" s="177"/>
      <c r="X397" s="178" t="s">
        <v>191</v>
      </c>
      <c r="Y397" s="178" t="s">
        <v>196</v>
      </c>
      <c r="Z397" s="198">
        <f>IF( AND($X397&lt;&gt;"", $Y397&lt;&gt;""), VLOOKUP( IF(ISERROR(VLOOKUP($X397,Datos!$B$8:$C$13,2,0)),0,VLOOKUP($X397,Datos!$B$8:$C$13,2,0)), Datos!$I$9:$N$13, IF(ISERROR(VLOOKUP($Y397,Datos!$B$17:$C$21,2,0)),0,VLOOKUP($Y397, Datos!$B$17:$C$21,2,0)+1),  0),  "-")</f>
        <v>25</v>
      </c>
      <c r="AA397" s="177"/>
      <c r="AB397" s="177"/>
      <c r="AC397" s="179"/>
      <c r="AD397" s="180"/>
      <c r="AE397" s="198">
        <f t="shared" si="18"/>
        <v>22</v>
      </c>
      <c r="AF397" s="198">
        <f t="shared" si="19"/>
        <v>25</v>
      </c>
      <c r="AG397" s="178">
        <v>3</v>
      </c>
      <c r="AH397" s="198" t="str">
        <f>IF(ISERROR(VLOOKUP($AG397,Datos!$A$9:$E$13,2,0)),"",VLOOKUP($AG397,Datos!$A$9:$E$13,2,0))</f>
        <v>3 Moderado</v>
      </c>
      <c r="AI397" s="197" t="str">
        <f>IF(ISERROR(VLOOKUP($AJ397,Datos!$D$8:$E$13,2,0)),0,VLOOKUP($AJ397,Datos!$D$8:$E$13,2,0))</f>
        <v>Extremadamente Dañino</v>
      </c>
      <c r="AJ397" s="198">
        <f>IF(ISERROR(VLOOKUP($X397,Datos!$B$8:$E$13,3,0)), 0, VLOOKUP($X397,Datos!$B$8:$E$13,3,0))</f>
        <v>4</v>
      </c>
      <c r="AK397" s="198">
        <f>IF(ISERROR(VLOOKUP(AL397,Datos!D390:E395,2,0)),0,VLOOKUP(AL397,Datos!D390:E395,2,0))</f>
        <v>0</v>
      </c>
      <c r="AL397" s="198">
        <f>IF(ISERROR(VLOOKUP(Y397,Datos!B390:E395,3,0)),0,VLOOKUP(Y397,Datos!B390:E395,3,0))</f>
        <v>0</v>
      </c>
      <c r="AM397" s="198">
        <f t="shared" si="20"/>
        <v>4</v>
      </c>
      <c r="AN397" s="198" t="str">
        <f>IF(ISERROR(VLOOKUP($AM397,Datos!$I$24:$J$28,2,0)),"-",VLOOKUP($AM397,Datos!$I$24:$J$28,2,0))</f>
        <v>Moderado</v>
      </c>
    </row>
    <row r="398" spans="1:40" s="199" customFormat="1">
      <c r="A398" s="196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8" t="s">
        <v>191</v>
      </c>
      <c r="N398" s="178" t="s">
        <v>194</v>
      </c>
      <c r="O398" s="198">
        <f>IF( AND($M398&lt;&gt;"", $N398&lt;&gt;""), VLOOKUP( IF(ISERROR(VLOOKUP($M398,Datos!$B$8:$C$13,2,0)),0,VLOOKUP($M398,Datos!$B$8:$C$13,2,0)), Datos!$I$9:$N$13, IF(ISERROR(VLOOKUP($N398,Datos!$B$17:$C$21,2,0)),0,VLOOKUP($N398, Datos!$B$17:$C$21,2,0)+1),  0),  "-")</f>
        <v>22</v>
      </c>
      <c r="P398" s="177"/>
      <c r="Q398" s="177"/>
      <c r="R398" s="177"/>
      <c r="S398" s="178" t="s">
        <v>40</v>
      </c>
      <c r="T398" s="198" t="str">
        <f>IF(ISERROR(VLOOKUP($S398,Datos!$B$25:$C$29,2,0)),"", VLOOKUP($S398,Datos!$B$25:$C$29,2,0))</f>
        <v>Alta</v>
      </c>
      <c r="U398" s="198" t="str">
        <f>VLOOKUP($S398,'Efectividad de Controles'!$B$5:$D$9,3,0)</f>
        <v>Impacto / Probabilidad</v>
      </c>
      <c r="V398" s="177"/>
      <c r="W398" s="177"/>
      <c r="X398" s="178" t="s">
        <v>191</v>
      </c>
      <c r="Y398" s="178" t="s">
        <v>196</v>
      </c>
      <c r="Z398" s="198">
        <f>IF( AND($X398&lt;&gt;"", $Y398&lt;&gt;""), VLOOKUP( IF(ISERROR(VLOOKUP($X398,Datos!$B$8:$C$13,2,0)),0,VLOOKUP($X398,Datos!$B$8:$C$13,2,0)), Datos!$I$9:$N$13, IF(ISERROR(VLOOKUP($Y398,Datos!$B$17:$C$21,2,0)),0,VLOOKUP($Y398, Datos!$B$17:$C$21,2,0)+1),  0),  "-")</f>
        <v>25</v>
      </c>
      <c r="AA398" s="177"/>
      <c r="AB398" s="177"/>
      <c r="AC398" s="179"/>
      <c r="AD398" s="180"/>
      <c r="AE398" s="198">
        <f t="shared" si="18"/>
        <v>22</v>
      </c>
      <c r="AF398" s="198">
        <f t="shared" si="19"/>
        <v>25</v>
      </c>
      <c r="AG398" s="178">
        <v>3</v>
      </c>
      <c r="AH398" s="198" t="str">
        <f>IF(ISERROR(VLOOKUP($AG398,Datos!$A$9:$E$13,2,0)),"",VLOOKUP($AG398,Datos!$A$9:$E$13,2,0))</f>
        <v>3 Moderado</v>
      </c>
      <c r="AI398" s="197" t="str">
        <f>IF(ISERROR(VLOOKUP($AJ398,Datos!$D$8:$E$13,2,0)),0,VLOOKUP($AJ398,Datos!$D$8:$E$13,2,0))</f>
        <v>Extremadamente Dañino</v>
      </c>
      <c r="AJ398" s="198">
        <f>IF(ISERROR(VLOOKUP($X398,Datos!$B$8:$E$13,3,0)), 0, VLOOKUP($X398,Datos!$B$8:$E$13,3,0))</f>
        <v>4</v>
      </c>
      <c r="AK398" s="198">
        <f>IF(ISERROR(VLOOKUP(AL398,Datos!D391:E396,2,0)),0,VLOOKUP(AL398,Datos!D391:E396,2,0))</f>
        <v>0</v>
      </c>
      <c r="AL398" s="198">
        <f>IF(ISERROR(VLOOKUP(Y398,Datos!B391:E396,3,0)),0,VLOOKUP(Y398,Datos!B391:E396,3,0))</f>
        <v>0</v>
      </c>
      <c r="AM398" s="198">
        <f t="shared" si="20"/>
        <v>4</v>
      </c>
      <c r="AN398" s="198" t="str">
        <f>IF(ISERROR(VLOOKUP($AM398,Datos!$I$24:$J$28,2,0)),"-",VLOOKUP($AM398,Datos!$I$24:$J$28,2,0))</f>
        <v>Moderado</v>
      </c>
    </row>
    <row r="399" spans="1:40" s="199" customFormat="1">
      <c r="A399" s="196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8" t="s">
        <v>191</v>
      </c>
      <c r="N399" s="178" t="s">
        <v>194</v>
      </c>
      <c r="O399" s="198">
        <f>IF( AND($M399&lt;&gt;"", $N399&lt;&gt;""), VLOOKUP( IF(ISERROR(VLOOKUP($M399,Datos!$B$8:$C$13,2,0)),0,VLOOKUP($M399,Datos!$B$8:$C$13,2,0)), Datos!$I$9:$N$13, IF(ISERROR(VLOOKUP($N399,Datos!$B$17:$C$21,2,0)),0,VLOOKUP($N399, Datos!$B$17:$C$21,2,0)+1),  0),  "-")</f>
        <v>22</v>
      </c>
      <c r="P399" s="177"/>
      <c r="Q399" s="177"/>
      <c r="R399" s="177"/>
      <c r="S399" s="178" t="s">
        <v>40</v>
      </c>
      <c r="T399" s="198" t="str">
        <f>IF(ISERROR(VLOOKUP($S399,Datos!$B$25:$C$29,2,0)),"", VLOOKUP($S399,Datos!$B$25:$C$29,2,0))</f>
        <v>Alta</v>
      </c>
      <c r="U399" s="198" t="str">
        <f>VLOOKUP($S399,'Efectividad de Controles'!$B$5:$D$9,3,0)</f>
        <v>Impacto / Probabilidad</v>
      </c>
      <c r="V399" s="177"/>
      <c r="W399" s="177"/>
      <c r="X399" s="178" t="s">
        <v>191</v>
      </c>
      <c r="Y399" s="178" t="s">
        <v>196</v>
      </c>
      <c r="Z399" s="198">
        <f>IF( AND($X399&lt;&gt;"", $Y399&lt;&gt;""), VLOOKUP( IF(ISERROR(VLOOKUP($X399,Datos!$B$8:$C$13,2,0)),0,VLOOKUP($X399,Datos!$B$8:$C$13,2,0)), Datos!$I$9:$N$13, IF(ISERROR(VLOOKUP($Y399,Datos!$B$17:$C$21,2,0)),0,VLOOKUP($Y399, Datos!$B$17:$C$21,2,0)+1),  0),  "-")</f>
        <v>25</v>
      </c>
      <c r="AA399" s="177"/>
      <c r="AB399" s="177"/>
      <c r="AC399" s="179"/>
      <c r="AD399" s="180"/>
      <c r="AE399" s="198">
        <f t="shared" si="18"/>
        <v>22</v>
      </c>
      <c r="AF399" s="198">
        <f t="shared" si="19"/>
        <v>25</v>
      </c>
      <c r="AG399" s="178">
        <v>3</v>
      </c>
      <c r="AH399" s="198" t="str">
        <f>IF(ISERROR(VLOOKUP($AG399,Datos!$A$9:$E$13,2,0)),"",VLOOKUP($AG399,Datos!$A$9:$E$13,2,0))</f>
        <v>3 Moderado</v>
      </c>
      <c r="AI399" s="197" t="str">
        <f>IF(ISERROR(VLOOKUP($AJ399,Datos!$D$8:$E$13,2,0)),0,VLOOKUP($AJ399,Datos!$D$8:$E$13,2,0))</f>
        <v>Extremadamente Dañino</v>
      </c>
      <c r="AJ399" s="198">
        <f>IF(ISERROR(VLOOKUP($X399,Datos!$B$8:$E$13,3,0)), 0, VLOOKUP($X399,Datos!$B$8:$E$13,3,0))</f>
        <v>4</v>
      </c>
      <c r="AK399" s="198">
        <f>IF(ISERROR(VLOOKUP(AL399,Datos!D392:E397,2,0)),0,VLOOKUP(AL399,Datos!D392:E397,2,0))</f>
        <v>0</v>
      </c>
      <c r="AL399" s="198">
        <f>IF(ISERROR(VLOOKUP(Y399,Datos!B392:E397,3,0)),0,VLOOKUP(Y399,Datos!B392:E397,3,0))</f>
        <v>0</v>
      </c>
      <c r="AM399" s="198">
        <f t="shared" si="20"/>
        <v>4</v>
      </c>
      <c r="AN399" s="198" t="str">
        <f>IF(ISERROR(VLOOKUP($AM399,Datos!$I$24:$J$28,2,0)),"-",VLOOKUP($AM399,Datos!$I$24:$J$28,2,0))</f>
        <v>Moderado</v>
      </c>
    </row>
    <row r="400" spans="1:40" s="199" customFormat="1">
      <c r="A400" s="196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8" t="s">
        <v>191</v>
      </c>
      <c r="N400" s="178" t="s">
        <v>194</v>
      </c>
      <c r="O400" s="198">
        <f>IF( AND($M400&lt;&gt;"", $N400&lt;&gt;""), VLOOKUP( IF(ISERROR(VLOOKUP($M400,Datos!$B$8:$C$13,2,0)),0,VLOOKUP($M400,Datos!$B$8:$C$13,2,0)), Datos!$I$9:$N$13, IF(ISERROR(VLOOKUP($N400,Datos!$B$17:$C$21,2,0)),0,VLOOKUP($N400, Datos!$B$17:$C$21,2,0)+1),  0),  "-")</f>
        <v>22</v>
      </c>
      <c r="P400" s="177"/>
      <c r="Q400" s="177"/>
      <c r="R400" s="177"/>
      <c r="S400" s="178" t="s">
        <v>40</v>
      </c>
      <c r="T400" s="198" t="str">
        <f>IF(ISERROR(VLOOKUP($S400,Datos!$B$25:$C$29,2,0)),"", VLOOKUP($S400,Datos!$B$25:$C$29,2,0))</f>
        <v>Alta</v>
      </c>
      <c r="U400" s="198" t="str">
        <f>VLOOKUP($S400,'Efectividad de Controles'!$B$5:$D$9,3,0)</f>
        <v>Impacto / Probabilidad</v>
      </c>
      <c r="V400" s="177"/>
      <c r="W400" s="177"/>
      <c r="X400" s="178" t="s">
        <v>191</v>
      </c>
      <c r="Y400" s="178" t="s">
        <v>196</v>
      </c>
      <c r="Z400" s="198">
        <f>IF( AND($X400&lt;&gt;"", $Y400&lt;&gt;""), VLOOKUP( IF(ISERROR(VLOOKUP($X400,Datos!$B$8:$C$13,2,0)),0,VLOOKUP($X400,Datos!$B$8:$C$13,2,0)), Datos!$I$9:$N$13, IF(ISERROR(VLOOKUP($Y400,Datos!$B$17:$C$21,2,0)),0,VLOOKUP($Y400, Datos!$B$17:$C$21,2,0)+1),  0),  "-")</f>
        <v>25</v>
      </c>
      <c r="AA400" s="177"/>
      <c r="AB400" s="177"/>
      <c r="AC400" s="179"/>
      <c r="AD400" s="180"/>
      <c r="AE400" s="198">
        <f t="shared" si="18"/>
        <v>22</v>
      </c>
      <c r="AF400" s="198">
        <f t="shared" si="19"/>
        <v>25</v>
      </c>
      <c r="AG400" s="178">
        <v>3</v>
      </c>
      <c r="AH400" s="198" t="str">
        <f>IF(ISERROR(VLOOKUP($AG400,Datos!$A$9:$E$13,2,0)),"",VLOOKUP($AG400,Datos!$A$9:$E$13,2,0))</f>
        <v>3 Moderado</v>
      </c>
      <c r="AI400" s="197" t="str">
        <f>IF(ISERROR(VLOOKUP($AJ400,Datos!$D$8:$E$13,2,0)),0,VLOOKUP($AJ400,Datos!$D$8:$E$13,2,0))</f>
        <v>Extremadamente Dañino</v>
      </c>
      <c r="AJ400" s="198">
        <f>IF(ISERROR(VLOOKUP($X400,Datos!$B$8:$E$13,3,0)), 0, VLOOKUP($X400,Datos!$B$8:$E$13,3,0))</f>
        <v>4</v>
      </c>
      <c r="AK400" s="198">
        <f>IF(ISERROR(VLOOKUP(AL400,Datos!D393:E398,2,0)),0,VLOOKUP(AL400,Datos!D393:E398,2,0))</f>
        <v>0</v>
      </c>
      <c r="AL400" s="198">
        <f>IF(ISERROR(VLOOKUP(Y400,Datos!B393:E398,3,0)),0,VLOOKUP(Y400,Datos!B393:E398,3,0))</f>
        <v>0</v>
      </c>
      <c r="AM400" s="198">
        <f t="shared" si="20"/>
        <v>4</v>
      </c>
      <c r="AN400" s="198" t="str">
        <f>IF(ISERROR(VLOOKUP($AM400,Datos!$I$24:$J$28,2,0)),"-",VLOOKUP($AM400,Datos!$I$24:$J$28,2,0))</f>
        <v>Moderado</v>
      </c>
    </row>
    <row r="401" spans="1:40" s="199" customFormat="1">
      <c r="A401" s="196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8" t="s">
        <v>191</v>
      </c>
      <c r="N401" s="178" t="s">
        <v>194</v>
      </c>
      <c r="O401" s="198">
        <f>IF( AND($M401&lt;&gt;"", $N401&lt;&gt;""), VLOOKUP( IF(ISERROR(VLOOKUP($M401,Datos!$B$8:$C$13,2,0)),0,VLOOKUP($M401,Datos!$B$8:$C$13,2,0)), Datos!$I$9:$N$13, IF(ISERROR(VLOOKUP($N401,Datos!$B$17:$C$21,2,0)),0,VLOOKUP($N401, Datos!$B$17:$C$21,2,0)+1),  0),  "-")</f>
        <v>22</v>
      </c>
      <c r="P401" s="177"/>
      <c r="Q401" s="177"/>
      <c r="R401" s="177"/>
      <c r="S401" s="178" t="s">
        <v>40</v>
      </c>
      <c r="T401" s="198" t="str">
        <f>IF(ISERROR(VLOOKUP($S401,Datos!$B$25:$C$29,2,0)),"", VLOOKUP($S401,Datos!$B$25:$C$29,2,0))</f>
        <v>Alta</v>
      </c>
      <c r="U401" s="198" t="str">
        <f>VLOOKUP($S401,'Efectividad de Controles'!$B$5:$D$9,3,0)</f>
        <v>Impacto / Probabilidad</v>
      </c>
      <c r="V401" s="177"/>
      <c r="W401" s="177"/>
      <c r="X401" s="178" t="s">
        <v>191</v>
      </c>
      <c r="Y401" s="178" t="s">
        <v>196</v>
      </c>
      <c r="Z401" s="198">
        <f>IF( AND($X401&lt;&gt;"", $Y401&lt;&gt;""), VLOOKUP( IF(ISERROR(VLOOKUP($X401,Datos!$B$8:$C$13,2,0)),0,VLOOKUP($X401,Datos!$B$8:$C$13,2,0)), Datos!$I$9:$N$13, IF(ISERROR(VLOOKUP($Y401,Datos!$B$17:$C$21,2,0)),0,VLOOKUP($Y401, Datos!$B$17:$C$21,2,0)+1),  0),  "-")</f>
        <v>25</v>
      </c>
      <c r="AA401" s="177"/>
      <c r="AB401" s="177"/>
      <c r="AC401" s="179"/>
      <c r="AD401" s="180"/>
      <c r="AE401" s="198">
        <f t="shared" si="18"/>
        <v>22</v>
      </c>
      <c r="AF401" s="198">
        <f t="shared" si="19"/>
        <v>25</v>
      </c>
      <c r="AG401" s="178">
        <v>3</v>
      </c>
      <c r="AH401" s="198" t="str">
        <f>IF(ISERROR(VLOOKUP($AG401,Datos!$A$9:$E$13,2,0)),"",VLOOKUP($AG401,Datos!$A$9:$E$13,2,0))</f>
        <v>3 Moderado</v>
      </c>
      <c r="AI401" s="197" t="str">
        <f>IF(ISERROR(VLOOKUP($AJ401,Datos!$D$8:$E$13,2,0)),0,VLOOKUP($AJ401,Datos!$D$8:$E$13,2,0))</f>
        <v>Extremadamente Dañino</v>
      </c>
      <c r="AJ401" s="198">
        <f>IF(ISERROR(VLOOKUP($X401,Datos!$B$8:$E$13,3,0)), 0, VLOOKUP($X401,Datos!$B$8:$E$13,3,0))</f>
        <v>4</v>
      </c>
      <c r="AK401" s="198">
        <f>IF(ISERROR(VLOOKUP(AL401,Datos!D394:E399,2,0)),0,VLOOKUP(AL401,Datos!D394:E399,2,0))</f>
        <v>0</v>
      </c>
      <c r="AL401" s="198">
        <f>IF(ISERROR(VLOOKUP(Y401,Datos!B394:E399,3,0)),0,VLOOKUP(Y401,Datos!B394:E399,3,0))</f>
        <v>0</v>
      </c>
      <c r="AM401" s="198">
        <f t="shared" si="20"/>
        <v>4</v>
      </c>
      <c r="AN401" s="198" t="str">
        <f>IF(ISERROR(VLOOKUP($AM401,Datos!$I$24:$J$28,2,0)),"-",VLOOKUP($AM401,Datos!$I$24:$J$28,2,0))</f>
        <v>Moderado</v>
      </c>
    </row>
    <row r="402" spans="1:40" s="199" customFormat="1">
      <c r="A402" s="196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8" t="s">
        <v>191</v>
      </c>
      <c r="N402" s="178" t="s">
        <v>194</v>
      </c>
      <c r="O402" s="198">
        <f>IF( AND($M402&lt;&gt;"", $N402&lt;&gt;""), VLOOKUP( IF(ISERROR(VLOOKUP($M402,Datos!$B$8:$C$13,2,0)),0,VLOOKUP($M402,Datos!$B$8:$C$13,2,0)), Datos!$I$9:$N$13, IF(ISERROR(VLOOKUP($N402,Datos!$B$17:$C$21,2,0)),0,VLOOKUP($N402, Datos!$B$17:$C$21,2,0)+1),  0),  "-")</f>
        <v>22</v>
      </c>
      <c r="P402" s="177"/>
      <c r="Q402" s="177"/>
      <c r="R402" s="177"/>
      <c r="S402" s="178" t="s">
        <v>40</v>
      </c>
      <c r="T402" s="198" t="str">
        <f>IF(ISERROR(VLOOKUP($S402,Datos!$B$25:$C$29,2,0)),"", VLOOKUP($S402,Datos!$B$25:$C$29,2,0))</f>
        <v>Alta</v>
      </c>
      <c r="U402" s="198" t="str">
        <f>VLOOKUP($S402,'Efectividad de Controles'!$B$5:$D$9,3,0)</f>
        <v>Impacto / Probabilidad</v>
      </c>
      <c r="V402" s="177"/>
      <c r="W402" s="177"/>
      <c r="X402" s="178" t="s">
        <v>191</v>
      </c>
      <c r="Y402" s="178" t="s">
        <v>196</v>
      </c>
      <c r="Z402" s="198">
        <f>IF( AND($X402&lt;&gt;"", $Y402&lt;&gt;""), VLOOKUP( IF(ISERROR(VLOOKUP($X402,Datos!$B$8:$C$13,2,0)),0,VLOOKUP($X402,Datos!$B$8:$C$13,2,0)), Datos!$I$9:$N$13, IF(ISERROR(VLOOKUP($Y402,Datos!$B$17:$C$21,2,0)),0,VLOOKUP($Y402, Datos!$B$17:$C$21,2,0)+1),  0),  "-")</f>
        <v>25</v>
      </c>
      <c r="AA402" s="177"/>
      <c r="AB402" s="177"/>
      <c r="AC402" s="179"/>
      <c r="AD402" s="180"/>
      <c r="AE402" s="198">
        <f t="shared" si="18"/>
        <v>22</v>
      </c>
      <c r="AF402" s="198">
        <f t="shared" si="19"/>
        <v>25</v>
      </c>
      <c r="AG402" s="178">
        <v>3</v>
      </c>
      <c r="AH402" s="198" t="str">
        <f>IF(ISERROR(VLOOKUP($AG402,Datos!$A$9:$E$13,2,0)),"",VLOOKUP($AG402,Datos!$A$9:$E$13,2,0))</f>
        <v>3 Moderado</v>
      </c>
      <c r="AI402" s="197" t="str">
        <f>IF(ISERROR(VLOOKUP($AJ402,Datos!$D$8:$E$13,2,0)),0,VLOOKUP($AJ402,Datos!$D$8:$E$13,2,0))</f>
        <v>Extremadamente Dañino</v>
      </c>
      <c r="AJ402" s="198">
        <f>IF(ISERROR(VLOOKUP($X402,Datos!$B$8:$E$13,3,0)), 0, VLOOKUP($X402,Datos!$B$8:$E$13,3,0))</f>
        <v>4</v>
      </c>
      <c r="AK402" s="198">
        <f>IF(ISERROR(VLOOKUP(AL402,Datos!D395:E400,2,0)),0,VLOOKUP(AL402,Datos!D395:E400,2,0))</f>
        <v>0</v>
      </c>
      <c r="AL402" s="198">
        <f>IF(ISERROR(VLOOKUP(Y402,Datos!B395:E400,3,0)),0,VLOOKUP(Y402,Datos!B395:E400,3,0))</f>
        <v>0</v>
      </c>
      <c r="AM402" s="198">
        <f t="shared" si="20"/>
        <v>4</v>
      </c>
      <c r="AN402" s="198" t="str">
        <f>IF(ISERROR(VLOOKUP($AM402,Datos!$I$24:$J$28,2,0)),"-",VLOOKUP($AM402,Datos!$I$24:$J$28,2,0))</f>
        <v>Moderado</v>
      </c>
    </row>
    <row r="403" spans="1:40" s="199" customFormat="1">
      <c r="A403" s="196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8" t="s">
        <v>191</v>
      </c>
      <c r="N403" s="178" t="s">
        <v>194</v>
      </c>
      <c r="O403" s="198">
        <f>IF( AND($M403&lt;&gt;"", $N403&lt;&gt;""), VLOOKUP( IF(ISERROR(VLOOKUP($M403,Datos!$B$8:$C$13,2,0)),0,VLOOKUP($M403,Datos!$B$8:$C$13,2,0)), Datos!$I$9:$N$13, IF(ISERROR(VLOOKUP($N403,Datos!$B$17:$C$21,2,0)),0,VLOOKUP($N403, Datos!$B$17:$C$21,2,0)+1),  0),  "-")</f>
        <v>22</v>
      </c>
      <c r="P403" s="177"/>
      <c r="Q403" s="177"/>
      <c r="R403" s="177"/>
      <c r="S403" s="178" t="s">
        <v>40</v>
      </c>
      <c r="T403" s="198" t="str">
        <f>IF(ISERROR(VLOOKUP($S403,Datos!$B$25:$C$29,2,0)),"", VLOOKUP($S403,Datos!$B$25:$C$29,2,0))</f>
        <v>Alta</v>
      </c>
      <c r="U403" s="198" t="str">
        <f>VLOOKUP($S403,'Efectividad de Controles'!$B$5:$D$9,3,0)</f>
        <v>Impacto / Probabilidad</v>
      </c>
      <c r="V403" s="177"/>
      <c r="W403" s="177"/>
      <c r="X403" s="178" t="s">
        <v>191</v>
      </c>
      <c r="Y403" s="178" t="s">
        <v>196</v>
      </c>
      <c r="Z403" s="198">
        <f>IF( AND($X403&lt;&gt;"", $Y403&lt;&gt;""), VLOOKUP( IF(ISERROR(VLOOKUP($X403,Datos!$B$8:$C$13,2,0)),0,VLOOKUP($X403,Datos!$B$8:$C$13,2,0)), Datos!$I$9:$N$13, IF(ISERROR(VLOOKUP($Y403,Datos!$B$17:$C$21,2,0)),0,VLOOKUP($Y403, Datos!$B$17:$C$21,2,0)+1),  0),  "-")</f>
        <v>25</v>
      </c>
      <c r="AA403" s="177"/>
      <c r="AB403" s="177"/>
      <c r="AC403" s="179"/>
      <c r="AD403" s="180"/>
      <c r="AE403" s="198">
        <f t="shared" si="18"/>
        <v>22</v>
      </c>
      <c r="AF403" s="198">
        <f t="shared" si="19"/>
        <v>25</v>
      </c>
      <c r="AG403" s="178">
        <v>3</v>
      </c>
      <c r="AH403" s="198" t="str">
        <f>IF(ISERROR(VLOOKUP($AG403,Datos!$A$9:$E$13,2,0)),"",VLOOKUP($AG403,Datos!$A$9:$E$13,2,0))</f>
        <v>3 Moderado</v>
      </c>
      <c r="AI403" s="197" t="str">
        <f>IF(ISERROR(VLOOKUP($AJ403,Datos!$D$8:$E$13,2,0)),0,VLOOKUP($AJ403,Datos!$D$8:$E$13,2,0))</f>
        <v>Extremadamente Dañino</v>
      </c>
      <c r="AJ403" s="198">
        <f>IF(ISERROR(VLOOKUP($X403,Datos!$B$8:$E$13,3,0)), 0, VLOOKUP($X403,Datos!$B$8:$E$13,3,0))</f>
        <v>4</v>
      </c>
      <c r="AK403" s="198">
        <f>IF(ISERROR(VLOOKUP(AL403,Datos!D396:E401,2,0)),0,VLOOKUP(AL403,Datos!D396:E401,2,0))</f>
        <v>0</v>
      </c>
      <c r="AL403" s="198">
        <f>IF(ISERROR(VLOOKUP(Y403,Datos!B396:E401,3,0)),0,VLOOKUP(Y403,Datos!B396:E401,3,0))</f>
        <v>0</v>
      </c>
      <c r="AM403" s="198">
        <f t="shared" si="20"/>
        <v>4</v>
      </c>
      <c r="AN403" s="198" t="str">
        <f>IF(ISERROR(VLOOKUP($AM403,Datos!$I$24:$J$28,2,0)),"-",VLOOKUP($AM403,Datos!$I$24:$J$28,2,0))</f>
        <v>Moderado</v>
      </c>
    </row>
    <row r="404" spans="1:40" s="199" customFormat="1">
      <c r="A404" s="196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8" t="s">
        <v>191</v>
      </c>
      <c r="N404" s="178" t="s">
        <v>194</v>
      </c>
      <c r="O404" s="198">
        <f>IF( AND($M404&lt;&gt;"", $N404&lt;&gt;""), VLOOKUP( IF(ISERROR(VLOOKUP($M404,Datos!$B$8:$C$13,2,0)),0,VLOOKUP($M404,Datos!$B$8:$C$13,2,0)), Datos!$I$9:$N$13, IF(ISERROR(VLOOKUP($N404,Datos!$B$17:$C$21,2,0)),0,VLOOKUP($N404, Datos!$B$17:$C$21,2,0)+1),  0),  "-")</f>
        <v>22</v>
      </c>
      <c r="P404" s="177"/>
      <c r="Q404" s="177"/>
      <c r="R404" s="177"/>
      <c r="S404" s="178" t="s">
        <v>40</v>
      </c>
      <c r="T404" s="198" t="str">
        <f>IF(ISERROR(VLOOKUP($S404,Datos!$B$25:$C$29,2,0)),"", VLOOKUP($S404,Datos!$B$25:$C$29,2,0))</f>
        <v>Alta</v>
      </c>
      <c r="U404" s="198" t="str">
        <f>VLOOKUP($S404,'Efectividad de Controles'!$B$5:$D$9,3,0)</f>
        <v>Impacto / Probabilidad</v>
      </c>
      <c r="V404" s="177"/>
      <c r="W404" s="177"/>
      <c r="X404" s="178" t="s">
        <v>191</v>
      </c>
      <c r="Y404" s="178" t="s">
        <v>196</v>
      </c>
      <c r="Z404" s="198">
        <f>IF( AND($X404&lt;&gt;"", $Y404&lt;&gt;""), VLOOKUP( IF(ISERROR(VLOOKUP($X404,Datos!$B$8:$C$13,2,0)),0,VLOOKUP($X404,Datos!$B$8:$C$13,2,0)), Datos!$I$9:$N$13, IF(ISERROR(VLOOKUP($Y404,Datos!$B$17:$C$21,2,0)),0,VLOOKUP($Y404, Datos!$B$17:$C$21,2,0)+1),  0),  "-")</f>
        <v>25</v>
      </c>
      <c r="AA404" s="177"/>
      <c r="AB404" s="177"/>
      <c r="AC404" s="179"/>
      <c r="AD404" s="180"/>
      <c r="AE404" s="198">
        <f t="shared" si="18"/>
        <v>22</v>
      </c>
      <c r="AF404" s="198">
        <f t="shared" si="19"/>
        <v>25</v>
      </c>
      <c r="AG404" s="178">
        <v>3</v>
      </c>
      <c r="AH404" s="198" t="str">
        <f>IF(ISERROR(VLOOKUP($AG404,Datos!$A$9:$E$13,2,0)),"",VLOOKUP($AG404,Datos!$A$9:$E$13,2,0))</f>
        <v>3 Moderado</v>
      </c>
      <c r="AI404" s="197" t="str">
        <f>IF(ISERROR(VLOOKUP($AJ404,Datos!$D$8:$E$13,2,0)),0,VLOOKUP($AJ404,Datos!$D$8:$E$13,2,0))</f>
        <v>Extremadamente Dañino</v>
      </c>
      <c r="AJ404" s="198">
        <f>IF(ISERROR(VLOOKUP($X404,Datos!$B$8:$E$13,3,0)), 0, VLOOKUP($X404,Datos!$B$8:$E$13,3,0))</f>
        <v>4</v>
      </c>
      <c r="AK404" s="198">
        <f>IF(ISERROR(VLOOKUP(AL404,Datos!D397:E402,2,0)),0,VLOOKUP(AL404,Datos!D397:E402,2,0))</f>
        <v>0</v>
      </c>
      <c r="AL404" s="198">
        <f>IF(ISERROR(VLOOKUP(Y404,Datos!B397:E402,3,0)),0,VLOOKUP(Y404,Datos!B397:E402,3,0))</f>
        <v>0</v>
      </c>
      <c r="AM404" s="198">
        <f t="shared" si="20"/>
        <v>4</v>
      </c>
      <c r="AN404" s="198" t="str">
        <f>IF(ISERROR(VLOOKUP($AM404,Datos!$I$24:$J$28,2,0)),"-",VLOOKUP($AM404,Datos!$I$24:$J$28,2,0))</f>
        <v>Moderado</v>
      </c>
    </row>
    <row r="405" spans="1:40" s="199" customFormat="1">
      <c r="A405" s="196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8" t="s">
        <v>191</v>
      </c>
      <c r="N405" s="178" t="s">
        <v>194</v>
      </c>
      <c r="O405" s="198">
        <f>IF( AND($M405&lt;&gt;"", $N405&lt;&gt;""), VLOOKUP( IF(ISERROR(VLOOKUP($M405,Datos!$B$8:$C$13,2,0)),0,VLOOKUP($M405,Datos!$B$8:$C$13,2,0)), Datos!$I$9:$N$13, IF(ISERROR(VLOOKUP($N405,Datos!$B$17:$C$21,2,0)),0,VLOOKUP($N405, Datos!$B$17:$C$21,2,0)+1),  0),  "-")</f>
        <v>22</v>
      </c>
      <c r="P405" s="177"/>
      <c r="Q405" s="177"/>
      <c r="R405" s="177"/>
      <c r="S405" s="178" t="s">
        <v>40</v>
      </c>
      <c r="T405" s="198" t="str">
        <f>IF(ISERROR(VLOOKUP($S405,Datos!$B$25:$C$29,2,0)),"", VLOOKUP($S405,Datos!$B$25:$C$29,2,0))</f>
        <v>Alta</v>
      </c>
      <c r="U405" s="198" t="str">
        <f>VLOOKUP($S405,'Efectividad de Controles'!$B$5:$D$9,3,0)</f>
        <v>Impacto / Probabilidad</v>
      </c>
      <c r="V405" s="177"/>
      <c r="W405" s="177"/>
      <c r="X405" s="178" t="s">
        <v>191</v>
      </c>
      <c r="Y405" s="178" t="s">
        <v>196</v>
      </c>
      <c r="Z405" s="198">
        <f>IF( AND($X405&lt;&gt;"", $Y405&lt;&gt;""), VLOOKUP( IF(ISERROR(VLOOKUP($X405,Datos!$B$8:$C$13,2,0)),0,VLOOKUP($X405,Datos!$B$8:$C$13,2,0)), Datos!$I$9:$N$13, IF(ISERROR(VLOOKUP($Y405,Datos!$B$17:$C$21,2,0)),0,VLOOKUP($Y405, Datos!$B$17:$C$21,2,0)+1),  0),  "-")</f>
        <v>25</v>
      </c>
      <c r="AA405" s="177"/>
      <c r="AB405" s="177"/>
      <c r="AC405" s="179"/>
      <c r="AD405" s="180"/>
      <c r="AE405" s="198">
        <f t="shared" si="18"/>
        <v>22</v>
      </c>
      <c r="AF405" s="198">
        <f t="shared" si="19"/>
        <v>25</v>
      </c>
      <c r="AG405" s="178">
        <v>3</v>
      </c>
      <c r="AH405" s="198" t="str">
        <f>IF(ISERROR(VLOOKUP($AG405,Datos!$A$9:$E$13,2,0)),"",VLOOKUP($AG405,Datos!$A$9:$E$13,2,0))</f>
        <v>3 Moderado</v>
      </c>
      <c r="AI405" s="197" t="str">
        <f>IF(ISERROR(VLOOKUP($AJ405,Datos!$D$8:$E$13,2,0)),0,VLOOKUP($AJ405,Datos!$D$8:$E$13,2,0))</f>
        <v>Extremadamente Dañino</v>
      </c>
      <c r="AJ405" s="198">
        <f>IF(ISERROR(VLOOKUP($X405,Datos!$B$8:$E$13,3,0)), 0, VLOOKUP($X405,Datos!$B$8:$E$13,3,0))</f>
        <v>4</v>
      </c>
      <c r="AK405" s="198">
        <f>IF(ISERROR(VLOOKUP(AL405,Datos!D398:E403,2,0)),0,VLOOKUP(AL405,Datos!D398:E403,2,0))</f>
        <v>0</v>
      </c>
      <c r="AL405" s="198">
        <f>IF(ISERROR(VLOOKUP(Y405,Datos!B398:E403,3,0)),0,VLOOKUP(Y405,Datos!B398:E403,3,0))</f>
        <v>0</v>
      </c>
      <c r="AM405" s="198">
        <f t="shared" si="20"/>
        <v>4</v>
      </c>
      <c r="AN405" s="198" t="str">
        <f>IF(ISERROR(VLOOKUP($AM405,Datos!$I$24:$J$28,2,0)),"-",VLOOKUP($AM405,Datos!$I$24:$J$28,2,0))</f>
        <v>Moderado</v>
      </c>
    </row>
    <row r="406" spans="1:40" s="199" customFormat="1">
      <c r="A406" s="196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8" t="s">
        <v>191</v>
      </c>
      <c r="N406" s="178" t="s">
        <v>194</v>
      </c>
      <c r="O406" s="198">
        <f>IF( AND($M406&lt;&gt;"", $N406&lt;&gt;""), VLOOKUP( IF(ISERROR(VLOOKUP($M406,Datos!$B$8:$C$13,2,0)),0,VLOOKUP($M406,Datos!$B$8:$C$13,2,0)), Datos!$I$9:$N$13, IF(ISERROR(VLOOKUP($N406,Datos!$B$17:$C$21,2,0)),0,VLOOKUP($N406, Datos!$B$17:$C$21,2,0)+1),  0),  "-")</f>
        <v>22</v>
      </c>
      <c r="P406" s="177"/>
      <c r="Q406" s="177"/>
      <c r="R406" s="177"/>
      <c r="S406" s="178" t="s">
        <v>40</v>
      </c>
      <c r="T406" s="198" t="str">
        <f>IF(ISERROR(VLOOKUP($S406,Datos!$B$25:$C$29,2,0)),"", VLOOKUP($S406,Datos!$B$25:$C$29,2,0))</f>
        <v>Alta</v>
      </c>
      <c r="U406" s="198" t="str">
        <f>VLOOKUP($S406,'Efectividad de Controles'!$B$5:$D$9,3,0)</f>
        <v>Impacto / Probabilidad</v>
      </c>
      <c r="V406" s="177"/>
      <c r="W406" s="177"/>
      <c r="X406" s="178" t="s">
        <v>191</v>
      </c>
      <c r="Y406" s="178" t="s">
        <v>196</v>
      </c>
      <c r="Z406" s="198">
        <f>IF( AND($X406&lt;&gt;"", $Y406&lt;&gt;""), VLOOKUP( IF(ISERROR(VLOOKUP($X406,Datos!$B$8:$C$13,2,0)),0,VLOOKUP($X406,Datos!$B$8:$C$13,2,0)), Datos!$I$9:$N$13, IF(ISERROR(VLOOKUP($Y406,Datos!$B$17:$C$21,2,0)),0,VLOOKUP($Y406, Datos!$B$17:$C$21,2,0)+1),  0),  "-")</f>
        <v>25</v>
      </c>
      <c r="AA406" s="177"/>
      <c r="AB406" s="177"/>
      <c r="AC406" s="179"/>
      <c r="AD406" s="180"/>
      <c r="AE406" s="198">
        <f t="shared" si="18"/>
        <v>22</v>
      </c>
      <c r="AF406" s="198">
        <f t="shared" si="19"/>
        <v>25</v>
      </c>
      <c r="AG406" s="178">
        <v>3</v>
      </c>
      <c r="AH406" s="198" t="str">
        <f>IF(ISERROR(VLOOKUP($AG406,Datos!$A$9:$E$13,2,0)),"",VLOOKUP($AG406,Datos!$A$9:$E$13,2,0))</f>
        <v>3 Moderado</v>
      </c>
      <c r="AI406" s="197" t="str">
        <f>IF(ISERROR(VLOOKUP($AJ406,Datos!$D$8:$E$13,2,0)),0,VLOOKUP($AJ406,Datos!$D$8:$E$13,2,0))</f>
        <v>Extremadamente Dañino</v>
      </c>
      <c r="AJ406" s="198">
        <f>IF(ISERROR(VLOOKUP($X406,Datos!$B$8:$E$13,3,0)), 0, VLOOKUP($X406,Datos!$B$8:$E$13,3,0))</f>
        <v>4</v>
      </c>
      <c r="AK406" s="198">
        <f>IF(ISERROR(VLOOKUP(AL406,Datos!D399:E404,2,0)),0,VLOOKUP(AL406,Datos!D399:E404,2,0))</f>
        <v>0</v>
      </c>
      <c r="AL406" s="198">
        <f>IF(ISERROR(VLOOKUP(Y406,Datos!B399:E404,3,0)),0,VLOOKUP(Y406,Datos!B399:E404,3,0))</f>
        <v>0</v>
      </c>
      <c r="AM406" s="198">
        <f t="shared" si="20"/>
        <v>4</v>
      </c>
      <c r="AN406" s="198" t="str">
        <f>IF(ISERROR(VLOOKUP($AM406,Datos!$I$24:$J$28,2,0)),"-",VLOOKUP($AM406,Datos!$I$24:$J$28,2,0))</f>
        <v>Moderado</v>
      </c>
    </row>
    <row r="407" spans="1:40" s="199" customFormat="1">
      <c r="A407" s="196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8" t="s">
        <v>191</v>
      </c>
      <c r="N407" s="178" t="s">
        <v>194</v>
      </c>
      <c r="O407" s="198">
        <f>IF( AND($M407&lt;&gt;"", $N407&lt;&gt;""), VLOOKUP( IF(ISERROR(VLOOKUP($M407,Datos!$B$8:$C$13,2,0)),0,VLOOKUP($M407,Datos!$B$8:$C$13,2,0)), Datos!$I$9:$N$13, IF(ISERROR(VLOOKUP($N407,Datos!$B$17:$C$21,2,0)),0,VLOOKUP($N407, Datos!$B$17:$C$21,2,0)+1),  0),  "-")</f>
        <v>22</v>
      </c>
      <c r="P407" s="177"/>
      <c r="Q407" s="177"/>
      <c r="R407" s="177"/>
      <c r="S407" s="178" t="s">
        <v>40</v>
      </c>
      <c r="T407" s="198" t="str">
        <f>IF(ISERROR(VLOOKUP($S407,Datos!$B$25:$C$29,2,0)),"", VLOOKUP($S407,Datos!$B$25:$C$29,2,0))</f>
        <v>Alta</v>
      </c>
      <c r="U407" s="198" t="str">
        <f>VLOOKUP($S407,'Efectividad de Controles'!$B$5:$D$9,3,0)</f>
        <v>Impacto / Probabilidad</v>
      </c>
      <c r="V407" s="177"/>
      <c r="W407" s="177"/>
      <c r="X407" s="178" t="s">
        <v>191</v>
      </c>
      <c r="Y407" s="178" t="s">
        <v>196</v>
      </c>
      <c r="Z407" s="198">
        <f>IF( AND($X407&lt;&gt;"", $Y407&lt;&gt;""), VLOOKUP( IF(ISERROR(VLOOKUP($X407,Datos!$B$8:$C$13,2,0)),0,VLOOKUP($X407,Datos!$B$8:$C$13,2,0)), Datos!$I$9:$N$13, IF(ISERROR(VLOOKUP($Y407,Datos!$B$17:$C$21,2,0)),0,VLOOKUP($Y407, Datos!$B$17:$C$21,2,0)+1),  0),  "-")</f>
        <v>25</v>
      </c>
      <c r="AA407" s="177"/>
      <c r="AB407" s="177"/>
      <c r="AC407" s="179"/>
      <c r="AD407" s="180"/>
      <c r="AE407" s="198">
        <f t="shared" si="18"/>
        <v>22</v>
      </c>
      <c r="AF407" s="198">
        <f t="shared" si="19"/>
        <v>25</v>
      </c>
      <c r="AG407" s="178">
        <v>3</v>
      </c>
      <c r="AH407" s="198" t="str">
        <f>IF(ISERROR(VLOOKUP($AG407,Datos!$A$9:$E$13,2,0)),"",VLOOKUP($AG407,Datos!$A$9:$E$13,2,0))</f>
        <v>3 Moderado</v>
      </c>
      <c r="AI407" s="197" t="str">
        <f>IF(ISERROR(VLOOKUP($AJ407,Datos!$D$8:$E$13,2,0)),0,VLOOKUP($AJ407,Datos!$D$8:$E$13,2,0))</f>
        <v>Extremadamente Dañino</v>
      </c>
      <c r="AJ407" s="198">
        <f>IF(ISERROR(VLOOKUP($X407,Datos!$B$8:$E$13,3,0)), 0, VLOOKUP($X407,Datos!$B$8:$E$13,3,0))</f>
        <v>4</v>
      </c>
      <c r="AK407" s="198">
        <f>IF(ISERROR(VLOOKUP(AL407,Datos!D400:E405,2,0)),0,VLOOKUP(AL407,Datos!D400:E405,2,0))</f>
        <v>0</v>
      </c>
      <c r="AL407" s="198">
        <f>IF(ISERROR(VLOOKUP(Y407,Datos!B400:E405,3,0)),0,VLOOKUP(Y407,Datos!B400:E405,3,0))</f>
        <v>0</v>
      </c>
      <c r="AM407" s="198">
        <f t="shared" si="20"/>
        <v>4</v>
      </c>
      <c r="AN407" s="198" t="str">
        <f>IF(ISERROR(VLOOKUP($AM407,Datos!$I$24:$J$28,2,0)),"-",VLOOKUP($AM407,Datos!$I$24:$J$28,2,0))</f>
        <v>Moderado</v>
      </c>
    </row>
    <row r="408" spans="1:40" s="199" customFormat="1">
      <c r="A408" s="196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8" t="s">
        <v>191</v>
      </c>
      <c r="N408" s="178" t="s">
        <v>194</v>
      </c>
      <c r="O408" s="198">
        <f>IF( AND($M408&lt;&gt;"", $N408&lt;&gt;""), VLOOKUP( IF(ISERROR(VLOOKUP($M408,Datos!$B$8:$C$13,2,0)),0,VLOOKUP($M408,Datos!$B$8:$C$13,2,0)), Datos!$I$9:$N$13, IF(ISERROR(VLOOKUP($N408,Datos!$B$17:$C$21,2,0)),0,VLOOKUP($N408, Datos!$B$17:$C$21,2,0)+1),  0),  "-")</f>
        <v>22</v>
      </c>
      <c r="P408" s="177"/>
      <c r="Q408" s="177"/>
      <c r="R408" s="177"/>
      <c r="S408" s="178" t="s">
        <v>40</v>
      </c>
      <c r="T408" s="198" t="str">
        <f>IF(ISERROR(VLOOKUP($S408,Datos!$B$25:$C$29,2,0)),"", VLOOKUP($S408,Datos!$B$25:$C$29,2,0))</f>
        <v>Alta</v>
      </c>
      <c r="U408" s="198" t="str">
        <f>VLOOKUP($S408,'Efectividad de Controles'!$B$5:$D$9,3,0)</f>
        <v>Impacto / Probabilidad</v>
      </c>
      <c r="V408" s="177"/>
      <c r="W408" s="177"/>
      <c r="X408" s="178" t="s">
        <v>191</v>
      </c>
      <c r="Y408" s="178" t="s">
        <v>196</v>
      </c>
      <c r="Z408" s="198">
        <f>IF( AND($X408&lt;&gt;"", $Y408&lt;&gt;""), VLOOKUP( IF(ISERROR(VLOOKUP($X408,Datos!$B$8:$C$13,2,0)),0,VLOOKUP($X408,Datos!$B$8:$C$13,2,0)), Datos!$I$9:$N$13, IF(ISERROR(VLOOKUP($Y408,Datos!$B$17:$C$21,2,0)),0,VLOOKUP($Y408, Datos!$B$17:$C$21,2,0)+1),  0),  "-")</f>
        <v>25</v>
      </c>
      <c r="AA408" s="177"/>
      <c r="AB408" s="177"/>
      <c r="AC408" s="179"/>
      <c r="AD408" s="180"/>
      <c r="AE408" s="198">
        <f t="shared" si="18"/>
        <v>22</v>
      </c>
      <c r="AF408" s="198">
        <f t="shared" si="19"/>
        <v>25</v>
      </c>
      <c r="AG408" s="178">
        <v>3</v>
      </c>
      <c r="AH408" s="198" t="str">
        <f>IF(ISERROR(VLOOKUP($AG408,Datos!$A$9:$E$13,2,0)),"",VLOOKUP($AG408,Datos!$A$9:$E$13,2,0))</f>
        <v>3 Moderado</v>
      </c>
      <c r="AI408" s="197" t="str">
        <f>IF(ISERROR(VLOOKUP($AJ408,Datos!$D$8:$E$13,2,0)),0,VLOOKUP($AJ408,Datos!$D$8:$E$13,2,0))</f>
        <v>Extremadamente Dañino</v>
      </c>
      <c r="AJ408" s="198">
        <f>IF(ISERROR(VLOOKUP($X408,Datos!$B$8:$E$13,3,0)), 0, VLOOKUP($X408,Datos!$B$8:$E$13,3,0))</f>
        <v>4</v>
      </c>
      <c r="AK408" s="198">
        <f>IF(ISERROR(VLOOKUP(AL408,Datos!D401:E406,2,0)),0,VLOOKUP(AL408,Datos!D401:E406,2,0))</f>
        <v>0</v>
      </c>
      <c r="AL408" s="198">
        <f>IF(ISERROR(VLOOKUP(Y408,Datos!B401:E406,3,0)),0,VLOOKUP(Y408,Datos!B401:E406,3,0))</f>
        <v>0</v>
      </c>
      <c r="AM408" s="198">
        <f t="shared" si="20"/>
        <v>4</v>
      </c>
      <c r="AN408" s="198" t="str">
        <f>IF(ISERROR(VLOOKUP($AM408,Datos!$I$24:$J$28,2,0)),"-",VLOOKUP($AM408,Datos!$I$24:$J$28,2,0))</f>
        <v>Moderado</v>
      </c>
    </row>
    <row r="409" spans="1:40" s="199" customFormat="1">
      <c r="A409" s="196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8" t="s">
        <v>191</v>
      </c>
      <c r="N409" s="178" t="s">
        <v>194</v>
      </c>
      <c r="O409" s="198">
        <f>IF( AND($M409&lt;&gt;"", $N409&lt;&gt;""), VLOOKUP( IF(ISERROR(VLOOKUP($M409,Datos!$B$8:$C$13,2,0)),0,VLOOKUP($M409,Datos!$B$8:$C$13,2,0)), Datos!$I$9:$N$13, IF(ISERROR(VLOOKUP($N409,Datos!$B$17:$C$21,2,0)),0,VLOOKUP($N409, Datos!$B$17:$C$21,2,0)+1),  0),  "-")</f>
        <v>22</v>
      </c>
      <c r="P409" s="177"/>
      <c r="Q409" s="177"/>
      <c r="R409" s="177"/>
      <c r="S409" s="178" t="s">
        <v>40</v>
      </c>
      <c r="T409" s="198" t="str">
        <f>IF(ISERROR(VLOOKUP($S409,Datos!$B$25:$C$29,2,0)),"", VLOOKUP($S409,Datos!$B$25:$C$29,2,0))</f>
        <v>Alta</v>
      </c>
      <c r="U409" s="198" t="str">
        <f>VLOOKUP($S409,'Efectividad de Controles'!$B$5:$D$9,3,0)</f>
        <v>Impacto / Probabilidad</v>
      </c>
      <c r="V409" s="177"/>
      <c r="W409" s="177"/>
      <c r="X409" s="178" t="s">
        <v>191</v>
      </c>
      <c r="Y409" s="178" t="s">
        <v>196</v>
      </c>
      <c r="Z409" s="198">
        <f>IF( AND($X409&lt;&gt;"", $Y409&lt;&gt;""), VLOOKUP( IF(ISERROR(VLOOKUP($X409,Datos!$B$8:$C$13,2,0)),0,VLOOKUP($X409,Datos!$B$8:$C$13,2,0)), Datos!$I$9:$N$13, IF(ISERROR(VLOOKUP($Y409,Datos!$B$17:$C$21,2,0)),0,VLOOKUP($Y409, Datos!$B$17:$C$21,2,0)+1),  0),  "-")</f>
        <v>25</v>
      </c>
      <c r="AA409" s="177"/>
      <c r="AB409" s="177"/>
      <c r="AC409" s="179"/>
      <c r="AD409" s="180"/>
      <c r="AE409" s="198">
        <f t="shared" si="18"/>
        <v>22</v>
      </c>
      <c r="AF409" s="198">
        <f t="shared" si="19"/>
        <v>25</v>
      </c>
      <c r="AG409" s="178">
        <v>3</v>
      </c>
      <c r="AH409" s="198" t="str">
        <f>IF(ISERROR(VLOOKUP($AG409,Datos!$A$9:$E$13,2,0)),"",VLOOKUP($AG409,Datos!$A$9:$E$13,2,0))</f>
        <v>3 Moderado</v>
      </c>
      <c r="AI409" s="197" t="str">
        <f>IF(ISERROR(VLOOKUP($AJ409,Datos!$D$8:$E$13,2,0)),0,VLOOKUP($AJ409,Datos!$D$8:$E$13,2,0))</f>
        <v>Extremadamente Dañino</v>
      </c>
      <c r="AJ409" s="198">
        <f>IF(ISERROR(VLOOKUP($X409,Datos!$B$8:$E$13,3,0)), 0, VLOOKUP($X409,Datos!$B$8:$E$13,3,0))</f>
        <v>4</v>
      </c>
      <c r="AK409" s="198">
        <f>IF(ISERROR(VLOOKUP(AL409,Datos!D402:E407,2,0)),0,VLOOKUP(AL409,Datos!D402:E407,2,0))</f>
        <v>0</v>
      </c>
      <c r="AL409" s="198">
        <f>IF(ISERROR(VLOOKUP(Y409,Datos!B402:E407,3,0)),0,VLOOKUP(Y409,Datos!B402:E407,3,0))</f>
        <v>0</v>
      </c>
      <c r="AM409" s="198">
        <f t="shared" si="20"/>
        <v>4</v>
      </c>
      <c r="AN409" s="198" t="str">
        <f>IF(ISERROR(VLOOKUP($AM409,Datos!$I$24:$J$28,2,0)),"-",VLOOKUP($AM409,Datos!$I$24:$J$28,2,0))</f>
        <v>Moderado</v>
      </c>
    </row>
    <row r="410" spans="1:40" s="199" customFormat="1">
      <c r="A410" s="196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8" t="s">
        <v>191</v>
      </c>
      <c r="N410" s="178" t="s">
        <v>194</v>
      </c>
      <c r="O410" s="198">
        <f>IF( AND($M410&lt;&gt;"", $N410&lt;&gt;""), VLOOKUP( IF(ISERROR(VLOOKUP($M410,Datos!$B$8:$C$13,2,0)),0,VLOOKUP($M410,Datos!$B$8:$C$13,2,0)), Datos!$I$9:$N$13, IF(ISERROR(VLOOKUP($N410,Datos!$B$17:$C$21,2,0)),0,VLOOKUP($N410, Datos!$B$17:$C$21,2,0)+1),  0),  "-")</f>
        <v>22</v>
      </c>
      <c r="P410" s="177"/>
      <c r="Q410" s="177"/>
      <c r="R410" s="177"/>
      <c r="S410" s="178" t="s">
        <v>40</v>
      </c>
      <c r="T410" s="198" t="str">
        <f>IF(ISERROR(VLOOKUP($S410,Datos!$B$25:$C$29,2,0)),"", VLOOKUP($S410,Datos!$B$25:$C$29,2,0))</f>
        <v>Alta</v>
      </c>
      <c r="U410" s="198" t="str">
        <f>VLOOKUP($S410,'Efectividad de Controles'!$B$5:$D$9,3,0)</f>
        <v>Impacto / Probabilidad</v>
      </c>
      <c r="V410" s="177"/>
      <c r="W410" s="177"/>
      <c r="X410" s="178" t="s">
        <v>191</v>
      </c>
      <c r="Y410" s="178" t="s">
        <v>196</v>
      </c>
      <c r="Z410" s="198">
        <f>IF( AND($X410&lt;&gt;"", $Y410&lt;&gt;""), VLOOKUP( IF(ISERROR(VLOOKUP($X410,Datos!$B$8:$C$13,2,0)),0,VLOOKUP($X410,Datos!$B$8:$C$13,2,0)), Datos!$I$9:$N$13, IF(ISERROR(VLOOKUP($Y410,Datos!$B$17:$C$21,2,0)),0,VLOOKUP($Y410, Datos!$B$17:$C$21,2,0)+1),  0),  "-")</f>
        <v>25</v>
      </c>
      <c r="AA410" s="177"/>
      <c r="AB410" s="177"/>
      <c r="AC410" s="179"/>
      <c r="AD410" s="180"/>
      <c r="AE410" s="198">
        <f t="shared" si="18"/>
        <v>22</v>
      </c>
      <c r="AF410" s="198">
        <f t="shared" si="19"/>
        <v>25</v>
      </c>
      <c r="AG410" s="178">
        <v>3</v>
      </c>
      <c r="AH410" s="198" t="str">
        <f>IF(ISERROR(VLOOKUP($AG410,Datos!$A$9:$E$13,2,0)),"",VLOOKUP($AG410,Datos!$A$9:$E$13,2,0))</f>
        <v>3 Moderado</v>
      </c>
      <c r="AI410" s="197" t="str">
        <f>IF(ISERROR(VLOOKUP($AJ410,Datos!$D$8:$E$13,2,0)),0,VLOOKUP($AJ410,Datos!$D$8:$E$13,2,0))</f>
        <v>Extremadamente Dañino</v>
      </c>
      <c r="AJ410" s="198">
        <f>IF(ISERROR(VLOOKUP($X410,Datos!$B$8:$E$13,3,0)), 0, VLOOKUP($X410,Datos!$B$8:$E$13,3,0))</f>
        <v>4</v>
      </c>
      <c r="AK410" s="198">
        <f>IF(ISERROR(VLOOKUP(AL410,Datos!D403:E408,2,0)),0,VLOOKUP(AL410,Datos!D403:E408,2,0))</f>
        <v>0</v>
      </c>
      <c r="AL410" s="198">
        <f>IF(ISERROR(VLOOKUP(Y410,Datos!B403:E408,3,0)),0,VLOOKUP(Y410,Datos!B403:E408,3,0))</f>
        <v>0</v>
      </c>
      <c r="AM410" s="198">
        <f t="shared" si="20"/>
        <v>4</v>
      </c>
      <c r="AN410" s="198" t="str">
        <f>IF(ISERROR(VLOOKUP($AM410,Datos!$I$24:$J$28,2,0)),"-",VLOOKUP($AM410,Datos!$I$24:$J$28,2,0))</f>
        <v>Moderado</v>
      </c>
    </row>
    <row r="411" spans="1:40" s="199" customFormat="1">
      <c r="A411" s="196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8" t="s">
        <v>191</v>
      </c>
      <c r="N411" s="178" t="s">
        <v>194</v>
      </c>
      <c r="O411" s="198">
        <f>IF( AND($M411&lt;&gt;"", $N411&lt;&gt;""), VLOOKUP( IF(ISERROR(VLOOKUP($M411,Datos!$B$8:$C$13,2,0)),0,VLOOKUP($M411,Datos!$B$8:$C$13,2,0)), Datos!$I$9:$N$13, IF(ISERROR(VLOOKUP($N411,Datos!$B$17:$C$21,2,0)),0,VLOOKUP($N411, Datos!$B$17:$C$21,2,0)+1),  0),  "-")</f>
        <v>22</v>
      </c>
      <c r="P411" s="177"/>
      <c r="Q411" s="177"/>
      <c r="R411" s="177"/>
      <c r="S411" s="178" t="s">
        <v>40</v>
      </c>
      <c r="T411" s="198" t="str">
        <f>IF(ISERROR(VLOOKUP($S411,Datos!$B$25:$C$29,2,0)),"", VLOOKUP($S411,Datos!$B$25:$C$29,2,0))</f>
        <v>Alta</v>
      </c>
      <c r="U411" s="198" t="str">
        <f>VLOOKUP($S411,'Efectividad de Controles'!$B$5:$D$9,3,0)</f>
        <v>Impacto / Probabilidad</v>
      </c>
      <c r="V411" s="177"/>
      <c r="W411" s="177"/>
      <c r="X411" s="178" t="s">
        <v>191</v>
      </c>
      <c r="Y411" s="178" t="s">
        <v>196</v>
      </c>
      <c r="Z411" s="198">
        <f>IF( AND($X411&lt;&gt;"", $Y411&lt;&gt;""), VLOOKUP( IF(ISERROR(VLOOKUP($X411,Datos!$B$8:$C$13,2,0)),0,VLOOKUP($X411,Datos!$B$8:$C$13,2,0)), Datos!$I$9:$N$13, IF(ISERROR(VLOOKUP($Y411,Datos!$B$17:$C$21,2,0)),0,VLOOKUP($Y411, Datos!$B$17:$C$21,2,0)+1),  0),  "-")</f>
        <v>25</v>
      </c>
      <c r="AA411" s="177"/>
      <c r="AB411" s="177"/>
      <c r="AC411" s="179"/>
      <c r="AD411" s="180"/>
      <c r="AE411" s="198">
        <f t="shared" si="18"/>
        <v>22</v>
      </c>
      <c r="AF411" s="198">
        <f t="shared" si="19"/>
        <v>25</v>
      </c>
      <c r="AG411" s="178">
        <v>3</v>
      </c>
      <c r="AH411" s="198" t="str">
        <f>IF(ISERROR(VLOOKUP($AG411,Datos!$A$9:$E$13,2,0)),"",VLOOKUP($AG411,Datos!$A$9:$E$13,2,0))</f>
        <v>3 Moderado</v>
      </c>
      <c r="AI411" s="197" t="str">
        <f>IF(ISERROR(VLOOKUP($AJ411,Datos!$D$8:$E$13,2,0)),0,VLOOKUP($AJ411,Datos!$D$8:$E$13,2,0))</f>
        <v>Extremadamente Dañino</v>
      </c>
      <c r="AJ411" s="198">
        <f>IF(ISERROR(VLOOKUP($X411,Datos!$B$8:$E$13,3,0)), 0, VLOOKUP($X411,Datos!$B$8:$E$13,3,0))</f>
        <v>4</v>
      </c>
      <c r="AK411" s="198">
        <f>IF(ISERROR(VLOOKUP(AL411,Datos!D404:E409,2,0)),0,VLOOKUP(AL411,Datos!D404:E409,2,0))</f>
        <v>0</v>
      </c>
      <c r="AL411" s="198">
        <f>IF(ISERROR(VLOOKUP(Y411,Datos!B404:E409,3,0)),0,VLOOKUP(Y411,Datos!B404:E409,3,0))</f>
        <v>0</v>
      </c>
      <c r="AM411" s="198">
        <f t="shared" si="20"/>
        <v>4</v>
      </c>
      <c r="AN411" s="198" t="str">
        <f>IF(ISERROR(VLOOKUP($AM411,Datos!$I$24:$J$28,2,0)),"-",VLOOKUP($AM411,Datos!$I$24:$J$28,2,0))</f>
        <v>Moderado</v>
      </c>
    </row>
    <row r="412" spans="1:40" s="199" customFormat="1">
      <c r="A412" s="196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8" t="s">
        <v>191</v>
      </c>
      <c r="N412" s="178" t="s">
        <v>194</v>
      </c>
      <c r="O412" s="198">
        <f>IF( AND($M412&lt;&gt;"", $N412&lt;&gt;""), VLOOKUP( IF(ISERROR(VLOOKUP($M412,Datos!$B$8:$C$13,2,0)),0,VLOOKUP($M412,Datos!$B$8:$C$13,2,0)), Datos!$I$9:$N$13, IF(ISERROR(VLOOKUP($N412,Datos!$B$17:$C$21,2,0)),0,VLOOKUP($N412, Datos!$B$17:$C$21,2,0)+1),  0),  "-")</f>
        <v>22</v>
      </c>
      <c r="P412" s="177"/>
      <c r="Q412" s="177"/>
      <c r="R412" s="177"/>
      <c r="S412" s="178" t="s">
        <v>40</v>
      </c>
      <c r="T412" s="198" t="str">
        <f>IF(ISERROR(VLOOKUP($S412,Datos!$B$25:$C$29,2,0)),"", VLOOKUP($S412,Datos!$B$25:$C$29,2,0))</f>
        <v>Alta</v>
      </c>
      <c r="U412" s="198" t="str">
        <f>VLOOKUP($S412,'Efectividad de Controles'!$B$5:$D$9,3,0)</f>
        <v>Impacto / Probabilidad</v>
      </c>
      <c r="V412" s="177"/>
      <c r="W412" s="177"/>
      <c r="X412" s="178" t="s">
        <v>191</v>
      </c>
      <c r="Y412" s="178" t="s">
        <v>196</v>
      </c>
      <c r="Z412" s="198">
        <f>IF( AND($X412&lt;&gt;"", $Y412&lt;&gt;""), VLOOKUP( IF(ISERROR(VLOOKUP($X412,Datos!$B$8:$C$13,2,0)),0,VLOOKUP($X412,Datos!$B$8:$C$13,2,0)), Datos!$I$9:$N$13, IF(ISERROR(VLOOKUP($Y412,Datos!$B$17:$C$21,2,0)),0,VLOOKUP($Y412, Datos!$B$17:$C$21,2,0)+1),  0),  "-")</f>
        <v>25</v>
      </c>
      <c r="AA412" s="177"/>
      <c r="AB412" s="177"/>
      <c r="AC412" s="179"/>
      <c r="AD412" s="180"/>
      <c r="AE412" s="198">
        <f t="shared" si="18"/>
        <v>22</v>
      </c>
      <c r="AF412" s="198">
        <f t="shared" si="19"/>
        <v>25</v>
      </c>
      <c r="AG412" s="178">
        <v>3</v>
      </c>
      <c r="AH412" s="198" t="str">
        <f>IF(ISERROR(VLOOKUP($AG412,Datos!$A$9:$E$13,2,0)),"",VLOOKUP($AG412,Datos!$A$9:$E$13,2,0))</f>
        <v>3 Moderado</v>
      </c>
      <c r="AI412" s="197" t="str">
        <f>IF(ISERROR(VLOOKUP($AJ412,Datos!$D$8:$E$13,2,0)),0,VLOOKUP($AJ412,Datos!$D$8:$E$13,2,0))</f>
        <v>Extremadamente Dañino</v>
      </c>
      <c r="AJ412" s="198">
        <f>IF(ISERROR(VLOOKUP($X412,Datos!$B$8:$E$13,3,0)), 0, VLOOKUP($X412,Datos!$B$8:$E$13,3,0))</f>
        <v>4</v>
      </c>
      <c r="AK412" s="198">
        <f>IF(ISERROR(VLOOKUP(AL412,Datos!D405:E410,2,0)),0,VLOOKUP(AL412,Datos!D405:E410,2,0))</f>
        <v>0</v>
      </c>
      <c r="AL412" s="198">
        <f>IF(ISERROR(VLOOKUP(Y412,Datos!B405:E410,3,0)),0,VLOOKUP(Y412,Datos!B405:E410,3,0))</f>
        <v>0</v>
      </c>
      <c r="AM412" s="198">
        <f t="shared" si="20"/>
        <v>4</v>
      </c>
      <c r="AN412" s="198" t="str">
        <f>IF(ISERROR(VLOOKUP($AM412,Datos!$I$24:$J$28,2,0)),"-",VLOOKUP($AM412,Datos!$I$24:$J$28,2,0))</f>
        <v>Moderado</v>
      </c>
    </row>
    <row r="413" spans="1:40" s="199" customFormat="1">
      <c r="A413" s="196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8" t="s">
        <v>191</v>
      </c>
      <c r="N413" s="178" t="s">
        <v>194</v>
      </c>
      <c r="O413" s="198">
        <f>IF( AND($M413&lt;&gt;"", $N413&lt;&gt;""), VLOOKUP( IF(ISERROR(VLOOKUP($M413,Datos!$B$8:$C$13,2,0)),0,VLOOKUP($M413,Datos!$B$8:$C$13,2,0)), Datos!$I$9:$N$13, IF(ISERROR(VLOOKUP($N413,Datos!$B$17:$C$21,2,0)),0,VLOOKUP($N413, Datos!$B$17:$C$21,2,0)+1),  0),  "-")</f>
        <v>22</v>
      </c>
      <c r="P413" s="177"/>
      <c r="Q413" s="177"/>
      <c r="R413" s="177"/>
      <c r="S413" s="178" t="s">
        <v>40</v>
      </c>
      <c r="T413" s="198" t="str">
        <f>IF(ISERROR(VLOOKUP($S413,Datos!$B$25:$C$29,2,0)),"", VLOOKUP($S413,Datos!$B$25:$C$29,2,0))</f>
        <v>Alta</v>
      </c>
      <c r="U413" s="198" t="str">
        <f>VLOOKUP($S413,'Efectividad de Controles'!$B$5:$D$9,3,0)</f>
        <v>Impacto / Probabilidad</v>
      </c>
      <c r="V413" s="177"/>
      <c r="W413" s="177"/>
      <c r="X413" s="178" t="s">
        <v>191</v>
      </c>
      <c r="Y413" s="178" t="s">
        <v>196</v>
      </c>
      <c r="Z413" s="198">
        <f>IF( AND($X413&lt;&gt;"", $Y413&lt;&gt;""), VLOOKUP( IF(ISERROR(VLOOKUP($X413,Datos!$B$8:$C$13,2,0)),0,VLOOKUP($X413,Datos!$B$8:$C$13,2,0)), Datos!$I$9:$N$13, IF(ISERROR(VLOOKUP($Y413,Datos!$B$17:$C$21,2,0)),0,VLOOKUP($Y413, Datos!$B$17:$C$21,2,0)+1),  0),  "-")</f>
        <v>25</v>
      </c>
      <c r="AA413" s="177"/>
      <c r="AB413" s="177"/>
      <c r="AC413" s="179"/>
      <c r="AD413" s="180"/>
      <c r="AE413" s="198">
        <f t="shared" si="18"/>
        <v>22</v>
      </c>
      <c r="AF413" s="198">
        <f t="shared" si="19"/>
        <v>25</v>
      </c>
      <c r="AG413" s="178">
        <v>3</v>
      </c>
      <c r="AH413" s="198" t="str">
        <f>IF(ISERROR(VLOOKUP($AG413,Datos!$A$9:$E$13,2,0)),"",VLOOKUP($AG413,Datos!$A$9:$E$13,2,0))</f>
        <v>3 Moderado</v>
      </c>
      <c r="AI413" s="197" t="str">
        <f>IF(ISERROR(VLOOKUP($AJ413,Datos!$D$8:$E$13,2,0)),0,VLOOKUP($AJ413,Datos!$D$8:$E$13,2,0))</f>
        <v>Extremadamente Dañino</v>
      </c>
      <c r="AJ413" s="198">
        <f>IF(ISERROR(VLOOKUP($X413,Datos!$B$8:$E$13,3,0)), 0, VLOOKUP($X413,Datos!$B$8:$E$13,3,0))</f>
        <v>4</v>
      </c>
      <c r="AK413" s="198">
        <f>IF(ISERROR(VLOOKUP(AL413,Datos!D406:E411,2,0)),0,VLOOKUP(AL413,Datos!D406:E411,2,0))</f>
        <v>0</v>
      </c>
      <c r="AL413" s="198">
        <f>IF(ISERROR(VLOOKUP(Y413,Datos!B406:E411,3,0)),0,VLOOKUP(Y413,Datos!B406:E411,3,0))</f>
        <v>0</v>
      </c>
      <c r="AM413" s="198">
        <f t="shared" si="20"/>
        <v>4</v>
      </c>
      <c r="AN413" s="198" t="str">
        <f>IF(ISERROR(VLOOKUP($AM413,Datos!$I$24:$J$28,2,0)),"-",VLOOKUP($AM413,Datos!$I$24:$J$28,2,0))</f>
        <v>Moderado</v>
      </c>
    </row>
    <row r="414" spans="1:40" s="199" customFormat="1">
      <c r="A414" s="196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8" t="s">
        <v>191</v>
      </c>
      <c r="N414" s="178" t="s">
        <v>194</v>
      </c>
      <c r="O414" s="198">
        <f>IF( AND($M414&lt;&gt;"", $N414&lt;&gt;""), VLOOKUP( IF(ISERROR(VLOOKUP($M414,Datos!$B$8:$C$13,2,0)),0,VLOOKUP($M414,Datos!$B$8:$C$13,2,0)), Datos!$I$9:$N$13, IF(ISERROR(VLOOKUP($N414,Datos!$B$17:$C$21,2,0)),0,VLOOKUP($N414, Datos!$B$17:$C$21,2,0)+1),  0),  "-")</f>
        <v>22</v>
      </c>
      <c r="P414" s="177"/>
      <c r="Q414" s="177"/>
      <c r="R414" s="177"/>
      <c r="S414" s="178" t="s">
        <v>40</v>
      </c>
      <c r="T414" s="198" t="str">
        <f>IF(ISERROR(VLOOKUP($S414,Datos!$B$25:$C$29,2,0)),"", VLOOKUP($S414,Datos!$B$25:$C$29,2,0))</f>
        <v>Alta</v>
      </c>
      <c r="U414" s="198" t="str">
        <f>VLOOKUP($S414,'Efectividad de Controles'!$B$5:$D$9,3,0)</f>
        <v>Impacto / Probabilidad</v>
      </c>
      <c r="V414" s="177"/>
      <c r="W414" s="177"/>
      <c r="X414" s="178" t="s">
        <v>191</v>
      </c>
      <c r="Y414" s="178" t="s">
        <v>196</v>
      </c>
      <c r="Z414" s="198">
        <f>IF( AND($X414&lt;&gt;"", $Y414&lt;&gt;""), VLOOKUP( IF(ISERROR(VLOOKUP($X414,Datos!$B$8:$C$13,2,0)),0,VLOOKUP($X414,Datos!$B$8:$C$13,2,0)), Datos!$I$9:$N$13, IF(ISERROR(VLOOKUP($Y414,Datos!$B$17:$C$21,2,0)),0,VLOOKUP($Y414, Datos!$B$17:$C$21,2,0)+1),  0),  "-")</f>
        <v>25</v>
      </c>
      <c r="AA414" s="177"/>
      <c r="AB414" s="177"/>
      <c r="AC414" s="179"/>
      <c r="AD414" s="180"/>
      <c r="AE414" s="198">
        <f t="shared" si="18"/>
        <v>22</v>
      </c>
      <c r="AF414" s="198">
        <f t="shared" si="19"/>
        <v>25</v>
      </c>
      <c r="AG414" s="178">
        <v>3</v>
      </c>
      <c r="AH414" s="198" t="str">
        <f>IF(ISERROR(VLOOKUP($AG414,Datos!$A$9:$E$13,2,0)),"",VLOOKUP($AG414,Datos!$A$9:$E$13,2,0))</f>
        <v>3 Moderado</v>
      </c>
      <c r="AI414" s="197" t="str">
        <f>IF(ISERROR(VLOOKUP($AJ414,Datos!$D$8:$E$13,2,0)),0,VLOOKUP($AJ414,Datos!$D$8:$E$13,2,0))</f>
        <v>Extremadamente Dañino</v>
      </c>
      <c r="AJ414" s="198">
        <f>IF(ISERROR(VLOOKUP($X414,Datos!$B$8:$E$13,3,0)), 0, VLOOKUP($X414,Datos!$B$8:$E$13,3,0))</f>
        <v>4</v>
      </c>
      <c r="AK414" s="198">
        <f>IF(ISERROR(VLOOKUP(AL414,Datos!D407:E412,2,0)),0,VLOOKUP(AL414,Datos!D407:E412,2,0))</f>
        <v>0</v>
      </c>
      <c r="AL414" s="198">
        <f>IF(ISERROR(VLOOKUP(Y414,Datos!B407:E412,3,0)),0,VLOOKUP(Y414,Datos!B407:E412,3,0))</f>
        <v>0</v>
      </c>
      <c r="AM414" s="198">
        <f t="shared" si="20"/>
        <v>4</v>
      </c>
      <c r="AN414" s="198" t="str">
        <f>IF(ISERROR(VLOOKUP($AM414,Datos!$I$24:$J$28,2,0)),"-",VLOOKUP($AM414,Datos!$I$24:$J$28,2,0))</f>
        <v>Moderado</v>
      </c>
    </row>
    <row r="415" spans="1:40" s="199" customFormat="1">
      <c r="A415" s="196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8" t="s">
        <v>191</v>
      </c>
      <c r="N415" s="178" t="s">
        <v>194</v>
      </c>
      <c r="O415" s="198">
        <f>IF( AND($M415&lt;&gt;"", $N415&lt;&gt;""), VLOOKUP( IF(ISERROR(VLOOKUP($M415,Datos!$B$8:$C$13,2,0)),0,VLOOKUP($M415,Datos!$B$8:$C$13,2,0)), Datos!$I$9:$N$13, IF(ISERROR(VLOOKUP($N415,Datos!$B$17:$C$21,2,0)),0,VLOOKUP($N415, Datos!$B$17:$C$21,2,0)+1),  0),  "-")</f>
        <v>22</v>
      </c>
      <c r="P415" s="177"/>
      <c r="Q415" s="177"/>
      <c r="R415" s="177"/>
      <c r="S415" s="178" t="s">
        <v>40</v>
      </c>
      <c r="T415" s="198" t="str">
        <f>IF(ISERROR(VLOOKUP($S415,Datos!$B$25:$C$29,2,0)),"", VLOOKUP($S415,Datos!$B$25:$C$29,2,0))</f>
        <v>Alta</v>
      </c>
      <c r="U415" s="198" t="str">
        <f>VLOOKUP($S415,'Efectividad de Controles'!$B$5:$D$9,3,0)</f>
        <v>Impacto / Probabilidad</v>
      </c>
      <c r="V415" s="177"/>
      <c r="W415" s="177"/>
      <c r="X415" s="178" t="s">
        <v>191</v>
      </c>
      <c r="Y415" s="178" t="s">
        <v>196</v>
      </c>
      <c r="Z415" s="198">
        <f>IF( AND($X415&lt;&gt;"", $Y415&lt;&gt;""), VLOOKUP( IF(ISERROR(VLOOKUP($X415,Datos!$B$8:$C$13,2,0)),0,VLOOKUP($X415,Datos!$B$8:$C$13,2,0)), Datos!$I$9:$N$13, IF(ISERROR(VLOOKUP($Y415,Datos!$B$17:$C$21,2,0)),0,VLOOKUP($Y415, Datos!$B$17:$C$21,2,0)+1),  0),  "-")</f>
        <v>25</v>
      </c>
      <c r="AA415" s="177"/>
      <c r="AB415" s="177"/>
      <c r="AC415" s="179"/>
      <c r="AD415" s="180"/>
      <c r="AE415" s="198">
        <f t="shared" si="18"/>
        <v>22</v>
      </c>
      <c r="AF415" s="198">
        <f t="shared" si="19"/>
        <v>25</v>
      </c>
      <c r="AG415" s="178">
        <v>3</v>
      </c>
      <c r="AH415" s="198" t="str">
        <f>IF(ISERROR(VLOOKUP($AG415,Datos!$A$9:$E$13,2,0)),"",VLOOKUP($AG415,Datos!$A$9:$E$13,2,0))</f>
        <v>3 Moderado</v>
      </c>
      <c r="AI415" s="197" t="str">
        <f>IF(ISERROR(VLOOKUP($AJ415,Datos!$D$8:$E$13,2,0)),0,VLOOKUP($AJ415,Datos!$D$8:$E$13,2,0))</f>
        <v>Extremadamente Dañino</v>
      </c>
      <c r="AJ415" s="198">
        <f>IF(ISERROR(VLOOKUP($X415,Datos!$B$8:$E$13,3,0)), 0, VLOOKUP($X415,Datos!$B$8:$E$13,3,0))</f>
        <v>4</v>
      </c>
      <c r="AK415" s="198">
        <f>IF(ISERROR(VLOOKUP(AL415,Datos!D408:E413,2,0)),0,VLOOKUP(AL415,Datos!D408:E413,2,0))</f>
        <v>0</v>
      </c>
      <c r="AL415" s="198">
        <f>IF(ISERROR(VLOOKUP(Y415,Datos!B408:E413,3,0)),0,VLOOKUP(Y415,Datos!B408:E413,3,0))</f>
        <v>0</v>
      </c>
      <c r="AM415" s="198">
        <f t="shared" si="20"/>
        <v>4</v>
      </c>
      <c r="AN415" s="198" t="str">
        <f>IF(ISERROR(VLOOKUP($AM415,Datos!$I$24:$J$28,2,0)),"-",VLOOKUP($AM415,Datos!$I$24:$J$28,2,0))</f>
        <v>Moderado</v>
      </c>
    </row>
    <row r="416" spans="1:40" s="199" customFormat="1">
      <c r="A416" s="196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8" t="s">
        <v>191</v>
      </c>
      <c r="N416" s="178" t="s">
        <v>194</v>
      </c>
      <c r="O416" s="198">
        <f>IF( AND($M416&lt;&gt;"", $N416&lt;&gt;""), VLOOKUP( IF(ISERROR(VLOOKUP($M416,Datos!$B$8:$C$13,2,0)),0,VLOOKUP($M416,Datos!$B$8:$C$13,2,0)), Datos!$I$9:$N$13, IF(ISERROR(VLOOKUP($N416,Datos!$B$17:$C$21,2,0)),0,VLOOKUP($N416, Datos!$B$17:$C$21,2,0)+1),  0),  "-")</f>
        <v>22</v>
      </c>
      <c r="P416" s="177"/>
      <c r="Q416" s="177"/>
      <c r="R416" s="177"/>
      <c r="S416" s="178" t="s">
        <v>40</v>
      </c>
      <c r="T416" s="198" t="str">
        <f>IF(ISERROR(VLOOKUP($S416,Datos!$B$25:$C$29,2,0)),"", VLOOKUP($S416,Datos!$B$25:$C$29,2,0))</f>
        <v>Alta</v>
      </c>
      <c r="U416" s="198" t="str">
        <f>VLOOKUP($S416,'Efectividad de Controles'!$B$5:$D$9,3,0)</f>
        <v>Impacto / Probabilidad</v>
      </c>
      <c r="V416" s="177"/>
      <c r="W416" s="177"/>
      <c r="X416" s="178" t="s">
        <v>191</v>
      </c>
      <c r="Y416" s="178" t="s">
        <v>196</v>
      </c>
      <c r="Z416" s="198">
        <f>IF( AND($X416&lt;&gt;"", $Y416&lt;&gt;""), VLOOKUP( IF(ISERROR(VLOOKUP($X416,Datos!$B$8:$C$13,2,0)),0,VLOOKUP($X416,Datos!$B$8:$C$13,2,0)), Datos!$I$9:$N$13, IF(ISERROR(VLOOKUP($Y416,Datos!$B$17:$C$21,2,0)),0,VLOOKUP($Y416, Datos!$B$17:$C$21,2,0)+1),  0),  "-")</f>
        <v>25</v>
      </c>
      <c r="AA416" s="177"/>
      <c r="AB416" s="177"/>
      <c r="AC416" s="179"/>
      <c r="AD416" s="180"/>
      <c r="AE416" s="198">
        <f t="shared" si="18"/>
        <v>22</v>
      </c>
      <c r="AF416" s="198">
        <f t="shared" si="19"/>
        <v>25</v>
      </c>
      <c r="AG416" s="178">
        <v>3</v>
      </c>
      <c r="AH416" s="198" t="str">
        <f>IF(ISERROR(VLOOKUP($AG416,Datos!$A$9:$E$13,2,0)),"",VLOOKUP($AG416,Datos!$A$9:$E$13,2,0))</f>
        <v>3 Moderado</v>
      </c>
      <c r="AI416" s="197" t="str">
        <f>IF(ISERROR(VLOOKUP($AJ416,Datos!$D$8:$E$13,2,0)),0,VLOOKUP($AJ416,Datos!$D$8:$E$13,2,0))</f>
        <v>Extremadamente Dañino</v>
      </c>
      <c r="AJ416" s="198">
        <f>IF(ISERROR(VLOOKUP($X416,Datos!$B$8:$E$13,3,0)), 0, VLOOKUP($X416,Datos!$B$8:$E$13,3,0))</f>
        <v>4</v>
      </c>
      <c r="AK416" s="198">
        <f>IF(ISERROR(VLOOKUP(AL416,Datos!D409:E414,2,0)),0,VLOOKUP(AL416,Datos!D409:E414,2,0))</f>
        <v>0</v>
      </c>
      <c r="AL416" s="198">
        <f>IF(ISERROR(VLOOKUP(Y416,Datos!B409:E414,3,0)),0,VLOOKUP(Y416,Datos!B409:E414,3,0))</f>
        <v>0</v>
      </c>
      <c r="AM416" s="198">
        <f t="shared" si="20"/>
        <v>4</v>
      </c>
      <c r="AN416" s="198" t="str">
        <f>IF(ISERROR(VLOOKUP($AM416,Datos!$I$24:$J$28,2,0)),"-",VLOOKUP($AM416,Datos!$I$24:$J$28,2,0))</f>
        <v>Moderado</v>
      </c>
    </row>
    <row r="417" spans="1:40" s="199" customFormat="1">
      <c r="A417" s="196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8" t="s">
        <v>191</v>
      </c>
      <c r="N417" s="178" t="s">
        <v>194</v>
      </c>
      <c r="O417" s="198">
        <f>IF( AND($M417&lt;&gt;"", $N417&lt;&gt;""), VLOOKUP( IF(ISERROR(VLOOKUP($M417,Datos!$B$8:$C$13,2,0)),0,VLOOKUP($M417,Datos!$B$8:$C$13,2,0)), Datos!$I$9:$N$13, IF(ISERROR(VLOOKUP($N417,Datos!$B$17:$C$21,2,0)),0,VLOOKUP($N417, Datos!$B$17:$C$21,2,0)+1),  0),  "-")</f>
        <v>22</v>
      </c>
      <c r="P417" s="177"/>
      <c r="Q417" s="177"/>
      <c r="R417" s="177"/>
      <c r="S417" s="178" t="s">
        <v>40</v>
      </c>
      <c r="T417" s="198" t="str">
        <f>IF(ISERROR(VLOOKUP($S417,Datos!$B$25:$C$29,2,0)),"", VLOOKUP($S417,Datos!$B$25:$C$29,2,0))</f>
        <v>Alta</v>
      </c>
      <c r="U417" s="198" t="str">
        <f>VLOOKUP($S417,'Efectividad de Controles'!$B$5:$D$9,3,0)</f>
        <v>Impacto / Probabilidad</v>
      </c>
      <c r="V417" s="177"/>
      <c r="W417" s="177"/>
      <c r="X417" s="178" t="s">
        <v>191</v>
      </c>
      <c r="Y417" s="178" t="s">
        <v>196</v>
      </c>
      <c r="Z417" s="198">
        <f>IF( AND($X417&lt;&gt;"", $Y417&lt;&gt;""), VLOOKUP( IF(ISERROR(VLOOKUP($X417,Datos!$B$8:$C$13,2,0)),0,VLOOKUP($X417,Datos!$B$8:$C$13,2,0)), Datos!$I$9:$N$13, IF(ISERROR(VLOOKUP($Y417,Datos!$B$17:$C$21,2,0)),0,VLOOKUP($Y417, Datos!$B$17:$C$21,2,0)+1),  0),  "-")</f>
        <v>25</v>
      </c>
      <c r="AA417" s="177"/>
      <c r="AB417" s="177"/>
      <c r="AC417" s="179"/>
      <c r="AD417" s="180"/>
      <c r="AE417" s="198">
        <f t="shared" ref="AE417:AE480" si="21">+O417</f>
        <v>22</v>
      </c>
      <c r="AF417" s="198">
        <f t="shared" ref="AF417:AF480" si="22">+Z417</f>
        <v>25</v>
      </c>
      <c r="AG417" s="178">
        <v>3</v>
      </c>
      <c r="AH417" s="198" t="str">
        <f>IF(ISERROR(VLOOKUP($AG417,Datos!$A$9:$E$13,2,0)),"",VLOOKUP($AG417,Datos!$A$9:$E$13,2,0))</f>
        <v>3 Moderado</v>
      </c>
      <c r="AI417" s="197" t="str">
        <f>IF(ISERROR(VLOOKUP($AJ417,Datos!$D$8:$E$13,2,0)),0,VLOOKUP($AJ417,Datos!$D$8:$E$13,2,0))</f>
        <v>Extremadamente Dañino</v>
      </c>
      <c r="AJ417" s="198">
        <f>IF(ISERROR(VLOOKUP($X417,Datos!$B$8:$E$13,3,0)), 0, VLOOKUP($X417,Datos!$B$8:$E$13,3,0))</f>
        <v>4</v>
      </c>
      <c r="AK417" s="198">
        <f>IF(ISERROR(VLOOKUP(AL417,Datos!D410:E415,2,0)),0,VLOOKUP(AL417,Datos!D410:E415,2,0))</f>
        <v>0</v>
      </c>
      <c r="AL417" s="198">
        <f>IF(ISERROR(VLOOKUP(Y417,Datos!B410:E415,3,0)),0,VLOOKUP(Y417,Datos!B410:E415,3,0))</f>
        <v>0</v>
      </c>
      <c r="AM417" s="198">
        <f t="shared" ref="AM417:AM480" si="23">+AL417+AJ417</f>
        <v>4</v>
      </c>
      <c r="AN417" s="198" t="str">
        <f>IF(ISERROR(VLOOKUP($AM417,Datos!$I$24:$J$28,2,0)),"-",VLOOKUP($AM417,Datos!$I$24:$J$28,2,0))</f>
        <v>Moderado</v>
      </c>
    </row>
    <row r="418" spans="1:40" s="199" customFormat="1">
      <c r="A418" s="196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8" t="s">
        <v>191</v>
      </c>
      <c r="N418" s="178" t="s">
        <v>194</v>
      </c>
      <c r="O418" s="198">
        <f>IF( AND($M418&lt;&gt;"", $N418&lt;&gt;""), VLOOKUP( IF(ISERROR(VLOOKUP($M418,Datos!$B$8:$C$13,2,0)),0,VLOOKUP($M418,Datos!$B$8:$C$13,2,0)), Datos!$I$9:$N$13, IF(ISERROR(VLOOKUP($N418,Datos!$B$17:$C$21,2,0)),0,VLOOKUP($N418, Datos!$B$17:$C$21,2,0)+1),  0),  "-")</f>
        <v>22</v>
      </c>
      <c r="P418" s="177"/>
      <c r="Q418" s="177"/>
      <c r="R418" s="177"/>
      <c r="S418" s="178" t="s">
        <v>40</v>
      </c>
      <c r="T418" s="198" t="str">
        <f>IF(ISERROR(VLOOKUP($S418,Datos!$B$25:$C$29,2,0)),"", VLOOKUP($S418,Datos!$B$25:$C$29,2,0))</f>
        <v>Alta</v>
      </c>
      <c r="U418" s="198" t="str">
        <f>VLOOKUP($S418,'Efectividad de Controles'!$B$5:$D$9,3,0)</f>
        <v>Impacto / Probabilidad</v>
      </c>
      <c r="V418" s="177"/>
      <c r="W418" s="177"/>
      <c r="X418" s="178" t="s">
        <v>191</v>
      </c>
      <c r="Y418" s="178" t="s">
        <v>196</v>
      </c>
      <c r="Z418" s="198">
        <f>IF( AND($X418&lt;&gt;"", $Y418&lt;&gt;""), VLOOKUP( IF(ISERROR(VLOOKUP($X418,Datos!$B$8:$C$13,2,0)),0,VLOOKUP($X418,Datos!$B$8:$C$13,2,0)), Datos!$I$9:$N$13, IF(ISERROR(VLOOKUP($Y418,Datos!$B$17:$C$21,2,0)),0,VLOOKUP($Y418, Datos!$B$17:$C$21,2,0)+1),  0),  "-")</f>
        <v>25</v>
      </c>
      <c r="AA418" s="177"/>
      <c r="AB418" s="177"/>
      <c r="AC418" s="179"/>
      <c r="AD418" s="180"/>
      <c r="AE418" s="198">
        <f t="shared" si="21"/>
        <v>22</v>
      </c>
      <c r="AF418" s="198">
        <f t="shared" si="22"/>
        <v>25</v>
      </c>
      <c r="AG418" s="178">
        <v>3</v>
      </c>
      <c r="AH418" s="198" t="str">
        <f>IF(ISERROR(VLOOKUP($AG418,Datos!$A$9:$E$13,2,0)),"",VLOOKUP($AG418,Datos!$A$9:$E$13,2,0))</f>
        <v>3 Moderado</v>
      </c>
      <c r="AI418" s="197" t="str">
        <f>IF(ISERROR(VLOOKUP($AJ418,Datos!$D$8:$E$13,2,0)),0,VLOOKUP($AJ418,Datos!$D$8:$E$13,2,0))</f>
        <v>Extremadamente Dañino</v>
      </c>
      <c r="AJ418" s="198">
        <f>IF(ISERROR(VLOOKUP($X418,Datos!$B$8:$E$13,3,0)), 0, VLOOKUP($X418,Datos!$B$8:$E$13,3,0))</f>
        <v>4</v>
      </c>
      <c r="AK418" s="198">
        <f>IF(ISERROR(VLOOKUP(AL418,Datos!D411:E416,2,0)),0,VLOOKUP(AL418,Datos!D411:E416,2,0))</f>
        <v>0</v>
      </c>
      <c r="AL418" s="198">
        <f>IF(ISERROR(VLOOKUP(Y418,Datos!B411:E416,3,0)),0,VLOOKUP(Y418,Datos!B411:E416,3,0))</f>
        <v>0</v>
      </c>
      <c r="AM418" s="198">
        <f t="shared" si="23"/>
        <v>4</v>
      </c>
      <c r="AN418" s="198" t="str">
        <f>IF(ISERROR(VLOOKUP($AM418,Datos!$I$24:$J$28,2,0)),"-",VLOOKUP($AM418,Datos!$I$24:$J$28,2,0))</f>
        <v>Moderado</v>
      </c>
    </row>
    <row r="419" spans="1:40" s="199" customFormat="1">
      <c r="A419" s="196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8" t="s">
        <v>191</v>
      </c>
      <c r="N419" s="178" t="s">
        <v>194</v>
      </c>
      <c r="O419" s="198">
        <f>IF( AND($M419&lt;&gt;"", $N419&lt;&gt;""), VLOOKUP( IF(ISERROR(VLOOKUP($M419,Datos!$B$8:$C$13,2,0)),0,VLOOKUP($M419,Datos!$B$8:$C$13,2,0)), Datos!$I$9:$N$13, IF(ISERROR(VLOOKUP($N419,Datos!$B$17:$C$21,2,0)),0,VLOOKUP($N419, Datos!$B$17:$C$21,2,0)+1),  0),  "-")</f>
        <v>22</v>
      </c>
      <c r="P419" s="177"/>
      <c r="Q419" s="177"/>
      <c r="R419" s="177"/>
      <c r="S419" s="178" t="s">
        <v>40</v>
      </c>
      <c r="T419" s="198" t="str">
        <f>IF(ISERROR(VLOOKUP($S419,Datos!$B$25:$C$29,2,0)),"", VLOOKUP($S419,Datos!$B$25:$C$29,2,0))</f>
        <v>Alta</v>
      </c>
      <c r="U419" s="198" t="str">
        <f>VLOOKUP($S419,'Efectividad de Controles'!$B$5:$D$9,3,0)</f>
        <v>Impacto / Probabilidad</v>
      </c>
      <c r="V419" s="177"/>
      <c r="W419" s="177"/>
      <c r="X419" s="178" t="s">
        <v>191</v>
      </c>
      <c r="Y419" s="178" t="s">
        <v>196</v>
      </c>
      <c r="Z419" s="198">
        <f>IF( AND($X419&lt;&gt;"", $Y419&lt;&gt;""), VLOOKUP( IF(ISERROR(VLOOKUP($X419,Datos!$B$8:$C$13,2,0)),0,VLOOKUP($X419,Datos!$B$8:$C$13,2,0)), Datos!$I$9:$N$13, IF(ISERROR(VLOOKUP($Y419,Datos!$B$17:$C$21,2,0)),0,VLOOKUP($Y419, Datos!$B$17:$C$21,2,0)+1),  0),  "-")</f>
        <v>25</v>
      </c>
      <c r="AA419" s="177"/>
      <c r="AB419" s="177"/>
      <c r="AC419" s="179"/>
      <c r="AD419" s="180"/>
      <c r="AE419" s="198">
        <f t="shared" si="21"/>
        <v>22</v>
      </c>
      <c r="AF419" s="198">
        <f t="shared" si="22"/>
        <v>25</v>
      </c>
      <c r="AG419" s="178">
        <v>3</v>
      </c>
      <c r="AH419" s="198" t="str">
        <f>IF(ISERROR(VLOOKUP($AG419,Datos!$A$9:$E$13,2,0)),"",VLOOKUP($AG419,Datos!$A$9:$E$13,2,0))</f>
        <v>3 Moderado</v>
      </c>
      <c r="AI419" s="197" t="str">
        <f>IF(ISERROR(VLOOKUP($AJ419,Datos!$D$8:$E$13,2,0)),0,VLOOKUP($AJ419,Datos!$D$8:$E$13,2,0))</f>
        <v>Extremadamente Dañino</v>
      </c>
      <c r="AJ419" s="198">
        <f>IF(ISERROR(VLOOKUP($X419,Datos!$B$8:$E$13,3,0)), 0, VLOOKUP($X419,Datos!$B$8:$E$13,3,0))</f>
        <v>4</v>
      </c>
      <c r="AK419" s="198">
        <f>IF(ISERROR(VLOOKUP(AL419,Datos!D412:E417,2,0)),0,VLOOKUP(AL419,Datos!D412:E417,2,0))</f>
        <v>0</v>
      </c>
      <c r="AL419" s="198">
        <f>IF(ISERROR(VLOOKUP(Y419,Datos!B412:E417,3,0)),0,VLOOKUP(Y419,Datos!B412:E417,3,0))</f>
        <v>0</v>
      </c>
      <c r="AM419" s="198">
        <f t="shared" si="23"/>
        <v>4</v>
      </c>
      <c r="AN419" s="198" t="str">
        <f>IF(ISERROR(VLOOKUP($AM419,Datos!$I$24:$J$28,2,0)),"-",VLOOKUP($AM419,Datos!$I$24:$J$28,2,0))</f>
        <v>Moderado</v>
      </c>
    </row>
    <row r="420" spans="1:40" s="199" customFormat="1">
      <c r="A420" s="196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8" t="s">
        <v>191</v>
      </c>
      <c r="N420" s="178" t="s">
        <v>194</v>
      </c>
      <c r="O420" s="198">
        <f>IF( AND($M420&lt;&gt;"", $N420&lt;&gt;""), VLOOKUP( IF(ISERROR(VLOOKUP($M420,Datos!$B$8:$C$13,2,0)),0,VLOOKUP($M420,Datos!$B$8:$C$13,2,0)), Datos!$I$9:$N$13, IF(ISERROR(VLOOKUP($N420,Datos!$B$17:$C$21,2,0)),0,VLOOKUP($N420, Datos!$B$17:$C$21,2,0)+1),  0),  "-")</f>
        <v>22</v>
      </c>
      <c r="P420" s="177"/>
      <c r="Q420" s="177"/>
      <c r="R420" s="177"/>
      <c r="S420" s="178" t="s">
        <v>40</v>
      </c>
      <c r="T420" s="198" t="str">
        <f>IF(ISERROR(VLOOKUP($S420,Datos!$B$25:$C$29,2,0)),"", VLOOKUP($S420,Datos!$B$25:$C$29,2,0))</f>
        <v>Alta</v>
      </c>
      <c r="U420" s="198" t="str">
        <f>VLOOKUP($S420,'Efectividad de Controles'!$B$5:$D$9,3,0)</f>
        <v>Impacto / Probabilidad</v>
      </c>
      <c r="V420" s="177"/>
      <c r="W420" s="177"/>
      <c r="X420" s="178" t="s">
        <v>191</v>
      </c>
      <c r="Y420" s="178" t="s">
        <v>196</v>
      </c>
      <c r="Z420" s="198">
        <f>IF( AND($X420&lt;&gt;"", $Y420&lt;&gt;""), VLOOKUP( IF(ISERROR(VLOOKUP($X420,Datos!$B$8:$C$13,2,0)),0,VLOOKUP($X420,Datos!$B$8:$C$13,2,0)), Datos!$I$9:$N$13, IF(ISERROR(VLOOKUP($Y420,Datos!$B$17:$C$21,2,0)),0,VLOOKUP($Y420, Datos!$B$17:$C$21,2,0)+1),  0),  "-")</f>
        <v>25</v>
      </c>
      <c r="AA420" s="177"/>
      <c r="AB420" s="177"/>
      <c r="AC420" s="179"/>
      <c r="AD420" s="180"/>
      <c r="AE420" s="198">
        <f t="shared" si="21"/>
        <v>22</v>
      </c>
      <c r="AF420" s="198">
        <f t="shared" si="22"/>
        <v>25</v>
      </c>
      <c r="AG420" s="178">
        <v>3</v>
      </c>
      <c r="AH420" s="198" t="str">
        <f>IF(ISERROR(VLOOKUP($AG420,Datos!$A$9:$E$13,2,0)),"",VLOOKUP($AG420,Datos!$A$9:$E$13,2,0))</f>
        <v>3 Moderado</v>
      </c>
      <c r="AI420" s="197" t="str">
        <f>IF(ISERROR(VLOOKUP($AJ420,Datos!$D$8:$E$13,2,0)),0,VLOOKUP($AJ420,Datos!$D$8:$E$13,2,0))</f>
        <v>Extremadamente Dañino</v>
      </c>
      <c r="AJ420" s="198">
        <f>IF(ISERROR(VLOOKUP($X420,Datos!$B$8:$E$13,3,0)), 0, VLOOKUP($X420,Datos!$B$8:$E$13,3,0))</f>
        <v>4</v>
      </c>
      <c r="AK420" s="198">
        <f>IF(ISERROR(VLOOKUP(AL420,Datos!D413:E418,2,0)),0,VLOOKUP(AL420,Datos!D413:E418,2,0))</f>
        <v>0</v>
      </c>
      <c r="AL420" s="198">
        <f>IF(ISERROR(VLOOKUP(Y420,Datos!B413:E418,3,0)),0,VLOOKUP(Y420,Datos!B413:E418,3,0))</f>
        <v>0</v>
      </c>
      <c r="AM420" s="198">
        <f t="shared" si="23"/>
        <v>4</v>
      </c>
      <c r="AN420" s="198" t="str">
        <f>IF(ISERROR(VLOOKUP($AM420,Datos!$I$24:$J$28,2,0)),"-",VLOOKUP($AM420,Datos!$I$24:$J$28,2,0))</f>
        <v>Moderado</v>
      </c>
    </row>
    <row r="421" spans="1:40" s="199" customFormat="1">
      <c r="A421" s="196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8" t="s">
        <v>191</v>
      </c>
      <c r="N421" s="178" t="s">
        <v>194</v>
      </c>
      <c r="O421" s="198">
        <f>IF( AND($M421&lt;&gt;"", $N421&lt;&gt;""), VLOOKUP( IF(ISERROR(VLOOKUP($M421,Datos!$B$8:$C$13,2,0)),0,VLOOKUP($M421,Datos!$B$8:$C$13,2,0)), Datos!$I$9:$N$13, IF(ISERROR(VLOOKUP($N421,Datos!$B$17:$C$21,2,0)),0,VLOOKUP($N421, Datos!$B$17:$C$21,2,0)+1),  0),  "-")</f>
        <v>22</v>
      </c>
      <c r="P421" s="177"/>
      <c r="Q421" s="177"/>
      <c r="R421" s="177"/>
      <c r="S421" s="178" t="s">
        <v>40</v>
      </c>
      <c r="T421" s="198" t="str">
        <f>IF(ISERROR(VLOOKUP($S421,Datos!$B$25:$C$29,2,0)),"", VLOOKUP($S421,Datos!$B$25:$C$29,2,0))</f>
        <v>Alta</v>
      </c>
      <c r="U421" s="198" t="str">
        <f>VLOOKUP($S421,'Efectividad de Controles'!$B$5:$D$9,3,0)</f>
        <v>Impacto / Probabilidad</v>
      </c>
      <c r="V421" s="177"/>
      <c r="W421" s="177"/>
      <c r="X421" s="178" t="s">
        <v>191</v>
      </c>
      <c r="Y421" s="178" t="s">
        <v>196</v>
      </c>
      <c r="Z421" s="198">
        <f>IF( AND($X421&lt;&gt;"", $Y421&lt;&gt;""), VLOOKUP( IF(ISERROR(VLOOKUP($X421,Datos!$B$8:$C$13,2,0)),0,VLOOKUP($X421,Datos!$B$8:$C$13,2,0)), Datos!$I$9:$N$13, IF(ISERROR(VLOOKUP($Y421,Datos!$B$17:$C$21,2,0)),0,VLOOKUP($Y421, Datos!$B$17:$C$21,2,0)+1),  0),  "-")</f>
        <v>25</v>
      </c>
      <c r="AA421" s="177"/>
      <c r="AB421" s="177"/>
      <c r="AC421" s="179"/>
      <c r="AD421" s="180"/>
      <c r="AE421" s="198">
        <f t="shared" si="21"/>
        <v>22</v>
      </c>
      <c r="AF421" s="198">
        <f t="shared" si="22"/>
        <v>25</v>
      </c>
      <c r="AG421" s="178">
        <v>3</v>
      </c>
      <c r="AH421" s="198" t="str">
        <f>IF(ISERROR(VLOOKUP($AG421,Datos!$A$9:$E$13,2,0)),"",VLOOKUP($AG421,Datos!$A$9:$E$13,2,0))</f>
        <v>3 Moderado</v>
      </c>
      <c r="AI421" s="197" t="str">
        <f>IF(ISERROR(VLOOKUP($AJ421,Datos!$D$8:$E$13,2,0)),0,VLOOKUP($AJ421,Datos!$D$8:$E$13,2,0))</f>
        <v>Extremadamente Dañino</v>
      </c>
      <c r="AJ421" s="198">
        <f>IF(ISERROR(VLOOKUP($X421,Datos!$B$8:$E$13,3,0)), 0, VLOOKUP($X421,Datos!$B$8:$E$13,3,0))</f>
        <v>4</v>
      </c>
      <c r="AK421" s="198">
        <f>IF(ISERROR(VLOOKUP(AL421,Datos!D414:E419,2,0)),0,VLOOKUP(AL421,Datos!D414:E419,2,0))</f>
        <v>0</v>
      </c>
      <c r="AL421" s="198">
        <f>IF(ISERROR(VLOOKUP(Y421,Datos!B414:E419,3,0)),0,VLOOKUP(Y421,Datos!B414:E419,3,0))</f>
        <v>0</v>
      </c>
      <c r="AM421" s="198">
        <f t="shared" si="23"/>
        <v>4</v>
      </c>
      <c r="AN421" s="198" t="str">
        <f>IF(ISERROR(VLOOKUP($AM421,Datos!$I$24:$J$28,2,0)),"-",VLOOKUP($AM421,Datos!$I$24:$J$28,2,0))</f>
        <v>Moderado</v>
      </c>
    </row>
    <row r="422" spans="1:40" s="199" customFormat="1">
      <c r="A422" s="196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8" t="s">
        <v>191</v>
      </c>
      <c r="N422" s="178" t="s">
        <v>194</v>
      </c>
      <c r="O422" s="198">
        <f>IF( AND($M422&lt;&gt;"", $N422&lt;&gt;""), VLOOKUP( IF(ISERROR(VLOOKUP($M422,Datos!$B$8:$C$13,2,0)),0,VLOOKUP($M422,Datos!$B$8:$C$13,2,0)), Datos!$I$9:$N$13, IF(ISERROR(VLOOKUP($N422,Datos!$B$17:$C$21,2,0)),0,VLOOKUP($N422, Datos!$B$17:$C$21,2,0)+1),  0),  "-")</f>
        <v>22</v>
      </c>
      <c r="P422" s="177"/>
      <c r="Q422" s="177"/>
      <c r="R422" s="177"/>
      <c r="S422" s="178" t="s">
        <v>40</v>
      </c>
      <c r="T422" s="198" t="str">
        <f>IF(ISERROR(VLOOKUP($S422,Datos!$B$25:$C$29,2,0)),"", VLOOKUP($S422,Datos!$B$25:$C$29,2,0))</f>
        <v>Alta</v>
      </c>
      <c r="U422" s="198" t="str">
        <f>VLOOKUP($S422,'Efectividad de Controles'!$B$5:$D$9,3,0)</f>
        <v>Impacto / Probabilidad</v>
      </c>
      <c r="V422" s="177"/>
      <c r="W422" s="177"/>
      <c r="X422" s="178" t="s">
        <v>191</v>
      </c>
      <c r="Y422" s="178" t="s">
        <v>196</v>
      </c>
      <c r="Z422" s="198">
        <f>IF( AND($X422&lt;&gt;"", $Y422&lt;&gt;""), VLOOKUP( IF(ISERROR(VLOOKUP($X422,Datos!$B$8:$C$13,2,0)),0,VLOOKUP($X422,Datos!$B$8:$C$13,2,0)), Datos!$I$9:$N$13, IF(ISERROR(VLOOKUP($Y422,Datos!$B$17:$C$21,2,0)),0,VLOOKUP($Y422, Datos!$B$17:$C$21,2,0)+1),  0),  "-")</f>
        <v>25</v>
      </c>
      <c r="AA422" s="177"/>
      <c r="AB422" s="177"/>
      <c r="AC422" s="179"/>
      <c r="AD422" s="180"/>
      <c r="AE422" s="198">
        <f t="shared" si="21"/>
        <v>22</v>
      </c>
      <c r="AF422" s="198">
        <f t="shared" si="22"/>
        <v>25</v>
      </c>
      <c r="AG422" s="178">
        <v>3</v>
      </c>
      <c r="AH422" s="198" t="str">
        <f>IF(ISERROR(VLOOKUP($AG422,Datos!$A$9:$E$13,2,0)),"",VLOOKUP($AG422,Datos!$A$9:$E$13,2,0))</f>
        <v>3 Moderado</v>
      </c>
      <c r="AI422" s="197" t="str">
        <f>IF(ISERROR(VLOOKUP($AJ422,Datos!$D$8:$E$13,2,0)),0,VLOOKUP($AJ422,Datos!$D$8:$E$13,2,0))</f>
        <v>Extremadamente Dañino</v>
      </c>
      <c r="AJ422" s="198">
        <f>IF(ISERROR(VLOOKUP($X422,Datos!$B$8:$E$13,3,0)), 0, VLOOKUP($X422,Datos!$B$8:$E$13,3,0))</f>
        <v>4</v>
      </c>
      <c r="AK422" s="198">
        <f>IF(ISERROR(VLOOKUP(AL422,Datos!D415:E420,2,0)),0,VLOOKUP(AL422,Datos!D415:E420,2,0))</f>
        <v>0</v>
      </c>
      <c r="AL422" s="198">
        <f>IF(ISERROR(VLOOKUP(Y422,Datos!B415:E420,3,0)),0,VLOOKUP(Y422,Datos!B415:E420,3,0))</f>
        <v>0</v>
      </c>
      <c r="AM422" s="198">
        <f t="shared" si="23"/>
        <v>4</v>
      </c>
      <c r="AN422" s="198" t="str">
        <f>IF(ISERROR(VLOOKUP($AM422,Datos!$I$24:$J$28,2,0)),"-",VLOOKUP($AM422,Datos!$I$24:$J$28,2,0))</f>
        <v>Moderado</v>
      </c>
    </row>
    <row r="423" spans="1:40" s="199" customFormat="1">
      <c r="A423" s="196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8" t="s">
        <v>191</v>
      </c>
      <c r="N423" s="178" t="s">
        <v>194</v>
      </c>
      <c r="O423" s="198">
        <f>IF( AND($M423&lt;&gt;"", $N423&lt;&gt;""), VLOOKUP( IF(ISERROR(VLOOKUP($M423,Datos!$B$8:$C$13,2,0)),0,VLOOKUP($M423,Datos!$B$8:$C$13,2,0)), Datos!$I$9:$N$13, IF(ISERROR(VLOOKUP($N423,Datos!$B$17:$C$21,2,0)),0,VLOOKUP($N423, Datos!$B$17:$C$21,2,0)+1),  0),  "-")</f>
        <v>22</v>
      </c>
      <c r="P423" s="177"/>
      <c r="Q423" s="177"/>
      <c r="R423" s="177"/>
      <c r="S423" s="178" t="s">
        <v>40</v>
      </c>
      <c r="T423" s="198" t="str">
        <f>IF(ISERROR(VLOOKUP($S423,Datos!$B$25:$C$29,2,0)),"", VLOOKUP($S423,Datos!$B$25:$C$29,2,0))</f>
        <v>Alta</v>
      </c>
      <c r="U423" s="198" t="str">
        <f>VLOOKUP($S423,'Efectividad de Controles'!$B$5:$D$9,3,0)</f>
        <v>Impacto / Probabilidad</v>
      </c>
      <c r="V423" s="177"/>
      <c r="W423" s="177"/>
      <c r="X423" s="178" t="s">
        <v>191</v>
      </c>
      <c r="Y423" s="178" t="s">
        <v>196</v>
      </c>
      <c r="Z423" s="198">
        <f>IF( AND($X423&lt;&gt;"", $Y423&lt;&gt;""), VLOOKUP( IF(ISERROR(VLOOKUP($X423,Datos!$B$8:$C$13,2,0)),0,VLOOKUP($X423,Datos!$B$8:$C$13,2,0)), Datos!$I$9:$N$13, IF(ISERROR(VLOOKUP($Y423,Datos!$B$17:$C$21,2,0)),0,VLOOKUP($Y423, Datos!$B$17:$C$21,2,0)+1),  0),  "-")</f>
        <v>25</v>
      </c>
      <c r="AA423" s="177"/>
      <c r="AB423" s="177"/>
      <c r="AC423" s="179"/>
      <c r="AD423" s="180"/>
      <c r="AE423" s="198">
        <f t="shared" si="21"/>
        <v>22</v>
      </c>
      <c r="AF423" s="198">
        <f t="shared" si="22"/>
        <v>25</v>
      </c>
      <c r="AG423" s="178">
        <v>3</v>
      </c>
      <c r="AH423" s="198" t="str">
        <f>IF(ISERROR(VLOOKUP($AG423,Datos!$A$9:$E$13,2,0)),"",VLOOKUP($AG423,Datos!$A$9:$E$13,2,0))</f>
        <v>3 Moderado</v>
      </c>
      <c r="AI423" s="197" t="str">
        <f>IF(ISERROR(VLOOKUP($AJ423,Datos!$D$8:$E$13,2,0)),0,VLOOKUP($AJ423,Datos!$D$8:$E$13,2,0))</f>
        <v>Extremadamente Dañino</v>
      </c>
      <c r="AJ423" s="198">
        <f>IF(ISERROR(VLOOKUP($X423,Datos!$B$8:$E$13,3,0)), 0, VLOOKUP($X423,Datos!$B$8:$E$13,3,0))</f>
        <v>4</v>
      </c>
      <c r="AK423" s="198">
        <f>IF(ISERROR(VLOOKUP(AL423,Datos!D416:E421,2,0)),0,VLOOKUP(AL423,Datos!D416:E421,2,0))</f>
        <v>0</v>
      </c>
      <c r="AL423" s="198">
        <f>IF(ISERROR(VLOOKUP(Y423,Datos!B416:E421,3,0)),0,VLOOKUP(Y423,Datos!B416:E421,3,0))</f>
        <v>0</v>
      </c>
      <c r="AM423" s="198">
        <f t="shared" si="23"/>
        <v>4</v>
      </c>
      <c r="AN423" s="198" t="str">
        <f>IF(ISERROR(VLOOKUP($AM423,Datos!$I$24:$J$28,2,0)),"-",VLOOKUP($AM423,Datos!$I$24:$J$28,2,0))</f>
        <v>Moderado</v>
      </c>
    </row>
    <row r="424" spans="1:40" s="199" customFormat="1">
      <c r="A424" s="196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8" t="s">
        <v>191</v>
      </c>
      <c r="N424" s="178" t="s">
        <v>194</v>
      </c>
      <c r="O424" s="198">
        <f>IF( AND($M424&lt;&gt;"", $N424&lt;&gt;""), VLOOKUP( IF(ISERROR(VLOOKUP($M424,Datos!$B$8:$C$13,2,0)),0,VLOOKUP($M424,Datos!$B$8:$C$13,2,0)), Datos!$I$9:$N$13, IF(ISERROR(VLOOKUP($N424,Datos!$B$17:$C$21,2,0)),0,VLOOKUP($N424, Datos!$B$17:$C$21,2,0)+1),  0),  "-")</f>
        <v>22</v>
      </c>
      <c r="P424" s="177"/>
      <c r="Q424" s="177"/>
      <c r="R424" s="177"/>
      <c r="S424" s="178" t="s">
        <v>40</v>
      </c>
      <c r="T424" s="198" t="str">
        <f>IF(ISERROR(VLOOKUP($S424,Datos!$B$25:$C$29,2,0)),"", VLOOKUP($S424,Datos!$B$25:$C$29,2,0))</f>
        <v>Alta</v>
      </c>
      <c r="U424" s="198" t="str">
        <f>VLOOKUP($S424,'Efectividad de Controles'!$B$5:$D$9,3,0)</f>
        <v>Impacto / Probabilidad</v>
      </c>
      <c r="V424" s="177"/>
      <c r="W424" s="177"/>
      <c r="X424" s="178" t="s">
        <v>191</v>
      </c>
      <c r="Y424" s="178" t="s">
        <v>196</v>
      </c>
      <c r="Z424" s="198">
        <f>IF( AND($X424&lt;&gt;"", $Y424&lt;&gt;""), VLOOKUP( IF(ISERROR(VLOOKUP($X424,Datos!$B$8:$C$13,2,0)),0,VLOOKUP($X424,Datos!$B$8:$C$13,2,0)), Datos!$I$9:$N$13, IF(ISERROR(VLOOKUP($Y424,Datos!$B$17:$C$21,2,0)),0,VLOOKUP($Y424, Datos!$B$17:$C$21,2,0)+1),  0),  "-")</f>
        <v>25</v>
      </c>
      <c r="AA424" s="177"/>
      <c r="AB424" s="177"/>
      <c r="AC424" s="179"/>
      <c r="AD424" s="180"/>
      <c r="AE424" s="198">
        <f t="shared" si="21"/>
        <v>22</v>
      </c>
      <c r="AF424" s="198">
        <f t="shared" si="22"/>
        <v>25</v>
      </c>
      <c r="AG424" s="178">
        <v>3</v>
      </c>
      <c r="AH424" s="198" t="str">
        <f>IF(ISERROR(VLOOKUP($AG424,Datos!$A$9:$E$13,2,0)),"",VLOOKUP($AG424,Datos!$A$9:$E$13,2,0))</f>
        <v>3 Moderado</v>
      </c>
      <c r="AI424" s="197" t="str">
        <f>IF(ISERROR(VLOOKUP($AJ424,Datos!$D$8:$E$13,2,0)),0,VLOOKUP($AJ424,Datos!$D$8:$E$13,2,0))</f>
        <v>Extremadamente Dañino</v>
      </c>
      <c r="AJ424" s="198">
        <f>IF(ISERROR(VLOOKUP($X424,Datos!$B$8:$E$13,3,0)), 0, VLOOKUP($X424,Datos!$B$8:$E$13,3,0))</f>
        <v>4</v>
      </c>
      <c r="AK424" s="198">
        <f>IF(ISERROR(VLOOKUP(AL424,Datos!D417:E422,2,0)),0,VLOOKUP(AL424,Datos!D417:E422,2,0))</f>
        <v>0</v>
      </c>
      <c r="AL424" s="198">
        <f>IF(ISERROR(VLOOKUP(Y424,Datos!B417:E422,3,0)),0,VLOOKUP(Y424,Datos!B417:E422,3,0))</f>
        <v>0</v>
      </c>
      <c r="AM424" s="198">
        <f t="shared" si="23"/>
        <v>4</v>
      </c>
      <c r="AN424" s="198" t="str">
        <f>IF(ISERROR(VLOOKUP($AM424,Datos!$I$24:$J$28,2,0)),"-",VLOOKUP($AM424,Datos!$I$24:$J$28,2,0))</f>
        <v>Moderado</v>
      </c>
    </row>
    <row r="425" spans="1:40" s="199" customFormat="1">
      <c r="A425" s="196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8" t="s">
        <v>191</v>
      </c>
      <c r="N425" s="178" t="s">
        <v>194</v>
      </c>
      <c r="O425" s="198">
        <f>IF( AND($M425&lt;&gt;"", $N425&lt;&gt;""), VLOOKUP( IF(ISERROR(VLOOKUP($M425,Datos!$B$8:$C$13,2,0)),0,VLOOKUP($M425,Datos!$B$8:$C$13,2,0)), Datos!$I$9:$N$13, IF(ISERROR(VLOOKUP($N425,Datos!$B$17:$C$21,2,0)),0,VLOOKUP($N425, Datos!$B$17:$C$21,2,0)+1),  0),  "-")</f>
        <v>22</v>
      </c>
      <c r="P425" s="177"/>
      <c r="Q425" s="177"/>
      <c r="R425" s="177"/>
      <c r="S425" s="178" t="s">
        <v>40</v>
      </c>
      <c r="T425" s="198" t="str">
        <f>IF(ISERROR(VLOOKUP($S425,Datos!$B$25:$C$29,2,0)),"", VLOOKUP($S425,Datos!$B$25:$C$29,2,0))</f>
        <v>Alta</v>
      </c>
      <c r="U425" s="198" t="str">
        <f>VLOOKUP($S425,'Efectividad de Controles'!$B$5:$D$9,3,0)</f>
        <v>Impacto / Probabilidad</v>
      </c>
      <c r="V425" s="177"/>
      <c r="W425" s="177"/>
      <c r="X425" s="178" t="s">
        <v>191</v>
      </c>
      <c r="Y425" s="178" t="s">
        <v>196</v>
      </c>
      <c r="Z425" s="198">
        <f>IF( AND($X425&lt;&gt;"", $Y425&lt;&gt;""), VLOOKUP( IF(ISERROR(VLOOKUP($X425,Datos!$B$8:$C$13,2,0)),0,VLOOKUP($X425,Datos!$B$8:$C$13,2,0)), Datos!$I$9:$N$13, IF(ISERROR(VLOOKUP($Y425,Datos!$B$17:$C$21,2,0)),0,VLOOKUP($Y425, Datos!$B$17:$C$21,2,0)+1),  0),  "-")</f>
        <v>25</v>
      </c>
      <c r="AA425" s="177"/>
      <c r="AB425" s="177"/>
      <c r="AC425" s="179"/>
      <c r="AD425" s="180"/>
      <c r="AE425" s="198">
        <f t="shared" si="21"/>
        <v>22</v>
      </c>
      <c r="AF425" s="198">
        <f t="shared" si="22"/>
        <v>25</v>
      </c>
      <c r="AG425" s="178">
        <v>3</v>
      </c>
      <c r="AH425" s="198" t="str">
        <f>IF(ISERROR(VLOOKUP($AG425,Datos!$A$9:$E$13,2,0)),"",VLOOKUP($AG425,Datos!$A$9:$E$13,2,0))</f>
        <v>3 Moderado</v>
      </c>
      <c r="AI425" s="197" t="str">
        <f>IF(ISERROR(VLOOKUP($AJ425,Datos!$D$8:$E$13,2,0)),0,VLOOKUP($AJ425,Datos!$D$8:$E$13,2,0))</f>
        <v>Extremadamente Dañino</v>
      </c>
      <c r="AJ425" s="198">
        <f>IF(ISERROR(VLOOKUP($X425,Datos!$B$8:$E$13,3,0)), 0, VLOOKUP($X425,Datos!$B$8:$E$13,3,0))</f>
        <v>4</v>
      </c>
      <c r="AK425" s="198">
        <f>IF(ISERROR(VLOOKUP(AL425,Datos!D418:E423,2,0)),0,VLOOKUP(AL425,Datos!D418:E423,2,0))</f>
        <v>0</v>
      </c>
      <c r="AL425" s="198">
        <f>IF(ISERROR(VLOOKUP(Y425,Datos!B418:E423,3,0)),0,VLOOKUP(Y425,Datos!B418:E423,3,0))</f>
        <v>0</v>
      </c>
      <c r="AM425" s="198">
        <f t="shared" si="23"/>
        <v>4</v>
      </c>
      <c r="AN425" s="198" t="str">
        <f>IF(ISERROR(VLOOKUP($AM425,Datos!$I$24:$J$28,2,0)),"-",VLOOKUP($AM425,Datos!$I$24:$J$28,2,0))</f>
        <v>Moderado</v>
      </c>
    </row>
    <row r="426" spans="1:40" s="199" customFormat="1">
      <c r="A426" s="196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8" t="s">
        <v>191</v>
      </c>
      <c r="N426" s="178" t="s">
        <v>194</v>
      </c>
      <c r="O426" s="198">
        <f>IF( AND($M426&lt;&gt;"", $N426&lt;&gt;""), VLOOKUP( IF(ISERROR(VLOOKUP($M426,Datos!$B$8:$C$13,2,0)),0,VLOOKUP($M426,Datos!$B$8:$C$13,2,0)), Datos!$I$9:$N$13, IF(ISERROR(VLOOKUP($N426,Datos!$B$17:$C$21,2,0)),0,VLOOKUP($N426, Datos!$B$17:$C$21,2,0)+1),  0),  "-")</f>
        <v>22</v>
      </c>
      <c r="P426" s="177"/>
      <c r="Q426" s="177"/>
      <c r="R426" s="177"/>
      <c r="S426" s="178" t="s">
        <v>40</v>
      </c>
      <c r="T426" s="198" t="str">
        <f>IF(ISERROR(VLOOKUP($S426,Datos!$B$25:$C$29,2,0)),"", VLOOKUP($S426,Datos!$B$25:$C$29,2,0))</f>
        <v>Alta</v>
      </c>
      <c r="U426" s="198" t="str">
        <f>VLOOKUP($S426,'Efectividad de Controles'!$B$5:$D$9,3,0)</f>
        <v>Impacto / Probabilidad</v>
      </c>
      <c r="V426" s="177"/>
      <c r="W426" s="177"/>
      <c r="X426" s="178" t="s">
        <v>191</v>
      </c>
      <c r="Y426" s="178" t="s">
        <v>196</v>
      </c>
      <c r="Z426" s="198">
        <f>IF( AND($X426&lt;&gt;"", $Y426&lt;&gt;""), VLOOKUP( IF(ISERROR(VLOOKUP($X426,Datos!$B$8:$C$13,2,0)),0,VLOOKUP($X426,Datos!$B$8:$C$13,2,0)), Datos!$I$9:$N$13, IF(ISERROR(VLOOKUP($Y426,Datos!$B$17:$C$21,2,0)),0,VLOOKUP($Y426, Datos!$B$17:$C$21,2,0)+1),  0),  "-")</f>
        <v>25</v>
      </c>
      <c r="AA426" s="177"/>
      <c r="AB426" s="177"/>
      <c r="AC426" s="179"/>
      <c r="AD426" s="180"/>
      <c r="AE426" s="198">
        <f t="shared" si="21"/>
        <v>22</v>
      </c>
      <c r="AF426" s="198">
        <f t="shared" si="22"/>
        <v>25</v>
      </c>
      <c r="AG426" s="178">
        <v>3</v>
      </c>
      <c r="AH426" s="198" t="str">
        <f>IF(ISERROR(VLOOKUP($AG426,Datos!$A$9:$E$13,2,0)),"",VLOOKUP($AG426,Datos!$A$9:$E$13,2,0))</f>
        <v>3 Moderado</v>
      </c>
      <c r="AI426" s="197" t="str">
        <f>IF(ISERROR(VLOOKUP($AJ426,Datos!$D$8:$E$13,2,0)),0,VLOOKUP($AJ426,Datos!$D$8:$E$13,2,0))</f>
        <v>Extremadamente Dañino</v>
      </c>
      <c r="AJ426" s="198">
        <f>IF(ISERROR(VLOOKUP($X426,Datos!$B$8:$E$13,3,0)), 0, VLOOKUP($X426,Datos!$B$8:$E$13,3,0))</f>
        <v>4</v>
      </c>
      <c r="AK426" s="198">
        <f>IF(ISERROR(VLOOKUP(AL426,Datos!D419:E424,2,0)),0,VLOOKUP(AL426,Datos!D419:E424,2,0))</f>
        <v>0</v>
      </c>
      <c r="AL426" s="198">
        <f>IF(ISERROR(VLOOKUP(Y426,Datos!B419:E424,3,0)),0,VLOOKUP(Y426,Datos!B419:E424,3,0))</f>
        <v>0</v>
      </c>
      <c r="AM426" s="198">
        <f t="shared" si="23"/>
        <v>4</v>
      </c>
      <c r="AN426" s="198" t="str">
        <f>IF(ISERROR(VLOOKUP($AM426,Datos!$I$24:$J$28,2,0)),"-",VLOOKUP($AM426,Datos!$I$24:$J$28,2,0))</f>
        <v>Moderado</v>
      </c>
    </row>
    <row r="427" spans="1:40" s="199" customFormat="1">
      <c r="A427" s="196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8" t="s">
        <v>191</v>
      </c>
      <c r="N427" s="178" t="s">
        <v>194</v>
      </c>
      <c r="O427" s="198">
        <f>IF( AND($M427&lt;&gt;"", $N427&lt;&gt;""), VLOOKUP( IF(ISERROR(VLOOKUP($M427,Datos!$B$8:$C$13,2,0)),0,VLOOKUP($M427,Datos!$B$8:$C$13,2,0)), Datos!$I$9:$N$13, IF(ISERROR(VLOOKUP($N427,Datos!$B$17:$C$21,2,0)),0,VLOOKUP($N427, Datos!$B$17:$C$21,2,0)+1),  0),  "-")</f>
        <v>22</v>
      </c>
      <c r="P427" s="177"/>
      <c r="Q427" s="177"/>
      <c r="R427" s="177"/>
      <c r="S427" s="178" t="s">
        <v>40</v>
      </c>
      <c r="T427" s="198" t="str">
        <f>IF(ISERROR(VLOOKUP($S427,Datos!$B$25:$C$29,2,0)),"", VLOOKUP($S427,Datos!$B$25:$C$29,2,0))</f>
        <v>Alta</v>
      </c>
      <c r="U427" s="198" t="str">
        <f>VLOOKUP($S427,'Efectividad de Controles'!$B$5:$D$9,3,0)</f>
        <v>Impacto / Probabilidad</v>
      </c>
      <c r="V427" s="177"/>
      <c r="W427" s="177"/>
      <c r="X427" s="178" t="s">
        <v>191</v>
      </c>
      <c r="Y427" s="178" t="s">
        <v>196</v>
      </c>
      <c r="Z427" s="198">
        <f>IF( AND($X427&lt;&gt;"", $Y427&lt;&gt;""), VLOOKUP( IF(ISERROR(VLOOKUP($X427,Datos!$B$8:$C$13,2,0)),0,VLOOKUP($X427,Datos!$B$8:$C$13,2,0)), Datos!$I$9:$N$13, IF(ISERROR(VLOOKUP($Y427,Datos!$B$17:$C$21,2,0)),0,VLOOKUP($Y427, Datos!$B$17:$C$21,2,0)+1),  0),  "-")</f>
        <v>25</v>
      </c>
      <c r="AA427" s="177"/>
      <c r="AB427" s="177"/>
      <c r="AC427" s="179"/>
      <c r="AD427" s="180"/>
      <c r="AE427" s="198">
        <f t="shared" si="21"/>
        <v>22</v>
      </c>
      <c r="AF427" s="198">
        <f t="shared" si="22"/>
        <v>25</v>
      </c>
      <c r="AG427" s="178">
        <v>3</v>
      </c>
      <c r="AH427" s="198" t="str">
        <f>IF(ISERROR(VLOOKUP($AG427,Datos!$A$9:$E$13,2,0)),"",VLOOKUP($AG427,Datos!$A$9:$E$13,2,0))</f>
        <v>3 Moderado</v>
      </c>
      <c r="AI427" s="197" t="str">
        <f>IF(ISERROR(VLOOKUP($AJ427,Datos!$D$8:$E$13,2,0)),0,VLOOKUP($AJ427,Datos!$D$8:$E$13,2,0))</f>
        <v>Extremadamente Dañino</v>
      </c>
      <c r="AJ427" s="198">
        <f>IF(ISERROR(VLOOKUP($X427,Datos!$B$8:$E$13,3,0)), 0, VLOOKUP($X427,Datos!$B$8:$E$13,3,0))</f>
        <v>4</v>
      </c>
      <c r="AK427" s="198">
        <f>IF(ISERROR(VLOOKUP(AL427,Datos!D420:E425,2,0)),0,VLOOKUP(AL427,Datos!D420:E425,2,0))</f>
        <v>0</v>
      </c>
      <c r="AL427" s="198">
        <f>IF(ISERROR(VLOOKUP(Y427,Datos!B420:E425,3,0)),0,VLOOKUP(Y427,Datos!B420:E425,3,0))</f>
        <v>0</v>
      </c>
      <c r="AM427" s="198">
        <f t="shared" si="23"/>
        <v>4</v>
      </c>
      <c r="AN427" s="198" t="str">
        <f>IF(ISERROR(VLOOKUP($AM427,Datos!$I$24:$J$28,2,0)),"-",VLOOKUP($AM427,Datos!$I$24:$J$28,2,0))</f>
        <v>Moderado</v>
      </c>
    </row>
    <row r="428" spans="1:40" s="199" customFormat="1">
      <c r="A428" s="196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8" t="s">
        <v>191</v>
      </c>
      <c r="N428" s="178" t="s">
        <v>194</v>
      </c>
      <c r="O428" s="198">
        <f>IF( AND($M428&lt;&gt;"", $N428&lt;&gt;""), VLOOKUP( IF(ISERROR(VLOOKUP($M428,Datos!$B$8:$C$13,2,0)),0,VLOOKUP($M428,Datos!$B$8:$C$13,2,0)), Datos!$I$9:$N$13, IF(ISERROR(VLOOKUP($N428,Datos!$B$17:$C$21,2,0)),0,VLOOKUP($N428, Datos!$B$17:$C$21,2,0)+1),  0),  "-")</f>
        <v>22</v>
      </c>
      <c r="P428" s="177"/>
      <c r="Q428" s="177"/>
      <c r="R428" s="177"/>
      <c r="S428" s="178" t="s">
        <v>40</v>
      </c>
      <c r="T428" s="198" t="str">
        <f>IF(ISERROR(VLOOKUP($S428,Datos!$B$25:$C$29,2,0)),"", VLOOKUP($S428,Datos!$B$25:$C$29,2,0))</f>
        <v>Alta</v>
      </c>
      <c r="U428" s="198" t="str">
        <f>VLOOKUP($S428,'Efectividad de Controles'!$B$5:$D$9,3,0)</f>
        <v>Impacto / Probabilidad</v>
      </c>
      <c r="V428" s="177"/>
      <c r="W428" s="177"/>
      <c r="X428" s="178" t="s">
        <v>191</v>
      </c>
      <c r="Y428" s="178" t="s">
        <v>196</v>
      </c>
      <c r="Z428" s="198">
        <f>IF( AND($X428&lt;&gt;"", $Y428&lt;&gt;""), VLOOKUP( IF(ISERROR(VLOOKUP($X428,Datos!$B$8:$C$13,2,0)),0,VLOOKUP($X428,Datos!$B$8:$C$13,2,0)), Datos!$I$9:$N$13, IF(ISERROR(VLOOKUP($Y428,Datos!$B$17:$C$21,2,0)),0,VLOOKUP($Y428, Datos!$B$17:$C$21,2,0)+1),  0),  "-")</f>
        <v>25</v>
      </c>
      <c r="AA428" s="177"/>
      <c r="AB428" s="177"/>
      <c r="AC428" s="179"/>
      <c r="AD428" s="180"/>
      <c r="AE428" s="198">
        <f t="shared" si="21"/>
        <v>22</v>
      </c>
      <c r="AF428" s="198">
        <f t="shared" si="22"/>
        <v>25</v>
      </c>
      <c r="AG428" s="178">
        <v>3</v>
      </c>
      <c r="AH428" s="198" t="str">
        <f>IF(ISERROR(VLOOKUP($AG428,Datos!$A$9:$E$13,2,0)),"",VLOOKUP($AG428,Datos!$A$9:$E$13,2,0))</f>
        <v>3 Moderado</v>
      </c>
      <c r="AI428" s="197" t="str">
        <f>IF(ISERROR(VLOOKUP($AJ428,Datos!$D$8:$E$13,2,0)),0,VLOOKUP($AJ428,Datos!$D$8:$E$13,2,0))</f>
        <v>Extremadamente Dañino</v>
      </c>
      <c r="AJ428" s="198">
        <f>IF(ISERROR(VLOOKUP($X428,Datos!$B$8:$E$13,3,0)), 0, VLOOKUP($X428,Datos!$B$8:$E$13,3,0))</f>
        <v>4</v>
      </c>
      <c r="AK428" s="198">
        <f>IF(ISERROR(VLOOKUP(AL428,Datos!D421:E426,2,0)),0,VLOOKUP(AL428,Datos!D421:E426,2,0))</f>
        <v>0</v>
      </c>
      <c r="AL428" s="198">
        <f>IF(ISERROR(VLOOKUP(Y428,Datos!B421:E426,3,0)),0,VLOOKUP(Y428,Datos!B421:E426,3,0))</f>
        <v>0</v>
      </c>
      <c r="AM428" s="198">
        <f t="shared" si="23"/>
        <v>4</v>
      </c>
      <c r="AN428" s="198" t="str">
        <f>IF(ISERROR(VLOOKUP($AM428,Datos!$I$24:$J$28,2,0)),"-",VLOOKUP($AM428,Datos!$I$24:$J$28,2,0))</f>
        <v>Moderado</v>
      </c>
    </row>
    <row r="429" spans="1:40" s="199" customFormat="1">
      <c r="A429" s="196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8" t="s">
        <v>191</v>
      </c>
      <c r="N429" s="178" t="s">
        <v>194</v>
      </c>
      <c r="O429" s="198">
        <f>IF( AND($M429&lt;&gt;"", $N429&lt;&gt;""), VLOOKUP( IF(ISERROR(VLOOKUP($M429,Datos!$B$8:$C$13,2,0)),0,VLOOKUP($M429,Datos!$B$8:$C$13,2,0)), Datos!$I$9:$N$13, IF(ISERROR(VLOOKUP($N429,Datos!$B$17:$C$21,2,0)),0,VLOOKUP($N429, Datos!$B$17:$C$21,2,0)+1),  0),  "-")</f>
        <v>22</v>
      </c>
      <c r="P429" s="177"/>
      <c r="Q429" s="177"/>
      <c r="R429" s="177"/>
      <c r="S429" s="178" t="s">
        <v>40</v>
      </c>
      <c r="T429" s="198" t="str">
        <f>IF(ISERROR(VLOOKUP($S429,Datos!$B$25:$C$29,2,0)),"", VLOOKUP($S429,Datos!$B$25:$C$29,2,0))</f>
        <v>Alta</v>
      </c>
      <c r="U429" s="198" t="str">
        <f>VLOOKUP($S429,'Efectividad de Controles'!$B$5:$D$9,3,0)</f>
        <v>Impacto / Probabilidad</v>
      </c>
      <c r="V429" s="177"/>
      <c r="W429" s="177"/>
      <c r="X429" s="178" t="s">
        <v>191</v>
      </c>
      <c r="Y429" s="178" t="s">
        <v>196</v>
      </c>
      <c r="Z429" s="198">
        <f>IF( AND($X429&lt;&gt;"", $Y429&lt;&gt;""), VLOOKUP( IF(ISERROR(VLOOKUP($X429,Datos!$B$8:$C$13,2,0)),0,VLOOKUP($X429,Datos!$B$8:$C$13,2,0)), Datos!$I$9:$N$13, IF(ISERROR(VLOOKUP($Y429,Datos!$B$17:$C$21,2,0)),0,VLOOKUP($Y429, Datos!$B$17:$C$21,2,0)+1),  0),  "-")</f>
        <v>25</v>
      </c>
      <c r="AA429" s="177"/>
      <c r="AB429" s="177"/>
      <c r="AC429" s="179"/>
      <c r="AD429" s="180"/>
      <c r="AE429" s="198">
        <f t="shared" si="21"/>
        <v>22</v>
      </c>
      <c r="AF429" s="198">
        <f t="shared" si="22"/>
        <v>25</v>
      </c>
      <c r="AG429" s="178">
        <v>3</v>
      </c>
      <c r="AH429" s="198" t="str">
        <f>IF(ISERROR(VLOOKUP($AG429,Datos!$A$9:$E$13,2,0)),"",VLOOKUP($AG429,Datos!$A$9:$E$13,2,0))</f>
        <v>3 Moderado</v>
      </c>
      <c r="AI429" s="197" t="str">
        <f>IF(ISERROR(VLOOKUP($AJ429,Datos!$D$8:$E$13,2,0)),0,VLOOKUP($AJ429,Datos!$D$8:$E$13,2,0))</f>
        <v>Extremadamente Dañino</v>
      </c>
      <c r="AJ429" s="198">
        <f>IF(ISERROR(VLOOKUP($X429,Datos!$B$8:$E$13,3,0)), 0, VLOOKUP($X429,Datos!$B$8:$E$13,3,0))</f>
        <v>4</v>
      </c>
      <c r="AK429" s="198">
        <f>IF(ISERROR(VLOOKUP(AL429,Datos!D422:E427,2,0)),0,VLOOKUP(AL429,Datos!D422:E427,2,0))</f>
        <v>0</v>
      </c>
      <c r="AL429" s="198">
        <f>IF(ISERROR(VLOOKUP(Y429,Datos!B422:E427,3,0)),0,VLOOKUP(Y429,Datos!B422:E427,3,0))</f>
        <v>0</v>
      </c>
      <c r="AM429" s="198">
        <f t="shared" si="23"/>
        <v>4</v>
      </c>
      <c r="AN429" s="198" t="str">
        <f>IF(ISERROR(VLOOKUP($AM429,Datos!$I$24:$J$28,2,0)),"-",VLOOKUP($AM429,Datos!$I$24:$J$28,2,0))</f>
        <v>Moderado</v>
      </c>
    </row>
    <row r="430" spans="1:40" s="199" customFormat="1">
      <c r="A430" s="196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8" t="s">
        <v>191</v>
      </c>
      <c r="N430" s="178" t="s">
        <v>194</v>
      </c>
      <c r="O430" s="198">
        <f>IF( AND($M430&lt;&gt;"", $N430&lt;&gt;""), VLOOKUP( IF(ISERROR(VLOOKUP($M430,Datos!$B$8:$C$13,2,0)),0,VLOOKUP($M430,Datos!$B$8:$C$13,2,0)), Datos!$I$9:$N$13, IF(ISERROR(VLOOKUP($N430,Datos!$B$17:$C$21,2,0)),0,VLOOKUP($N430, Datos!$B$17:$C$21,2,0)+1),  0),  "-")</f>
        <v>22</v>
      </c>
      <c r="P430" s="177"/>
      <c r="Q430" s="177"/>
      <c r="R430" s="177"/>
      <c r="S430" s="178" t="s">
        <v>40</v>
      </c>
      <c r="T430" s="198" t="str">
        <f>IF(ISERROR(VLOOKUP($S430,Datos!$B$25:$C$29,2,0)),"", VLOOKUP($S430,Datos!$B$25:$C$29,2,0))</f>
        <v>Alta</v>
      </c>
      <c r="U430" s="198" t="str">
        <f>VLOOKUP($S430,'Efectividad de Controles'!$B$5:$D$9,3,0)</f>
        <v>Impacto / Probabilidad</v>
      </c>
      <c r="V430" s="177"/>
      <c r="W430" s="177"/>
      <c r="X430" s="178" t="s">
        <v>191</v>
      </c>
      <c r="Y430" s="178" t="s">
        <v>196</v>
      </c>
      <c r="Z430" s="198">
        <f>IF( AND($X430&lt;&gt;"", $Y430&lt;&gt;""), VLOOKUP( IF(ISERROR(VLOOKUP($X430,Datos!$B$8:$C$13,2,0)),0,VLOOKUP($X430,Datos!$B$8:$C$13,2,0)), Datos!$I$9:$N$13, IF(ISERROR(VLOOKUP($Y430,Datos!$B$17:$C$21,2,0)),0,VLOOKUP($Y430, Datos!$B$17:$C$21,2,0)+1),  0),  "-")</f>
        <v>25</v>
      </c>
      <c r="AA430" s="177"/>
      <c r="AB430" s="177"/>
      <c r="AC430" s="179"/>
      <c r="AD430" s="180"/>
      <c r="AE430" s="198">
        <f t="shared" si="21"/>
        <v>22</v>
      </c>
      <c r="AF430" s="198">
        <f t="shared" si="22"/>
        <v>25</v>
      </c>
      <c r="AG430" s="178">
        <v>3</v>
      </c>
      <c r="AH430" s="198" t="str">
        <f>IF(ISERROR(VLOOKUP($AG430,Datos!$A$9:$E$13,2,0)),"",VLOOKUP($AG430,Datos!$A$9:$E$13,2,0))</f>
        <v>3 Moderado</v>
      </c>
      <c r="AI430" s="197" t="str">
        <f>IF(ISERROR(VLOOKUP($AJ430,Datos!$D$8:$E$13,2,0)),0,VLOOKUP($AJ430,Datos!$D$8:$E$13,2,0))</f>
        <v>Extremadamente Dañino</v>
      </c>
      <c r="AJ430" s="198">
        <f>IF(ISERROR(VLOOKUP($X430,Datos!$B$8:$E$13,3,0)), 0, VLOOKUP($X430,Datos!$B$8:$E$13,3,0))</f>
        <v>4</v>
      </c>
      <c r="AK430" s="198">
        <f>IF(ISERROR(VLOOKUP(AL430,Datos!D423:E428,2,0)),0,VLOOKUP(AL430,Datos!D423:E428,2,0))</f>
        <v>0</v>
      </c>
      <c r="AL430" s="198">
        <f>IF(ISERROR(VLOOKUP(Y430,Datos!B423:E428,3,0)),0,VLOOKUP(Y430,Datos!B423:E428,3,0))</f>
        <v>0</v>
      </c>
      <c r="AM430" s="198">
        <f t="shared" si="23"/>
        <v>4</v>
      </c>
      <c r="AN430" s="198" t="str">
        <f>IF(ISERROR(VLOOKUP($AM430,Datos!$I$24:$J$28,2,0)),"-",VLOOKUP($AM430,Datos!$I$24:$J$28,2,0))</f>
        <v>Moderado</v>
      </c>
    </row>
    <row r="431" spans="1:40" s="199" customFormat="1">
      <c r="A431" s="196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8" t="s">
        <v>191</v>
      </c>
      <c r="N431" s="178" t="s">
        <v>194</v>
      </c>
      <c r="O431" s="198">
        <f>IF( AND($M431&lt;&gt;"", $N431&lt;&gt;""), VLOOKUP( IF(ISERROR(VLOOKUP($M431,Datos!$B$8:$C$13,2,0)),0,VLOOKUP($M431,Datos!$B$8:$C$13,2,0)), Datos!$I$9:$N$13, IF(ISERROR(VLOOKUP($N431,Datos!$B$17:$C$21,2,0)),0,VLOOKUP($N431, Datos!$B$17:$C$21,2,0)+1),  0),  "-")</f>
        <v>22</v>
      </c>
      <c r="P431" s="177"/>
      <c r="Q431" s="177"/>
      <c r="R431" s="177"/>
      <c r="S431" s="178" t="s">
        <v>40</v>
      </c>
      <c r="T431" s="198" t="str">
        <f>IF(ISERROR(VLOOKUP($S431,Datos!$B$25:$C$29,2,0)),"", VLOOKUP($S431,Datos!$B$25:$C$29,2,0))</f>
        <v>Alta</v>
      </c>
      <c r="U431" s="198" t="str">
        <f>VLOOKUP($S431,'Efectividad de Controles'!$B$5:$D$9,3,0)</f>
        <v>Impacto / Probabilidad</v>
      </c>
      <c r="V431" s="177"/>
      <c r="W431" s="177"/>
      <c r="X431" s="178" t="s">
        <v>191</v>
      </c>
      <c r="Y431" s="178" t="s">
        <v>196</v>
      </c>
      <c r="Z431" s="198">
        <f>IF( AND($X431&lt;&gt;"", $Y431&lt;&gt;""), VLOOKUP( IF(ISERROR(VLOOKUP($X431,Datos!$B$8:$C$13,2,0)),0,VLOOKUP($X431,Datos!$B$8:$C$13,2,0)), Datos!$I$9:$N$13, IF(ISERROR(VLOOKUP($Y431,Datos!$B$17:$C$21,2,0)),0,VLOOKUP($Y431, Datos!$B$17:$C$21,2,0)+1),  0),  "-")</f>
        <v>25</v>
      </c>
      <c r="AA431" s="177"/>
      <c r="AB431" s="177"/>
      <c r="AC431" s="179"/>
      <c r="AD431" s="180"/>
      <c r="AE431" s="198">
        <f t="shared" si="21"/>
        <v>22</v>
      </c>
      <c r="AF431" s="198">
        <f t="shared" si="22"/>
        <v>25</v>
      </c>
      <c r="AG431" s="178">
        <v>3</v>
      </c>
      <c r="AH431" s="198" t="str">
        <f>IF(ISERROR(VLOOKUP($AG431,Datos!$A$9:$E$13,2,0)),"",VLOOKUP($AG431,Datos!$A$9:$E$13,2,0))</f>
        <v>3 Moderado</v>
      </c>
      <c r="AI431" s="197" t="str">
        <f>IF(ISERROR(VLOOKUP($AJ431,Datos!$D$8:$E$13,2,0)),0,VLOOKUP($AJ431,Datos!$D$8:$E$13,2,0))</f>
        <v>Extremadamente Dañino</v>
      </c>
      <c r="AJ431" s="198">
        <f>IF(ISERROR(VLOOKUP($X431,Datos!$B$8:$E$13,3,0)), 0, VLOOKUP($X431,Datos!$B$8:$E$13,3,0))</f>
        <v>4</v>
      </c>
      <c r="AK431" s="198">
        <f>IF(ISERROR(VLOOKUP(AL431,Datos!D424:E429,2,0)),0,VLOOKUP(AL431,Datos!D424:E429,2,0))</f>
        <v>0</v>
      </c>
      <c r="AL431" s="198">
        <f>IF(ISERROR(VLOOKUP(Y431,Datos!B424:E429,3,0)),0,VLOOKUP(Y431,Datos!B424:E429,3,0))</f>
        <v>0</v>
      </c>
      <c r="AM431" s="198">
        <f t="shared" si="23"/>
        <v>4</v>
      </c>
      <c r="AN431" s="198" t="str">
        <f>IF(ISERROR(VLOOKUP($AM431,Datos!$I$24:$J$28,2,0)),"-",VLOOKUP($AM431,Datos!$I$24:$J$28,2,0))</f>
        <v>Moderado</v>
      </c>
    </row>
    <row r="432" spans="1:40" s="199" customFormat="1">
      <c r="A432" s="196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8" t="s">
        <v>191</v>
      </c>
      <c r="N432" s="178" t="s">
        <v>194</v>
      </c>
      <c r="O432" s="198">
        <f>IF( AND($M432&lt;&gt;"", $N432&lt;&gt;""), VLOOKUP( IF(ISERROR(VLOOKUP($M432,Datos!$B$8:$C$13,2,0)),0,VLOOKUP($M432,Datos!$B$8:$C$13,2,0)), Datos!$I$9:$N$13, IF(ISERROR(VLOOKUP($N432,Datos!$B$17:$C$21,2,0)),0,VLOOKUP($N432, Datos!$B$17:$C$21,2,0)+1),  0),  "-")</f>
        <v>22</v>
      </c>
      <c r="P432" s="177"/>
      <c r="Q432" s="177"/>
      <c r="R432" s="177"/>
      <c r="S432" s="178" t="s">
        <v>40</v>
      </c>
      <c r="T432" s="198" t="str">
        <f>IF(ISERROR(VLOOKUP($S432,Datos!$B$25:$C$29,2,0)),"", VLOOKUP($S432,Datos!$B$25:$C$29,2,0))</f>
        <v>Alta</v>
      </c>
      <c r="U432" s="198" t="str">
        <f>VLOOKUP($S432,'Efectividad de Controles'!$B$5:$D$9,3,0)</f>
        <v>Impacto / Probabilidad</v>
      </c>
      <c r="V432" s="177"/>
      <c r="W432" s="177"/>
      <c r="X432" s="178" t="s">
        <v>191</v>
      </c>
      <c r="Y432" s="178" t="s">
        <v>196</v>
      </c>
      <c r="Z432" s="198">
        <f>IF( AND($X432&lt;&gt;"", $Y432&lt;&gt;""), VLOOKUP( IF(ISERROR(VLOOKUP($X432,Datos!$B$8:$C$13,2,0)),0,VLOOKUP($X432,Datos!$B$8:$C$13,2,0)), Datos!$I$9:$N$13, IF(ISERROR(VLOOKUP($Y432,Datos!$B$17:$C$21,2,0)),0,VLOOKUP($Y432, Datos!$B$17:$C$21,2,0)+1),  0),  "-")</f>
        <v>25</v>
      </c>
      <c r="AA432" s="177"/>
      <c r="AB432" s="177"/>
      <c r="AC432" s="179"/>
      <c r="AD432" s="180"/>
      <c r="AE432" s="198">
        <f t="shared" si="21"/>
        <v>22</v>
      </c>
      <c r="AF432" s="198">
        <f t="shared" si="22"/>
        <v>25</v>
      </c>
      <c r="AG432" s="178">
        <v>3</v>
      </c>
      <c r="AH432" s="198" t="str">
        <f>IF(ISERROR(VLOOKUP($AG432,Datos!$A$9:$E$13,2,0)),"",VLOOKUP($AG432,Datos!$A$9:$E$13,2,0))</f>
        <v>3 Moderado</v>
      </c>
      <c r="AI432" s="197" t="str">
        <f>IF(ISERROR(VLOOKUP($AJ432,Datos!$D$8:$E$13,2,0)),0,VLOOKUP($AJ432,Datos!$D$8:$E$13,2,0))</f>
        <v>Extremadamente Dañino</v>
      </c>
      <c r="AJ432" s="198">
        <f>IF(ISERROR(VLOOKUP($X432,Datos!$B$8:$E$13,3,0)), 0, VLOOKUP($X432,Datos!$B$8:$E$13,3,0))</f>
        <v>4</v>
      </c>
      <c r="AK432" s="198">
        <f>IF(ISERROR(VLOOKUP(AL432,Datos!D425:E430,2,0)),0,VLOOKUP(AL432,Datos!D425:E430,2,0))</f>
        <v>0</v>
      </c>
      <c r="AL432" s="198">
        <f>IF(ISERROR(VLOOKUP(Y432,Datos!B425:E430,3,0)),0,VLOOKUP(Y432,Datos!B425:E430,3,0))</f>
        <v>0</v>
      </c>
      <c r="AM432" s="198">
        <f t="shared" si="23"/>
        <v>4</v>
      </c>
      <c r="AN432" s="198" t="str">
        <f>IF(ISERROR(VLOOKUP($AM432,Datos!$I$24:$J$28,2,0)),"-",VLOOKUP($AM432,Datos!$I$24:$J$28,2,0))</f>
        <v>Moderado</v>
      </c>
    </row>
    <row r="433" spans="1:40" s="199" customFormat="1">
      <c r="A433" s="196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8" t="s">
        <v>191</v>
      </c>
      <c r="N433" s="178" t="s">
        <v>194</v>
      </c>
      <c r="O433" s="198">
        <f>IF( AND($M433&lt;&gt;"", $N433&lt;&gt;""), VLOOKUP( IF(ISERROR(VLOOKUP($M433,Datos!$B$8:$C$13,2,0)),0,VLOOKUP($M433,Datos!$B$8:$C$13,2,0)), Datos!$I$9:$N$13, IF(ISERROR(VLOOKUP($N433,Datos!$B$17:$C$21,2,0)),0,VLOOKUP($N433, Datos!$B$17:$C$21,2,0)+1),  0),  "-")</f>
        <v>22</v>
      </c>
      <c r="P433" s="177"/>
      <c r="Q433" s="177"/>
      <c r="R433" s="177"/>
      <c r="S433" s="178" t="s">
        <v>40</v>
      </c>
      <c r="T433" s="198" t="str">
        <f>IF(ISERROR(VLOOKUP($S433,Datos!$B$25:$C$29,2,0)),"", VLOOKUP($S433,Datos!$B$25:$C$29,2,0))</f>
        <v>Alta</v>
      </c>
      <c r="U433" s="198" t="str">
        <f>VLOOKUP($S433,'Efectividad de Controles'!$B$5:$D$9,3,0)</f>
        <v>Impacto / Probabilidad</v>
      </c>
      <c r="V433" s="177"/>
      <c r="W433" s="177"/>
      <c r="X433" s="178" t="s">
        <v>191</v>
      </c>
      <c r="Y433" s="178" t="s">
        <v>196</v>
      </c>
      <c r="Z433" s="198">
        <f>IF( AND($X433&lt;&gt;"", $Y433&lt;&gt;""), VLOOKUP( IF(ISERROR(VLOOKUP($X433,Datos!$B$8:$C$13,2,0)),0,VLOOKUP($X433,Datos!$B$8:$C$13,2,0)), Datos!$I$9:$N$13, IF(ISERROR(VLOOKUP($Y433,Datos!$B$17:$C$21,2,0)),0,VLOOKUP($Y433, Datos!$B$17:$C$21,2,0)+1),  0),  "-")</f>
        <v>25</v>
      </c>
      <c r="AA433" s="177"/>
      <c r="AB433" s="177"/>
      <c r="AC433" s="179"/>
      <c r="AD433" s="180"/>
      <c r="AE433" s="198">
        <f t="shared" si="21"/>
        <v>22</v>
      </c>
      <c r="AF433" s="198">
        <f t="shared" si="22"/>
        <v>25</v>
      </c>
      <c r="AG433" s="178">
        <v>3</v>
      </c>
      <c r="AH433" s="198" t="str">
        <f>IF(ISERROR(VLOOKUP($AG433,Datos!$A$9:$E$13,2,0)),"",VLOOKUP($AG433,Datos!$A$9:$E$13,2,0))</f>
        <v>3 Moderado</v>
      </c>
      <c r="AI433" s="197" t="str">
        <f>IF(ISERROR(VLOOKUP($AJ433,Datos!$D$8:$E$13,2,0)),0,VLOOKUP($AJ433,Datos!$D$8:$E$13,2,0))</f>
        <v>Extremadamente Dañino</v>
      </c>
      <c r="AJ433" s="198">
        <f>IF(ISERROR(VLOOKUP($X433,Datos!$B$8:$E$13,3,0)), 0, VLOOKUP($X433,Datos!$B$8:$E$13,3,0))</f>
        <v>4</v>
      </c>
      <c r="AK433" s="198">
        <f>IF(ISERROR(VLOOKUP(AL433,Datos!D426:E431,2,0)),0,VLOOKUP(AL433,Datos!D426:E431,2,0))</f>
        <v>0</v>
      </c>
      <c r="AL433" s="198">
        <f>IF(ISERROR(VLOOKUP(Y433,Datos!B426:E431,3,0)),0,VLOOKUP(Y433,Datos!B426:E431,3,0))</f>
        <v>0</v>
      </c>
      <c r="AM433" s="198">
        <f t="shared" si="23"/>
        <v>4</v>
      </c>
      <c r="AN433" s="198" t="str">
        <f>IF(ISERROR(VLOOKUP($AM433,Datos!$I$24:$J$28,2,0)),"-",VLOOKUP($AM433,Datos!$I$24:$J$28,2,0))</f>
        <v>Moderado</v>
      </c>
    </row>
    <row r="434" spans="1:40" s="199" customFormat="1">
      <c r="A434" s="196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8" t="s">
        <v>191</v>
      </c>
      <c r="N434" s="178" t="s">
        <v>194</v>
      </c>
      <c r="O434" s="198">
        <f>IF( AND($M434&lt;&gt;"", $N434&lt;&gt;""), VLOOKUP( IF(ISERROR(VLOOKUP($M434,Datos!$B$8:$C$13,2,0)),0,VLOOKUP($M434,Datos!$B$8:$C$13,2,0)), Datos!$I$9:$N$13, IF(ISERROR(VLOOKUP($N434,Datos!$B$17:$C$21,2,0)),0,VLOOKUP($N434, Datos!$B$17:$C$21,2,0)+1),  0),  "-")</f>
        <v>22</v>
      </c>
      <c r="P434" s="177"/>
      <c r="Q434" s="177"/>
      <c r="R434" s="177"/>
      <c r="S434" s="178" t="s">
        <v>40</v>
      </c>
      <c r="T434" s="198" t="str">
        <f>IF(ISERROR(VLOOKUP($S434,Datos!$B$25:$C$29,2,0)),"", VLOOKUP($S434,Datos!$B$25:$C$29,2,0))</f>
        <v>Alta</v>
      </c>
      <c r="U434" s="198" t="str">
        <f>VLOOKUP($S434,'Efectividad de Controles'!$B$5:$D$9,3,0)</f>
        <v>Impacto / Probabilidad</v>
      </c>
      <c r="V434" s="177"/>
      <c r="W434" s="177"/>
      <c r="X434" s="178" t="s">
        <v>191</v>
      </c>
      <c r="Y434" s="178" t="s">
        <v>196</v>
      </c>
      <c r="Z434" s="198">
        <f>IF( AND($X434&lt;&gt;"", $Y434&lt;&gt;""), VLOOKUP( IF(ISERROR(VLOOKUP($X434,Datos!$B$8:$C$13,2,0)),0,VLOOKUP($X434,Datos!$B$8:$C$13,2,0)), Datos!$I$9:$N$13, IF(ISERROR(VLOOKUP($Y434,Datos!$B$17:$C$21,2,0)),0,VLOOKUP($Y434, Datos!$B$17:$C$21,2,0)+1),  0),  "-")</f>
        <v>25</v>
      </c>
      <c r="AA434" s="177"/>
      <c r="AB434" s="177"/>
      <c r="AC434" s="179"/>
      <c r="AD434" s="180"/>
      <c r="AE434" s="198">
        <f t="shared" si="21"/>
        <v>22</v>
      </c>
      <c r="AF434" s="198">
        <f t="shared" si="22"/>
        <v>25</v>
      </c>
      <c r="AG434" s="178">
        <v>3</v>
      </c>
      <c r="AH434" s="198" t="str">
        <f>IF(ISERROR(VLOOKUP($AG434,Datos!$A$9:$E$13,2,0)),"",VLOOKUP($AG434,Datos!$A$9:$E$13,2,0))</f>
        <v>3 Moderado</v>
      </c>
      <c r="AI434" s="197" t="str">
        <f>IF(ISERROR(VLOOKUP($AJ434,Datos!$D$8:$E$13,2,0)),0,VLOOKUP($AJ434,Datos!$D$8:$E$13,2,0))</f>
        <v>Extremadamente Dañino</v>
      </c>
      <c r="AJ434" s="198">
        <f>IF(ISERROR(VLOOKUP($X434,Datos!$B$8:$E$13,3,0)), 0, VLOOKUP($X434,Datos!$B$8:$E$13,3,0))</f>
        <v>4</v>
      </c>
      <c r="AK434" s="198">
        <f>IF(ISERROR(VLOOKUP(AL434,Datos!D427:E432,2,0)),0,VLOOKUP(AL434,Datos!D427:E432,2,0))</f>
        <v>0</v>
      </c>
      <c r="AL434" s="198">
        <f>IF(ISERROR(VLOOKUP(Y434,Datos!B427:E432,3,0)),0,VLOOKUP(Y434,Datos!B427:E432,3,0))</f>
        <v>0</v>
      </c>
      <c r="AM434" s="198">
        <f t="shared" si="23"/>
        <v>4</v>
      </c>
      <c r="AN434" s="198" t="str">
        <f>IF(ISERROR(VLOOKUP($AM434,Datos!$I$24:$J$28,2,0)),"-",VLOOKUP($AM434,Datos!$I$24:$J$28,2,0))</f>
        <v>Moderado</v>
      </c>
    </row>
    <row r="435" spans="1:40" s="199" customFormat="1">
      <c r="A435" s="196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8" t="s">
        <v>191</v>
      </c>
      <c r="N435" s="178" t="s">
        <v>194</v>
      </c>
      <c r="O435" s="198">
        <f>IF( AND($M435&lt;&gt;"", $N435&lt;&gt;""), VLOOKUP( IF(ISERROR(VLOOKUP($M435,Datos!$B$8:$C$13,2,0)),0,VLOOKUP($M435,Datos!$B$8:$C$13,2,0)), Datos!$I$9:$N$13, IF(ISERROR(VLOOKUP($N435,Datos!$B$17:$C$21,2,0)),0,VLOOKUP($N435, Datos!$B$17:$C$21,2,0)+1),  0),  "-")</f>
        <v>22</v>
      </c>
      <c r="P435" s="177"/>
      <c r="Q435" s="177"/>
      <c r="R435" s="177"/>
      <c r="S435" s="178" t="s">
        <v>40</v>
      </c>
      <c r="T435" s="198" t="str">
        <f>IF(ISERROR(VLOOKUP($S435,Datos!$B$25:$C$29,2,0)),"", VLOOKUP($S435,Datos!$B$25:$C$29,2,0))</f>
        <v>Alta</v>
      </c>
      <c r="U435" s="198" t="str">
        <f>VLOOKUP($S435,'Efectividad de Controles'!$B$5:$D$9,3,0)</f>
        <v>Impacto / Probabilidad</v>
      </c>
      <c r="V435" s="177"/>
      <c r="W435" s="177"/>
      <c r="X435" s="178" t="s">
        <v>191</v>
      </c>
      <c r="Y435" s="178" t="s">
        <v>196</v>
      </c>
      <c r="Z435" s="198">
        <f>IF( AND($X435&lt;&gt;"", $Y435&lt;&gt;""), VLOOKUP( IF(ISERROR(VLOOKUP($X435,Datos!$B$8:$C$13,2,0)),0,VLOOKUP($X435,Datos!$B$8:$C$13,2,0)), Datos!$I$9:$N$13, IF(ISERROR(VLOOKUP($Y435,Datos!$B$17:$C$21,2,0)),0,VLOOKUP($Y435, Datos!$B$17:$C$21,2,0)+1),  0),  "-")</f>
        <v>25</v>
      </c>
      <c r="AA435" s="177"/>
      <c r="AB435" s="177"/>
      <c r="AC435" s="179"/>
      <c r="AD435" s="180"/>
      <c r="AE435" s="198">
        <f t="shared" si="21"/>
        <v>22</v>
      </c>
      <c r="AF435" s="198">
        <f t="shared" si="22"/>
        <v>25</v>
      </c>
      <c r="AG435" s="178">
        <v>3</v>
      </c>
      <c r="AH435" s="198" t="str">
        <f>IF(ISERROR(VLOOKUP($AG435,Datos!$A$9:$E$13,2,0)),"",VLOOKUP($AG435,Datos!$A$9:$E$13,2,0))</f>
        <v>3 Moderado</v>
      </c>
      <c r="AI435" s="197" t="str">
        <f>IF(ISERROR(VLOOKUP($AJ435,Datos!$D$8:$E$13,2,0)),0,VLOOKUP($AJ435,Datos!$D$8:$E$13,2,0))</f>
        <v>Extremadamente Dañino</v>
      </c>
      <c r="AJ435" s="198">
        <f>IF(ISERROR(VLOOKUP($X435,Datos!$B$8:$E$13,3,0)), 0, VLOOKUP($X435,Datos!$B$8:$E$13,3,0))</f>
        <v>4</v>
      </c>
      <c r="AK435" s="198">
        <f>IF(ISERROR(VLOOKUP(AL435,Datos!D428:E433,2,0)),0,VLOOKUP(AL435,Datos!D428:E433,2,0))</f>
        <v>0</v>
      </c>
      <c r="AL435" s="198">
        <f>IF(ISERROR(VLOOKUP(Y435,Datos!B428:E433,3,0)),0,VLOOKUP(Y435,Datos!B428:E433,3,0))</f>
        <v>0</v>
      </c>
      <c r="AM435" s="198">
        <f t="shared" si="23"/>
        <v>4</v>
      </c>
      <c r="AN435" s="198" t="str">
        <f>IF(ISERROR(VLOOKUP($AM435,Datos!$I$24:$J$28,2,0)),"-",VLOOKUP($AM435,Datos!$I$24:$J$28,2,0))</f>
        <v>Moderado</v>
      </c>
    </row>
    <row r="436" spans="1:40" s="199" customFormat="1">
      <c r="A436" s="196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8" t="s">
        <v>191</v>
      </c>
      <c r="N436" s="178" t="s">
        <v>194</v>
      </c>
      <c r="O436" s="198">
        <f>IF( AND($M436&lt;&gt;"", $N436&lt;&gt;""), VLOOKUP( IF(ISERROR(VLOOKUP($M436,Datos!$B$8:$C$13,2,0)),0,VLOOKUP($M436,Datos!$B$8:$C$13,2,0)), Datos!$I$9:$N$13, IF(ISERROR(VLOOKUP($N436,Datos!$B$17:$C$21,2,0)),0,VLOOKUP($N436, Datos!$B$17:$C$21,2,0)+1),  0),  "-")</f>
        <v>22</v>
      </c>
      <c r="P436" s="177"/>
      <c r="Q436" s="177"/>
      <c r="R436" s="177"/>
      <c r="S436" s="178" t="s">
        <v>40</v>
      </c>
      <c r="T436" s="198" t="str">
        <f>IF(ISERROR(VLOOKUP($S436,Datos!$B$25:$C$29,2,0)),"", VLOOKUP($S436,Datos!$B$25:$C$29,2,0))</f>
        <v>Alta</v>
      </c>
      <c r="U436" s="198" t="str">
        <f>VLOOKUP($S436,'Efectividad de Controles'!$B$5:$D$9,3,0)</f>
        <v>Impacto / Probabilidad</v>
      </c>
      <c r="V436" s="177"/>
      <c r="W436" s="177"/>
      <c r="X436" s="178" t="s">
        <v>191</v>
      </c>
      <c r="Y436" s="178" t="s">
        <v>196</v>
      </c>
      <c r="Z436" s="198">
        <f>IF( AND($X436&lt;&gt;"", $Y436&lt;&gt;""), VLOOKUP( IF(ISERROR(VLOOKUP($X436,Datos!$B$8:$C$13,2,0)),0,VLOOKUP($X436,Datos!$B$8:$C$13,2,0)), Datos!$I$9:$N$13, IF(ISERROR(VLOOKUP($Y436,Datos!$B$17:$C$21,2,0)),0,VLOOKUP($Y436, Datos!$B$17:$C$21,2,0)+1),  0),  "-")</f>
        <v>25</v>
      </c>
      <c r="AA436" s="177"/>
      <c r="AB436" s="177"/>
      <c r="AC436" s="179"/>
      <c r="AD436" s="180"/>
      <c r="AE436" s="198">
        <f t="shared" si="21"/>
        <v>22</v>
      </c>
      <c r="AF436" s="198">
        <f t="shared" si="22"/>
        <v>25</v>
      </c>
      <c r="AG436" s="178">
        <v>3</v>
      </c>
      <c r="AH436" s="198" t="str">
        <f>IF(ISERROR(VLOOKUP($AG436,Datos!$A$9:$E$13,2,0)),"",VLOOKUP($AG436,Datos!$A$9:$E$13,2,0))</f>
        <v>3 Moderado</v>
      </c>
      <c r="AI436" s="197" t="str">
        <f>IF(ISERROR(VLOOKUP($AJ436,Datos!$D$8:$E$13,2,0)),0,VLOOKUP($AJ436,Datos!$D$8:$E$13,2,0))</f>
        <v>Extremadamente Dañino</v>
      </c>
      <c r="AJ436" s="198">
        <f>IF(ISERROR(VLOOKUP($X436,Datos!$B$8:$E$13,3,0)), 0, VLOOKUP($X436,Datos!$B$8:$E$13,3,0))</f>
        <v>4</v>
      </c>
      <c r="AK436" s="198">
        <f>IF(ISERROR(VLOOKUP(AL436,Datos!D429:E434,2,0)),0,VLOOKUP(AL436,Datos!D429:E434,2,0))</f>
        <v>0</v>
      </c>
      <c r="AL436" s="198">
        <f>IF(ISERROR(VLOOKUP(Y436,Datos!B429:E434,3,0)),0,VLOOKUP(Y436,Datos!B429:E434,3,0))</f>
        <v>0</v>
      </c>
      <c r="AM436" s="198">
        <f t="shared" si="23"/>
        <v>4</v>
      </c>
      <c r="AN436" s="198" t="str">
        <f>IF(ISERROR(VLOOKUP($AM436,Datos!$I$24:$J$28,2,0)),"-",VLOOKUP($AM436,Datos!$I$24:$J$28,2,0))</f>
        <v>Moderado</v>
      </c>
    </row>
    <row r="437" spans="1:40" s="199" customFormat="1">
      <c r="A437" s="196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8" t="s">
        <v>191</v>
      </c>
      <c r="N437" s="178" t="s">
        <v>194</v>
      </c>
      <c r="O437" s="198">
        <f>IF( AND($M437&lt;&gt;"", $N437&lt;&gt;""), VLOOKUP( IF(ISERROR(VLOOKUP($M437,Datos!$B$8:$C$13,2,0)),0,VLOOKUP($M437,Datos!$B$8:$C$13,2,0)), Datos!$I$9:$N$13, IF(ISERROR(VLOOKUP($N437,Datos!$B$17:$C$21,2,0)),0,VLOOKUP($N437, Datos!$B$17:$C$21,2,0)+1),  0),  "-")</f>
        <v>22</v>
      </c>
      <c r="P437" s="177"/>
      <c r="Q437" s="177"/>
      <c r="R437" s="177"/>
      <c r="S437" s="178" t="s">
        <v>40</v>
      </c>
      <c r="T437" s="198" t="str">
        <f>IF(ISERROR(VLOOKUP($S437,Datos!$B$25:$C$29,2,0)),"", VLOOKUP($S437,Datos!$B$25:$C$29,2,0))</f>
        <v>Alta</v>
      </c>
      <c r="U437" s="198" t="str">
        <f>VLOOKUP($S437,'Efectividad de Controles'!$B$5:$D$9,3,0)</f>
        <v>Impacto / Probabilidad</v>
      </c>
      <c r="V437" s="177"/>
      <c r="W437" s="177"/>
      <c r="X437" s="178" t="s">
        <v>191</v>
      </c>
      <c r="Y437" s="178" t="s">
        <v>196</v>
      </c>
      <c r="Z437" s="198">
        <f>IF( AND($X437&lt;&gt;"", $Y437&lt;&gt;""), VLOOKUP( IF(ISERROR(VLOOKUP($X437,Datos!$B$8:$C$13,2,0)),0,VLOOKUP($X437,Datos!$B$8:$C$13,2,0)), Datos!$I$9:$N$13, IF(ISERROR(VLOOKUP($Y437,Datos!$B$17:$C$21,2,0)),0,VLOOKUP($Y437, Datos!$B$17:$C$21,2,0)+1),  0),  "-")</f>
        <v>25</v>
      </c>
      <c r="AA437" s="177"/>
      <c r="AB437" s="177"/>
      <c r="AC437" s="179"/>
      <c r="AD437" s="180"/>
      <c r="AE437" s="198">
        <f t="shared" si="21"/>
        <v>22</v>
      </c>
      <c r="AF437" s="198">
        <f t="shared" si="22"/>
        <v>25</v>
      </c>
      <c r="AG437" s="178">
        <v>3</v>
      </c>
      <c r="AH437" s="198" t="str">
        <f>IF(ISERROR(VLOOKUP($AG437,Datos!$A$9:$E$13,2,0)),"",VLOOKUP($AG437,Datos!$A$9:$E$13,2,0))</f>
        <v>3 Moderado</v>
      </c>
      <c r="AI437" s="197" t="str">
        <f>IF(ISERROR(VLOOKUP($AJ437,Datos!$D$8:$E$13,2,0)),0,VLOOKUP($AJ437,Datos!$D$8:$E$13,2,0))</f>
        <v>Extremadamente Dañino</v>
      </c>
      <c r="AJ437" s="198">
        <f>IF(ISERROR(VLOOKUP($X437,Datos!$B$8:$E$13,3,0)), 0, VLOOKUP($X437,Datos!$B$8:$E$13,3,0))</f>
        <v>4</v>
      </c>
      <c r="AK437" s="198">
        <f>IF(ISERROR(VLOOKUP(AL437,Datos!D430:E435,2,0)),0,VLOOKUP(AL437,Datos!D430:E435,2,0))</f>
        <v>0</v>
      </c>
      <c r="AL437" s="198">
        <f>IF(ISERROR(VLOOKUP(Y437,Datos!B430:E435,3,0)),0,VLOOKUP(Y437,Datos!B430:E435,3,0))</f>
        <v>0</v>
      </c>
      <c r="AM437" s="198">
        <f t="shared" si="23"/>
        <v>4</v>
      </c>
      <c r="AN437" s="198" t="str">
        <f>IF(ISERROR(VLOOKUP($AM437,Datos!$I$24:$J$28,2,0)),"-",VLOOKUP($AM437,Datos!$I$24:$J$28,2,0))</f>
        <v>Moderado</v>
      </c>
    </row>
    <row r="438" spans="1:40" s="199" customFormat="1">
      <c r="A438" s="196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8" t="s">
        <v>191</v>
      </c>
      <c r="N438" s="178" t="s">
        <v>194</v>
      </c>
      <c r="O438" s="198">
        <f>IF( AND($M438&lt;&gt;"", $N438&lt;&gt;""), VLOOKUP( IF(ISERROR(VLOOKUP($M438,Datos!$B$8:$C$13,2,0)),0,VLOOKUP($M438,Datos!$B$8:$C$13,2,0)), Datos!$I$9:$N$13, IF(ISERROR(VLOOKUP($N438,Datos!$B$17:$C$21,2,0)),0,VLOOKUP($N438, Datos!$B$17:$C$21,2,0)+1),  0),  "-")</f>
        <v>22</v>
      </c>
      <c r="P438" s="177"/>
      <c r="Q438" s="177"/>
      <c r="R438" s="177"/>
      <c r="S438" s="178" t="s">
        <v>40</v>
      </c>
      <c r="T438" s="198" t="str">
        <f>IF(ISERROR(VLOOKUP($S438,Datos!$B$25:$C$29,2,0)),"", VLOOKUP($S438,Datos!$B$25:$C$29,2,0))</f>
        <v>Alta</v>
      </c>
      <c r="U438" s="198" t="str">
        <f>VLOOKUP($S438,'Efectividad de Controles'!$B$5:$D$9,3,0)</f>
        <v>Impacto / Probabilidad</v>
      </c>
      <c r="V438" s="177"/>
      <c r="W438" s="177"/>
      <c r="X438" s="178" t="s">
        <v>191</v>
      </c>
      <c r="Y438" s="178" t="s">
        <v>196</v>
      </c>
      <c r="Z438" s="198">
        <f>IF( AND($X438&lt;&gt;"", $Y438&lt;&gt;""), VLOOKUP( IF(ISERROR(VLOOKUP($X438,Datos!$B$8:$C$13,2,0)),0,VLOOKUP($X438,Datos!$B$8:$C$13,2,0)), Datos!$I$9:$N$13, IF(ISERROR(VLOOKUP($Y438,Datos!$B$17:$C$21,2,0)),0,VLOOKUP($Y438, Datos!$B$17:$C$21,2,0)+1),  0),  "-")</f>
        <v>25</v>
      </c>
      <c r="AA438" s="177"/>
      <c r="AB438" s="177"/>
      <c r="AC438" s="179"/>
      <c r="AD438" s="180"/>
      <c r="AE438" s="198">
        <f t="shared" si="21"/>
        <v>22</v>
      </c>
      <c r="AF438" s="198">
        <f t="shared" si="22"/>
        <v>25</v>
      </c>
      <c r="AG438" s="178">
        <v>3</v>
      </c>
      <c r="AH438" s="198" t="str">
        <f>IF(ISERROR(VLOOKUP($AG438,Datos!$A$9:$E$13,2,0)),"",VLOOKUP($AG438,Datos!$A$9:$E$13,2,0))</f>
        <v>3 Moderado</v>
      </c>
      <c r="AI438" s="197" t="str">
        <f>IF(ISERROR(VLOOKUP($AJ438,Datos!$D$8:$E$13,2,0)),0,VLOOKUP($AJ438,Datos!$D$8:$E$13,2,0))</f>
        <v>Extremadamente Dañino</v>
      </c>
      <c r="AJ438" s="198">
        <f>IF(ISERROR(VLOOKUP($X438,Datos!$B$8:$E$13,3,0)), 0, VLOOKUP($X438,Datos!$B$8:$E$13,3,0))</f>
        <v>4</v>
      </c>
      <c r="AK438" s="198">
        <f>IF(ISERROR(VLOOKUP(AL438,Datos!D431:E436,2,0)),0,VLOOKUP(AL438,Datos!D431:E436,2,0))</f>
        <v>0</v>
      </c>
      <c r="AL438" s="198">
        <f>IF(ISERROR(VLOOKUP(Y438,Datos!B431:E436,3,0)),0,VLOOKUP(Y438,Datos!B431:E436,3,0))</f>
        <v>0</v>
      </c>
      <c r="AM438" s="198">
        <f t="shared" si="23"/>
        <v>4</v>
      </c>
      <c r="AN438" s="198" t="str">
        <f>IF(ISERROR(VLOOKUP($AM438,Datos!$I$24:$J$28,2,0)),"-",VLOOKUP($AM438,Datos!$I$24:$J$28,2,0))</f>
        <v>Moderado</v>
      </c>
    </row>
    <row r="439" spans="1:40" s="199" customFormat="1">
      <c r="A439" s="196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8" t="s">
        <v>191</v>
      </c>
      <c r="N439" s="178" t="s">
        <v>194</v>
      </c>
      <c r="O439" s="198">
        <f>IF( AND($M439&lt;&gt;"", $N439&lt;&gt;""), VLOOKUP( IF(ISERROR(VLOOKUP($M439,Datos!$B$8:$C$13,2,0)),0,VLOOKUP($M439,Datos!$B$8:$C$13,2,0)), Datos!$I$9:$N$13, IF(ISERROR(VLOOKUP($N439,Datos!$B$17:$C$21,2,0)),0,VLOOKUP($N439, Datos!$B$17:$C$21,2,0)+1),  0),  "-")</f>
        <v>22</v>
      </c>
      <c r="P439" s="177"/>
      <c r="Q439" s="177"/>
      <c r="R439" s="177"/>
      <c r="S439" s="178" t="s">
        <v>40</v>
      </c>
      <c r="T439" s="198" t="str">
        <f>IF(ISERROR(VLOOKUP($S439,Datos!$B$25:$C$29,2,0)),"", VLOOKUP($S439,Datos!$B$25:$C$29,2,0))</f>
        <v>Alta</v>
      </c>
      <c r="U439" s="198" t="str">
        <f>VLOOKUP($S439,'Efectividad de Controles'!$B$5:$D$9,3,0)</f>
        <v>Impacto / Probabilidad</v>
      </c>
      <c r="V439" s="177"/>
      <c r="W439" s="177"/>
      <c r="X439" s="178" t="s">
        <v>191</v>
      </c>
      <c r="Y439" s="178" t="s">
        <v>196</v>
      </c>
      <c r="Z439" s="198">
        <f>IF( AND($X439&lt;&gt;"", $Y439&lt;&gt;""), VLOOKUP( IF(ISERROR(VLOOKUP($X439,Datos!$B$8:$C$13,2,0)),0,VLOOKUP($X439,Datos!$B$8:$C$13,2,0)), Datos!$I$9:$N$13, IF(ISERROR(VLOOKUP($Y439,Datos!$B$17:$C$21,2,0)),0,VLOOKUP($Y439, Datos!$B$17:$C$21,2,0)+1),  0),  "-")</f>
        <v>25</v>
      </c>
      <c r="AA439" s="177"/>
      <c r="AB439" s="177"/>
      <c r="AC439" s="179"/>
      <c r="AD439" s="180"/>
      <c r="AE439" s="198">
        <f t="shared" si="21"/>
        <v>22</v>
      </c>
      <c r="AF439" s="198">
        <f t="shared" si="22"/>
        <v>25</v>
      </c>
      <c r="AG439" s="178">
        <v>3</v>
      </c>
      <c r="AH439" s="198" t="str">
        <f>IF(ISERROR(VLOOKUP($AG439,Datos!$A$9:$E$13,2,0)),"",VLOOKUP($AG439,Datos!$A$9:$E$13,2,0))</f>
        <v>3 Moderado</v>
      </c>
      <c r="AI439" s="197" t="str">
        <f>IF(ISERROR(VLOOKUP($AJ439,Datos!$D$8:$E$13,2,0)),0,VLOOKUP($AJ439,Datos!$D$8:$E$13,2,0))</f>
        <v>Extremadamente Dañino</v>
      </c>
      <c r="AJ439" s="198">
        <f>IF(ISERROR(VLOOKUP($X439,Datos!$B$8:$E$13,3,0)), 0, VLOOKUP($X439,Datos!$B$8:$E$13,3,0))</f>
        <v>4</v>
      </c>
      <c r="AK439" s="198">
        <f>IF(ISERROR(VLOOKUP(AL439,Datos!D432:E437,2,0)),0,VLOOKUP(AL439,Datos!D432:E437,2,0))</f>
        <v>0</v>
      </c>
      <c r="AL439" s="198">
        <f>IF(ISERROR(VLOOKUP(Y439,Datos!B432:E437,3,0)),0,VLOOKUP(Y439,Datos!B432:E437,3,0))</f>
        <v>0</v>
      </c>
      <c r="AM439" s="198">
        <f t="shared" si="23"/>
        <v>4</v>
      </c>
      <c r="AN439" s="198" t="str">
        <f>IF(ISERROR(VLOOKUP($AM439,Datos!$I$24:$J$28,2,0)),"-",VLOOKUP($AM439,Datos!$I$24:$J$28,2,0))</f>
        <v>Moderado</v>
      </c>
    </row>
    <row r="440" spans="1:40" s="199" customFormat="1">
      <c r="A440" s="196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8" t="s">
        <v>191</v>
      </c>
      <c r="N440" s="178" t="s">
        <v>194</v>
      </c>
      <c r="O440" s="198">
        <f>IF( AND($M440&lt;&gt;"", $N440&lt;&gt;""), VLOOKUP( IF(ISERROR(VLOOKUP($M440,Datos!$B$8:$C$13,2,0)),0,VLOOKUP($M440,Datos!$B$8:$C$13,2,0)), Datos!$I$9:$N$13, IF(ISERROR(VLOOKUP($N440,Datos!$B$17:$C$21,2,0)),0,VLOOKUP($N440, Datos!$B$17:$C$21,2,0)+1),  0),  "-")</f>
        <v>22</v>
      </c>
      <c r="P440" s="177"/>
      <c r="Q440" s="177"/>
      <c r="R440" s="177"/>
      <c r="S440" s="178" t="s">
        <v>40</v>
      </c>
      <c r="T440" s="198" t="str">
        <f>IF(ISERROR(VLOOKUP($S440,Datos!$B$25:$C$29,2,0)),"", VLOOKUP($S440,Datos!$B$25:$C$29,2,0))</f>
        <v>Alta</v>
      </c>
      <c r="U440" s="198" t="str">
        <f>VLOOKUP($S440,'Efectividad de Controles'!$B$5:$D$9,3,0)</f>
        <v>Impacto / Probabilidad</v>
      </c>
      <c r="V440" s="177"/>
      <c r="W440" s="177"/>
      <c r="X440" s="178" t="s">
        <v>191</v>
      </c>
      <c r="Y440" s="178" t="s">
        <v>196</v>
      </c>
      <c r="Z440" s="198">
        <f>IF( AND($X440&lt;&gt;"", $Y440&lt;&gt;""), VLOOKUP( IF(ISERROR(VLOOKUP($X440,Datos!$B$8:$C$13,2,0)),0,VLOOKUP($X440,Datos!$B$8:$C$13,2,0)), Datos!$I$9:$N$13, IF(ISERROR(VLOOKUP($Y440,Datos!$B$17:$C$21,2,0)),0,VLOOKUP($Y440, Datos!$B$17:$C$21,2,0)+1),  0),  "-")</f>
        <v>25</v>
      </c>
      <c r="AA440" s="177"/>
      <c r="AB440" s="177"/>
      <c r="AC440" s="179"/>
      <c r="AD440" s="180"/>
      <c r="AE440" s="198">
        <f t="shared" si="21"/>
        <v>22</v>
      </c>
      <c r="AF440" s="198">
        <f t="shared" si="22"/>
        <v>25</v>
      </c>
      <c r="AG440" s="178">
        <v>3</v>
      </c>
      <c r="AH440" s="198" t="str">
        <f>IF(ISERROR(VLOOKUP($AG440,Datos!$A$9:$E$13,2,0)),"",VLOOKUP($AG440,Datos!$A$9:$E$13,2,0))</f>
        <v>3 Moderado</v>
      </c>
      <c r="AI440" s="197" t="str">
        <f>IF(ISERROR(VLOOKUP($AJ440,Datos!$D$8:$E$13,2,0)),0,VLOOKUP($AJ440,Datos!$D$8:$E$13,2,0))</f>
        <v>Extremadamente Dañino</v>
      </c>
      <c r="AJ440" s="198">
        <f>IF(ISERROR(VLOOKUP($X440,Datos!$B$8:$E$13,3,0)), 0, VLOOKUP($X440,Datos!$B$8:$E$13,3,0))</f>
        <v>4</v>
      </c>
      <c r="AK440" s="198">
        <f>IF(ISERROR(VLOOKUP(AL440,Datos!D433:E438,2,0)),0,VLOOKUP(AL440,Datos!D433:E438,2,0))</f>
        <v>0</v>
      </c>
      <c r="AL440" s="198">
        <f>IF(ISERROR(VLOOKUP(Y440,Datos!B433:E438,3,0)),0,VLOOKUP(Y440,Datos!B433:E438,3,0))</f>
        <v>0</v>
      </c>
      <c r="AM440" s="198">
        <f t="shared" si="23"/>
        <v>4</v>
      </c>
      <c r="AN440" s="198" t="str">
        <f>IF(ISERROR(VLOOKUP($AM440,Datos!$I$24:$J$28,2,0)),"-",VLOOKUP($AM440,Datos!$I$24:$J$28,2,0))</f>
        <v>Moderado</v>
      </c>
    </row>
    <row r="441" spans="1:40" s="199" customFormat="1">
      <c r="A441" s="196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8" t="s">
        <v>191</v>
      </c>
      <c r="N441" s="178" t="s">
        <v>194</v>
      </c>
      <c r="O441" s="198">
        <f>IF( AND($M441&lt;&gt;"", $N441&lt;&gt;""), VLOOKUP( IF(ISERROR(VLOOKUP($M441,Datos!$B$8:$C$13,2,0)),0,VLOOKUP($M441,Datos!$B$8:$C$13,2,0)), Datos!$I$9:$N$13, IF(ISERROR(VLOOKUP($N441,Datos!$B$17:$C$21,2,0)),0,VLOOKUP($N441, Datos!$B$17:$C$21,2,0)+1),  0),  "-")</f>
        <v>22</v>
      </c>
      <c r="P441" s="177"/>
      <c r="Q441" s="177"/>
      <c r="R441" s="177"/>
      <c r="S441" s="178" t="s">
        <v>40</v>
      </c>
      <c r="T441" s="198" t="str">
        <f>IF(ISERROR(VLOOKUP($S441,Datos!$B$25:$C$29,2,0)),"", VLOOKUP($S441,Datos!$B$25:$C$29,2,0))</f>
        <v>Alta</v>
      </c>
      <c r="U441" s="198" t="str">
        <f>VLOOKUP($S441,'Efectividad de Controles'!$B$5:$D$9,3,0)</f>
        <v>Impacto / Probabilidad</v>
      </c>
      <c r="V441" s="177"/>
      <c r="W441" s="177"/>
      <c r="X441" s="178" t="s">
        <v>191</v>
      </c>
      <c r="Y441" s="178" t="s">
        <v>196</v>
      </c>
      <c r="Z441" s="198">
        <f>IF( AND($X441&lt;&gt;"", $Y441&lt;&gt;""), VLOOKUP( IF(ISERROR(VLOOKUP($X441,Datos!$B$8:$C$13,2,0)),0,VLOOKUP($X441,Datos!$B$8:$C$13,2,0)), Datos!$I$9:$N$13, IF(ISERROR(VLOOKUP($Y441,Datos!$B$17:$C$21,2,0)),0,VLOOKUP($Y441, Datos!$B$17:$C$21,2,0)+1),  0),  "-")</f>
        <v>25</v>
      </c>
      <c r="AA441" s="177"/>
      <c r="AB441" s="177"/>
      <c r="AC441" s="179"/>
      <c r="AD441" s="180"/>
      <c r="AE441" s="198">
        <f t="shared" si="21"/>
        <v>22</v>
      </c>
      <c r="AF441" s="198">
        <f t="shared" si="22"/>
        <v>25</v>
      </c>
      <c r="AG441" s="178">
        <v>3</v>
      </c>
      <c r="AH441" s="198" t="str">
        <f>IF(ISERROR(VLOOKUP($AG441,Datos!$A$9:$E$13,2,0)),"",VLOOKUP($AG441,Datos!$A$9:$E$13,2,0))</f>
        <v>3 Moderado</v>
      </c>
      <c r="AI441" s="197" t="str">
        <f>IF(ISERROR(VLOOKUP($AJ441,Datos!$D$8:$E$13,2,0)),0,VLOOKUP($AJ441,Datos!$D$8:$E$13,2,0))</f>
        <v>Extremadamente Dañino</v>
      </c>
      <c r="AJ441" s="198">
        <f>IF(ISERROR(VLOOKUP($X441,Datos!$B$8:$E$13,3,0)), 0, VLOOKUP($X441,Datos!$B$8:$E$13,3,0))</f>
        <v>4</v>
      </c>
      <c r="AK441" s="198">
        <f>IF(ISERROR(VLOOKUP(AL441,Datos!D434:E439,2,0)),0,VLOOKUP(AL441,Datos!D434:E439,2,0))</f>
        <v>0</v>
      </c>
      <c r="AL441" s="198">
        <f>IF(ISERROR(VLOOKUP(Y441,Datos!B434:E439,3,0)),0,VLOOKUP(Y441,Datos!B434:E439,3,0))</f>
        <v>0</v>
      </c>
      <c r="AM441" s="198">
        <f t="shared" si="23"/>
        <v>4</v>
      </c>
      <c r="AN441" s="198" t="str">
        <f>IF(ISERROR(VLOOKUP($AM441,Datos!$I$24:$J$28,2,0)),"-",VLOOKUP($AM441,Datos!$I$24:$J$28,2,0))</f>
        <v>Moderado</v>
      </c>
    </row>
    <row r="442" spans="1:40" s="199" customFormat="1">
      <c r="A442" s="196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8" t="s">
        <v>191</v>
      </c>
      <c r="N442" s="178" t="s">
        <v>194</v>
      </c>
      <c r="O442" s="198">
        <f>IF( AND($M442&lt;&gt;"", $N442&lt;&gt;""), VLOOKUP( IF(ISERROR(VLOOKUP($M442,Datos!$B$8:$C$13,2,0)),0,VLOOKUP($M442,Datos!$B$8:$C$13,2,0)), Datos!$I$9:$N$13, IF(ISERROR(VLOOKUP($N442,Datos!$B$17:$C$21,2,0)),0,VLOOKUP($N442, Datos!$B$17:$C$21,2,0)+1),  0),  "-")</f>
        <v>22</v>
      </c>
      <c r="P442" s="177"/>
      <c r="Q442" s="177"/>
      <c r="R442" s="177"/>
      <c r="S442" s="178" t="s">
        <v>40</v>
      </c>
      <c r="T442" s="198" t="str">
        <f>IF(ISERROR(VLOOKUP($S442,Datos!$B$25:$C$29,2,0)),"", VLOOKUP($S442,Datos!$B$25:$C$29,2,0))</f>
        <v>Alta</v>
      </c>
      <c r="U442" s="198" t="str">
        <f>VLOOKUP($S442,'Efectividad de Controles'!$B$5:$D$9,3,0)</f>
        <v>Impacto / Probabilidad</v>
      </c>
      <c r="V442" s="177"/>
      <c r="W442" s="177"/>
      <c r="X442" s="178" t="s">
        <v>191</v>
      </c>
      <c r="Y442" s="178" t="s">
        <v>196</v>
      </c>
      <c r="Z442" s="198">
        <f>IF( AND($X442&lt;&gt;"", $Y442&lt;&gt;""), VLOOKUP( IF(ISERROR(VLOOKUP($X442,Datos!$B$8:$C$13,2,0)),0,VLOOKUP($X442,Datos!$B$8:$C$13,2,0)), Datos!$I$9:$N$13, IF(ISERROR(VLOOKUP($Y442,Datos!$B$17:$C$21,2,0)),0,VLOOKUP($Y442, Datos!$B$17:$C$21,2,0)+1),  0),  "-")</f>
        <v>25</v>
      </c>
      <c r="AA442" s="177"/>
      <c r="AB442" s="177"/>
      <c r="AC442" s="179"/>
      <c r="AD442" s="180"/>
      <c r="AE442" s="198">
        <f t="shared" si="21"/>
        <v>22</v>
      </c>
      <c r="AF442" s="198">
        <f t="shared" si="22"/>
        <v>25</v>
      </c>
      <c r="AG442" s="178">
        <v>3</v>
      </c>
      <c r="AH442" s="198" t="str">
        <f>IF(ISERROR(VLOOKUP($AG442,Datos!$A$9:$E$13,2,0)),"",VLOOKUP($AG442,Datos!$A$9:$E$13,2,0))</f>
        <v>3 Moderado</v>
      </c>
      <c r="AI442" s="197" t="str">
        <f>IF(ISERROR(VLOOKUP($AJ442,Datos!$D$8:$E$13,2,0)),0,VLOOKUP($AJ442,Datos!$D$8:$E$13,2,0))</f>
        <v>Extremadamente Dañino</v>
      </c>
      <c r="AJ442" s="198">
        <f>IF(ISERROR(VLOOKUP($X442,Datos!$B$8:$E$13,3,0)), 0, VLOOKUP($X442,Datos!$B$8:$E$13,3,0))</f>
        <v>4</v>
      </c>
      <c r="AK442" s="198">
        <f>IF(ISERROR(VLOOKUP(AL442,Datos!D435:E440,2,0)),0,VLOOKUP(AL442,Datos!D435:E440,2,0))</f>
        <v>0</v>
      </c>
      <c r="AL442" s="198">
        <f>IF(ISERROR(VLOOKUP(Y442,Datos!B435:E440,3,0)),0,VLOOKUP(Y442,Datos!B435:E440,3,0))</f>
        <v>0</v>
      </c>
      <c r="AM442" s="198">
        <f t="shared" si="23"/>
        <v>4</v>
      </c>
      <c r="AN442" s="198" t="str">
        <f>IF(ISERROR(VLOOKUP($AM442,Datos!$I$24:$J$28,2,0)),"-",VLOOKUP($AM442,Datos!$I$24:$J$28,2,0))</f>
        <v>Moderado</v>
      </c>
    </row>
    <row r="443" spans="1:40" s="199" customFormat="1">
      <c r="A443" s="196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8" t="s">
        <v>191</v>
      </c>
      <c r="N443" s="178" t="s">
        <v>194</v>
      </c>
      <c r="O443" s="198">
        <f>IF( AND($M443&lt;&gt;"", $N443&lt;&gt;""), VLOOKUP( IF(ISERROR(VLOOKUP($M443,Datos!$B$8:$C$13,2,0)),0,VLOOKUP($M443,Datos!$B$8:$C$13,2,0)), Datos!$I$9:$N$13, IF(ISERROR(VLOOKUP($N443,Datos!$B$17:$C$21,2,0)),0,VLOOKUP($N443, Datos!$B$17:$C$21,2,0)+1),  0),  "-")</f>
        <v>22</v>
      </c>
      <c r="P443" s="177"/>
      <c r="Q443" s="177"/>
      <c r="R443" s="177"/>
      <c r="S443" s="178" t="s">
        <v>40</v>
      </c>
      <c r="T443" s="198" t="str">
        <f>IF(ISERROR(VLOOKUP($S443,Datos!$B$25:$C$29,2,0)),"", VLOOKUP($S443,Datos!$B$25:$C$29,2,0))</f>
        <v>Alta</v>
      </c>
      <c r="U443" s="198" t="str">
        <f>VLOOKUP($S443,'Efectividad de Controles'!$B$5:$D$9,3,0)</f>
        <v>Impacto / Probabilidad</v>
      </c>
      <c r="V443" s="177"/>
      <c r="W443" s="177"/>
      <c r="X443" s="178" t="s">
        <v>191</v>
      </c>
      <c r="Y443" s="178" t="s">
        <v>196</v>
      </c>
      <c r="Z443" s="198">
        <f>IF( AND($X443&lt;&gt;"", $Y443&lt;&gt;""), VLOOKUP( IF(ISERROR(VLOOKUP($X443,Datos!$B$8:$C$13,2,0)),0,VLOOKUP($X443,Datos!$B$8:$C$13,2,0)), Datos!$I$9:$N$13, IF(ISERROR(VLOOKUP($Y443,Datos!$B$17:$C$21,2,0)),0,VLOOKUP($Y443, Datos!$B$17:$C$21,2,0)+1),  0),  "-")</f>
        <v>25</v>
      </c>
      <c r="AA443" s="177"/>
      <c r="AB443" s="177"/>
      <c r="AC443" s="179"/>
      <c r="AD443" s="180"/>
      <c r="AE443" s="198">
        <f t="shared" si="21"/>
        <v>22</v>
      </c>
      <c r="AF443" s="198">
        <f t="shared" si="22"/>
        <v>25</v>
      </c>
      <c r="AG443" s="178">
        <v>3</v>
      </c>
      <c r="AH443" s="198" t="str">
        <f>IF(ISERROR(VLOOKUP($AG443,Datos!$A$9:$E$13,2,0)),"",VLOOKUP($AG443,Datos!$A$9:$E$13,2,0))</f>
        <v>3 Moderado</v>
      </c>
      <c r="AI443" s="197" t="str">
        <f>IF(ISERROR(VLOOKUP($AJ443,Datos!$D$8:$E$13,2,0)),0,VLOOKUP($AJ443,Datos!$D$8:$E$13,2,0))</f>
        <v>Extremadamente Dañino</v>
      </c>
      <c r="AJ443" s="198">
        <f>IF(ISERROR(VLOOKUP($X443,Datos!$B$8:$E$13,3,0)), 0, VLOOKUP($X443,Datos!$B$8:$E$13,3,0))</f>
        <v>4</v>
      </c>
      <c r="AK443" s="198">
        <f>IF(ISERROR(VLOOKUP(AL443,Datos!D436:E441,2,0)),0,VLOOKUP(AL443,Datos!D436:E441,2,0))</f>
        <v>0</v>
      </c>
      <c r="AL443" s="198">
        <f>IF(ISERROR(VLOOKUP(Y443,Datos!B436:E441,3,0)),0,VLOOKUP(Y443,Datos!B436:E441,3,0))</f>
        <v>0</v>
      </c>
      <c r="AM443" s="198">
        <f t="shared" si="23"/>
        <v>4</v>
      </c>
      <c r="AN443" s="198" t="str">
        <f>IF(ISERROR(VLOOKUP($AM443,Datos!$I$24:$J$28,2,0)),"-",VLOOKUP($AM443,Datos!$I$24:$J$28,2,0))</f>
        <v>Moderado</v>
      </c>
    </row>
    <row r="444" spans="1:40" s="199" customFormat="1">
      <c r="A444" s="196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8" t="s">
        <v>191</v>
      </c>
      <c r="N444" s="178" t="s">
        <v>194</v>
      </c>
      <c r="O444" s="198">
        <f>IF( AND($M444&lt;&gt;"", $N444&lt;&gt;""), VLOOKUP( IF(ISERROR(VLOOKUP($M444,Datos!$B$8:$C$13,2,0)),0,VLOOKUP($M444,Datos!$B$8:$C$13,2,0)), Datos!$I$9:$N$13, IF(ISERROR(VLOOKUP($N444,Datos!$B$17:$C$21,2,0)),0,VLOOKUP($N444, Datos!$B$17:$C$21,2,0)+1),  0),  "-")</f>
        <v>22</v>
      </c>
      <c r="P444" s="177"/>
      <c r="Q444" s="177"/>
      <c r="R444" s="177"/>
      <c r="S444" s="178" t="s">
        <v>40</v>
      </c>
      <c r="T444" s="198" t="str">
        <f>IF(ISERROR(VLOOKUP($S444,Datos!$B$25:$C$29,2,0)),"", VLOOKUP($S444,Datos!$B$25:$C$29,2,0))</f>
        <v>Alta</v>
      </c>
      <c r="U444" s="198" t="str">
        <f>VLOOKUP($S444,'Efectividad de Controles'!$B$5:$D$9,3,0)</f>
        <v>Impacto / Probabilidad</v>
      </c>
      <c r="V444" s="177"/>
      <c r="W444" s="177"/>
      <c r="X444" s="178" t="s">
        <v>191</v>
      </c>
      <c r="Y444" s="178" t="s">
        <v>196</v>
      </c>
      <c r="Z444" s="198">
        <f>IF( AND($X444&lt;&gt;"", $Y444&lt;&gt;""), VLOOKUP( IF(ISERROR(VLOOKUP($X444,Datos!$B$8:$C$13,2,0)),0,VLOOKUP($X444,Datos!$B$8:$C$13,2,0)), Datos!$I$9:$N$13, IF(ISERROR(VLOOKUP($Y444,Datos!$B$17:$C$21,2,0)),0,VLOOKUP($Y444, Datos!$B$17:$C$21,2,0)+1),  0),  "-")</f>
        <v>25</v>
      </c>
      <c r="AA444" s="177"/>
      <c r="AB444" s="177"/>
      <c r="AC444" s="179"/>
      <c r="AD444" s="180"/>
      <c r="AE444" s="198">
        <f t="shared" si="21"/>
        <v>22</v>
      </c>
      <c r="AF444" s="198">
        <f t="shared" si="22"/>
        <v>25</v>
      </c>
      <c r="AG444" s="178">
        <v>3</v>
      </c>
      <c r="AH444" s="198" t="str">
        <f>IF(ISERROR(VLOOKUP($AG444,Datos!$A$9:$E$13,2,0)),"",VLOOKUP($AG444,Datos!$A$9:$E$13,2,0))</f>
        <v>3 Moderado</v>
      </c>
      <c r="AI444" s="197" t="str">
        <f>IF(ISERROR(VLOOKUP($AJ444,Datos!$D$8:$E$13,2,0)),0,VLOOKUP($AJ444,Datos!$D$8:$E$13,2,0))</f>
        <v>Extremadamente Dañino</v>
      </c>
      <c r="AJ444" s="198">
        <f>IF(ISERROR(VLOOKUP($X444,Datos!$B$8:$E$13,3,0)), 0, VLOOKUP($X444,Datos!$B$8:$E$13,3,0))</f>
        <v>4</v>
      </c>
      <c r="AK444" s="198">
        <f>IF(ISERROR(VLOOKUP(AL444,Datos!D437:E442,2,0)),0,VLOOKUP(AL444,Datos!D437:E442,2,0))</f>
        <v>0</v>
      </c>
      <c r="AL444" s="198">
        <f>IF(ISERROR(VLOOKUP(Y444,Datos!B437:E442,3,0)),0,VLOOKUP(Y444,Datos!B437:E442,3,0))</f>
        <v>0</v>
      </c>
      <c r="AM444" s="198">
        <f t="shared" si="23"/>
        <v>4</v>
      </c>
      <c r="AN444" s="198" t="str">
        <f>IF(ISERROR(VLOOKUP($AM444,Datos!$I$24:$J$28,2,0)),"-",VLOOKUP($AM444,Datos!$I$24:$J$28,2,0))</f>
        <v>Moderado</v>
      </c>
    </row>
    <row r="445" spans="1:40" s="199" customFormat="1">
      <c r="A445" s="196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8" t="s">
        <v>191</v>
      </c>
      <c r="N445" s="178" t="s">
        <v>194</v>
      </c>
      <c r="O445" s="198">
        <f>IF( AND($M445&lt;&gt;"", $N445&lt;&gt;""), VLOOKUP( IF(ISERROR(VLOOKUP($M445,Datos!$B$8:$C$13,2,0)),0,VLOOKUP($M445,Datos!$B$8:$C$13,2,0)), Datos!$I$9:$N$13, IF(ISERROR(VLOOKUP($N445,Datos!$B$17:$C$21,2,0)),0,VLOOKUP($N445, Datos!$B$17:$C$21,2,0)+1),  0),  "-")</f>
        <v>22</v>
      </c>
      <c r="P445" s="177"/>
      <c r="Q445" s="177"/>
      <c r="R445" s="177"/>
      <c r="S445" s="178" t="s">
        <v>40</v>
      </c>
      <c r="T445" s="198" t="str">
        <f>IF(ISERROR(VLOOKUP($S445,Datos!$B$25:$C$29,2,0)),"", VLOOKUP($S445,Datos!$B$25:$C$29,2,0))</f>
        <v>Alta</v>
      </c>
      <c r="U445" s="198" t="str">
        <f>VLOOKUP($S445,'Efectividad de Controles'!$B$5:$D$9,3,0)</f>
        <v>Impacto / Probabilidad</v>
      </c>
      <c r="V445" s="177"/>
      <c r="W445" s="177"/>
      <c r="X445" s="178" t="s">
        <v>191</v>
      </c>
      <c r="Y445" s="178" t="s">
        <v>196</v>
      </c>
      <c r="Z445" s="198">
        <f>IF( AND($X445&lt;&gt;"", $Y445&lt;&gt;""), VLOOKUP( IF(ISERROR(VLOOKUP($X445,Datos!$B$8:$C$13,2,0)),0,VLOOKUP($X445,Datos!$B$8:$C$13,2,0)), Datos!$I$9:$N$13, IF(ISERROR(VLOOKUP($Y445,Datos!$B$17:$C$21,2,0)),0,VLOOKUP($Y445, Datos!$B$17:$C$21,2,0)+1),  0),  "-")</f>
        <v>25</v>
      </c>
      <c r="AA445" s="177"/>
      <c r="AB445" s="177"/>
      <c r="AC445" s="179"/>
      <c r="AD445" s="180"/>
      <c r="AE445" s="198">
        <f t="shared" si="21"/>
        <v>22</v>
      </c>
      <c r="AF445" s="198">
        <f t="shared" si="22"/>
        <v>25</v>
      </c>
      <c r="AG445" s="178">
        <v>3</v>
      </c>
      <c r="AH445" s="198" t="str">
        <f>IF(ISERROR(VLOOKUP($AG445,Datos!$A$9:$E$13,2,0)),"",VLOOKUP($AG445,Datos!$A$9:$E$13,2,0))</f>
        <v>3 Moderado</v>
      </c>
      <c r="AI445" s="197" t="str">
        <f>IF(ISERROR(VLOOKUP($AJ445,Datos!$D$8:$E$13,2,0)),0,VLOOKUP($AJ445,Datos!$D$8:$E$13,2,0))</f>
        <v>Extremadamente Dañino</v>
      </c>
      <c r="AJ445" s="198">
        <f>IF(ISERROR(VLOOKUP($X445,Datos!$B$8:$E$13,3,0)), 0, VLOOKUP($X445,Datos!$B$8:$E$13,3,0))</f>
        <v>4</v>
      </c>
      <c r="AK445" s="198">
        <f>IF(ISERROR(VLOOKUP(AL445,Datos!D438:E443,2,0)),0,VLOOKUP(AL445,Datos!D438:E443,2,0))</f>
        <v>0</v>
      </c>
      <c r="AL445" s="198">
        <f>IF(ISERROR(VLOOKUP(Y445,Datos!B438:E443,3,0)),0,VLOOKUP(Y445,Datos!B438:E443,3,0))</f>
        <v>0</v>
      </c>
      <c r="AM445" s="198">
        <f t="shared" si="23"/>
        <v>4</v>
      </c>
      <c r="AN445" s="198" t="str">
        <f>IF(ISERROR(VLOOKUP($AM445,Datos!$I$24:$J$28,2,0)),"-",VLOOKUP($AM445,Datos!$I$24:$J$28,2,0))</f>
        <v>Moderado</v>
      </c>
    </row>
    <row r="446" spans="1:40" s="199" customFormat="1">
      <c r="A446" s="196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8" t="s">
        <v>191</v>
      </c>
      <c r="N446" s="178" t="s">
        <v>194</v>
      </c>
      <c r="O446" s="198">
        <f>IF( AND($M446&lt;&gt;"", $N446&lt;&gt;""), VLOOKUP( IF(ISERROR(VLOOKUP($M446,Datos!$B$8:$C$13,2,0)),0,VLOOKUP($M446,Datos!$B$8:$C$13,2,0)), Datos!$I$9:$N$13, IF(ISERROR(VLOOKUP($N446,Datos!$B$17:$C$21,2,0)),0,VLOOKUP($N446, Datos!$B$17:$C$21,2,0)+1),  0),  "-")</f>
        <v>22</v>
      </c>
      <c r="P446" s="177"/>
      <c r="Q446" s="177"/>
      <c r="R446" s="177"/>
      <c r="S446" s="178" t="s">
        <v>40</v>
      </c>
      <c r="T446" s="198" t="str">
        <f>IF(ISERROR(VLOOKUP($S446,Datos!$B$25:$C$29,2,0)),"", VLOOKUP($S446,Datos!$B$25:$C$29,2,0))</f>
        <v>Alta</v>
      </c>
      <c r="U446" s="198" t="str">
        <f>VLOOKUP($S446,'Efectividad de Controles'!$B$5:$D$9,3,0)</f>
        <v>Impacto / Probabilidad</v>
      </c>
      <c r="V446" s="177"/>
      <c r="W446" s="177"/>
      <c r="X446" s="178" t="s">
        <v>191</v>
      </c>
      <c r="Y446" s="178" t="s">
        <v>196</v>
      </c>
      <c r="Z446" s="198">
        <f>IF( AND($X446&lt;&gt;"", $Y446&lt;&gt;""), VLOOKUP( IF(ISERROR(VLOOKUP($X446,Datos!$B$8:$C$13,2,0)),0,VLOOKUP($X446,Datos!$B$8:$C$13,2,0)), Datos!$I$9:$N$13, IF(ISERROR(VLOOKUP($Y446,Datos!$B$17:$C$21,2,0)),0,VLOOKUP($Y446, Datos!$B$17:$C$21,2,0)+1),  0),  "-")</f>
        <v>25</v>
      </c>
      <c r="AA446" s="177"/>
      <c r="AB446" s="177"/>
      <c r="AC446" s="179"/>
      <c r="AD446" s="180"/>
      <c r="AE446" s="198">
        <f t="shared" si="21"/>
        <v>22</v>
      </c>
      <c r="AF446" s="198">
        <f t="shared" si="22"/>
        <v>25</v>
      </c>
      <c r="AG446" s="178">
        <v>3</v>
      </c>
      <c r="AH446" s="198" t="str">
        <f>IF(ISERROR(VLOOKUP($AG446,Datos!$A$9:$E$13,2,0)),"",VLOOKUP($AG446,Datos!$A$9:$E$13,2,0))</f>
        <v>3 Moderado</v>
      </c>
      <c r="AI446" s="197" t="str">
        <f>IF(ISERROR(VLOOKUP($AJ446,Datos!$D$8:$E$13,2,0)),0,VLOOKUP($AJ446,Datos!$D$8:$E$13,2,0))</f>
        <v>Extremadamente Dañino</v>
      </c>
      <c r="AJ446" s="198">
        <f>IF(ISERROR(VLOOKUP($X446,Datos!$B$8:$E$13,3,0)), 0, VLOOKUP($X446,Datos!$B$8:$E$13,3,0))</f>
        <v>4</v>
      </c>
      <c r="AK446" s="198">
        <f>IF(ISERROR(VLOOKUP(AL446,Datos!D439:E444,2,0)),0,VLOOKUP(AL446,Datos!D439:E444,2,0))</f>
        <v>0</v>
      </c>
      <c r="AL446" s="198">
        <f>IF(ISERROR(VLOOKUP(Y446,Datos!B439:E444,3,0)),0,VLOOKUP(Y446,Datos!B439:E444,3,0))</f>
        <v>0</v>
      </c>
      <c r="AM446" s="198">
        <f t="shared" si="23"/>
        <v>4</v>
      </c>
      <c r="AN446" s="198" t="str">
        <f>IF(ISERROR(VLOOKUP($AM446,Datos!$I$24:$J$28,2,0)),"-",VLOOKUP($AM446,Datos!$I$24:$J$28,2,0))</f>
        <v>Moderado</v>
      </c>
    </row>
    <row r="447" spans="1:40" s="199" customFormat="1">
      <c r="A447" s="196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8" t="s">
        <v>191</v>
      </c>
      <c r="N447" s="178" t="s">
        <v>194</v>
      </c>
      <c r="O447" s="198">
        <f>IF( AND($M447&lt;&gt;"", $N447&lt;&gt;""), VLOOKUP( IF(ISERROR(VLOOKUP($M447,Datos!$B$8:$C$13,2,0)),0,VLOOKUP($M447,Datos!$B$8:$C$13,2,0)), Datos!$I$9:$N$13, IF(ISERROR(VLOOKUP($N447,Datos!$B$17:$C$21,2,0)),0,VLOOKUP($N447, Datos!$B$17:$C$21,2,0)+1),  0),  "-")</f>
        <v>22</v>
      </c>
      <c r="P447" s="177"/>
      <c r="Q447" s="177"/>
      <c r="R447" s="177"/>
      <c r="S447" s="178" t="s">
        <v>40</v>
      </c>
      <c r="T447" s="198" t="str">
        <f>IF(ISERROR(VLOOKUP($S447,Datos!$B$25:$C$29,2,0)),"", VLOOKUP($S447,Datos!$B$25:$C$29,2,0))</f>
        <v>Alta</v>
      </c>
      <c r="U447" s="198" t="str">
        <f>VLOOKUP($S447,'Efectividad de Controles'!$B$5:$D$9,3,0)</f>
        <v>Impacto / Probabilidad</v>
      </c>
      <c r="V447" s="177"/>
      <c r="W447" s="177"/>
      <c r="X447" s="178" t="s">
        <v>191</v>
      </c>
      <c r="Y447" s="178" t="s">
        <v>196</v>
      </c>
      <c r="Z447" s="198">
        <f>IF( AND($X447&lt;&gt;"", $Y447&lt;&gt;""), VLOOKUP( IF(ISERROR(VLOOKUP($X447,Datos!$B$8:$C$13,2,0)),0,VLOOKUP($X447,Datos!$B$8:$C$13,2,0)), Datos!$I$9:$N$13, IF(ISERROR(VLOOKUP($Y447,Datos!$B$17:$C$21,2,0)),0,VLOOKUP($Y447, Datos!$B$17:$C$21,2,0)+1),  0),  "-")</f>
        <v>25</v>
      </c>
      <c r="AA447" s="177"/>
      <c r="AB447" s="177"/>
      <c r="AC447" s="179"/>
      <c r="AD447" s="180"/>
      <c r="AE447" s="198">
        <f t="shared" si="21"/>
        <v>22</v>
      </c>
      <c r="AF447" s="198">
        <f t="shared" si="22"/>
        <v>25</v>
      </c>
      <c r="AG447" s="178">
        <v>3</v>
      </c>
      <c r="AH447" s="198" t="str">
        <f>IF(ISERROR(VLOOKUP($AG447,Datos!$A$9:$E$13,2,0)),"",VLOOKUP($AG447,Datos!$A$9:$E$13,2,0))</f>
        <v>3 Moderado</v>
      </c>
      <c r="AI447" s="197" t="str">
        <f>IF(ISERROR(VLOOKUP($AJ447,Datos!$D$8:$E$13,2,0)),0,VLOOKUP($AJ447,Datos!$D$8:$E$13,2,0))</f>
        <v>Extremadamente Dañino</v>
      </c>
      <c r="AJ447" s="198">
        <f>IF(ISERROR(VLOOKUP($X447,Datos!$B$8:$E$13,3,0)), 0, VLOOKUP($X447,Datos!$B$8:$E$13,3,0))</f>
        <v>4</v>
      </c>
      <c r="AK447" s="198">
        <f>IF(ISERROR(VLOOKUP(AL447,Datos!D440:E445,2,0)),0,VLOOKUP(AL447,Datos!D440:E445,2,0))</f>
        <v>0</v>
      </c>
      <c r="AL447" s="198">
        <f>IF(ISERROR(VLOOKUP(Y447,Datos!B440:E445,3,0)),0,VLOOKUP(Y447,Datos!B440:E445,3,0))</f>
        <v>0</v>
      </c>
      <c r="AM447" s="198">
        <f t="shared" si="23"/>
        <v>4</v>
      </c>
      <c r="AN447" s="198" t="str">
        <f>IF(ISERROR(VLOOKUP($AM447,Datos!$I$24:$J$28,2,0)),"-",VLOOKUP($AM447,Datos!$I$24:$J$28,2,0))</f>
        <v>Moderado</v>
      </c>
    </row>
    <row r="448" spans="1:40" s="199" customFormat="1">
      <c r="A448" s="196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8" t="s">
        <v>191</v>
      </c>
      <c r="N448" s="178" t="s">
        <v>194</v>
      </c>
      <c r="O448" s="198">
        <f>IF( AND($M448&lt;&gt;"", $N448&lt;&gt;""), VLOOKUP( IF(ISERROR(VLOOKUP($M448,Datos!$B$8:$C$13,2,0)),0,VLOOKUP($M448,Datos!$B$8:$C$13,2,0)), Datos!$I$9:$N$13, IF(ISERROR(VLOOKUP($N448,Datos!$B$17:$C$21,2,0)),0,VLOOKUP($N448, Datos!$B$17:$C$21,2,0)+1),  0),  "-")</f>
        <v>22</v>
      </c>
      <c r="P448" s="177"/>
      <c r="Q448" s="177"/>
      <c r="R448" s="177"/>
      <c r="S448" s="178" t="s">
        <v>40</v>
      </c>
      <c r="T448" s="198" t="str">
        <f>IF(ISERROR(VLOOKUP($S448,Datos!$B$25:$C$29,2,0)),"", VLOOKUP($S448,Datos!$B$25:$C$29,2,0))</f>
        <v>Alta</v>
      </c>
      <c r="U448" s="198" t="str">
        <f>VLOOKUP($S448,'Efectividad de Controles'!$B$5:$D$9,3,0)</f>
        <v>Impacto / Probabilidad</v>
      </c>
      <c r="V448" s="177"/>
      <c r="W448" s="177"/>
      <c r="X448" s="178" t="s">
        <v>191</v>
      </c>
      <c r="Y448" s="178" t="s">
        <v>196</v>
      </c>
      <c r="Z448" s="198">
        <f>IF( AND($X448&lt;&gt;"", $Y448&lt;&gt;""), VLOOKUP( IF(ISERROR(VLOOKUP($X448,Datos!$B$8:$C$13,2,0)),0,VLOOKUP($X448,Datos!$B$8:$C$13,2,0)), Datos!$I$9:$N$13, IF(ISERROR(VLOOKUP($Y448,Datos!$B$17:$C$21,2,0)),0,VLOOKUP($Y448, Datos!$B$17:$C$21,2,0)+1),  0),  "-")</f>
        <v>25</v>
      </c>
      <c r="AA448" s="177"/>
      <c r="AB448" s="177"/>
      <c r="AC448" s="179"/>
      <c r="AD448" s="180"/>
      <c r="AE448" s="198">
        <f t="shared" si="21"/>
        <v>22</v>
      </c>
      <c r="AF448" s="198">
        <f t="shared" si="22"/>
        <v>25</v>
      </c>
      <c r="AG448" s="178">
        <v>3</v>
      </c>
      <c r="AH448" s="198" t="str">
        <f>IF(ISERROR(VLOOKUP($AG448,Datos!$A$9:$E$13,2,0)),"",VLOOKUP($AG448,Datos!$A$9:$E$13,2,0))</f>
        <v>3 Moderado</v>
      </c>
      <c r="AI448" s="197" t="str">
        <f>IF(ISERROR(VLOOKUP($AJ448,Datos!$D$8:$E$13,2,0)),0,VLOOKUP($AJ448,Datos!$D$8:$E$13,2,0))</f>
        <v>Extremadamente Dañino</v>
      </c>
      <c r="AJ448" s="198">
        <f>IF(ISERROR(VLOOKUP($X448,Datos!$B$8:$E$13,3,0)), 0, VLOOKUP($X448,Datos!$B$8:$E$13,3,0))</f>
        <v>4</v>
      </c>
      <c r="AK448" s="198">
        <f>IF(ISERROR(VLOOKUP(AL448,Datos!D441:E446,2,0)),0,VLOOKUP(AL448,Datos!D441:E446,2,0))</f>
        <v>0</v>
      </c>
      <c r="AL448" s="198">
        <f>IF(ISERROR(VLOOKUP(Y448,Datos!B441:E446,3,0)),0,VLOOKUP(Y448,Datos!B441:E446,3,0))</f>
        <v>0</v>
      </c>
      <c r="AM448" s="198">
        <f t="shared" si="23"/>
        <v>4</v>
      </c>
      <c r="AN448" s="198" t="str">
        <f>IF(ISERROR(VLOOKUP($AM448,Datos!$I$24:$J$28,2,0)),"-",VLOOKUP($AM448,Datos!$I$24:$J$28,2,0))</f>
        <v>Moderado</v>
      </c>
    </row>
    <row r="449" spans="1:40" s="199" customFormat="1">
      <c r="A449" s="196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8" t="s">
        <v>191</v>
      </c>
      <c r="N449" s="178" t="s">
        <v>194</v>
      </c>
      <c r="O449" s="198">
        <f>IF( AND($M449&lt;&gt;"", $N449&lt;&gt;""), VLOOKUP( IF(ISERROR(VLOOKUP($M449,Datos!$B$8:$C$13,2,0)),0,VLOOKUP($M449,Datos!$B$8:$C$13,2,0)), Datos!$I$9:$N$13, IF(ISERROR(VLOOKUP($N449,Datos!$B$17:$C$21,2,0)),0,VLOOKUP($N449, Datos!$B$17:$C$21,2,0)+1),  0),  "-")</f>
        <v>22</v>
      </c>
      <c r="P449" s="177"/>
      <c r="Q449" s="177"/>
      <c r="R449" s="177"/>
      <c r="S449" s="178" t="s">
        <v>40</v>
      </c>
      <c r="T449" s="198" t="str">
        <f>IF(ISERROR(VLOOKUP($S449,Datos!$B$25:$C$29,2,0)),"", VLOOKUP($S449,Datos!$B$25:$C$29,2,0))</f>
        <v>Alta</v>
      </c>
      <c r="U449" s="198" t="str">
        <f>VLOOKUP($S449,'Efectividad de Controles'!$B$5:$D$9,3,0)</f>
        <v>Impacto / Probabilidad</v>
      </c>
      <c r="V449" s="177"/>
      <c r="W449" s="177"/>
      <c r="X449" s="178" t="s">
        <v>191</v>
      </c>
      <c r="Y449" s="178" t="s">
        <v>196</v>
      </c>
      <c r="Z449" s="198">
        <f>IF( AND($X449&lt;&gt;"", $Y449&lt;&gt;""), VLOOKUP( IF(ISERROR(VLOOKUP($X449,Datos!$B$8:$C$13,2,0)),0,VLOOKUP($X449,Datos!$B$8:$C$13,2,0)), Datos!$I$9:$N$13, IF(ISERROR(VLOOKUP($Y449,Datos!$B$17:$C$21,2,0)),0,VLOOKUP($Y449, Datos!$B$17:$C$21,2,0)+1),  0),  "-")</f>
        <v>25</v>
      </c>
      <c r="AA449" s="177"/>
      <c r="AB449" s="177"/>
      <c r="AC449" s="179"/>
      <c r="AD449" s="180"/>
      <c r="AE449" s="198">
        <f t="shared" si="21"/>
        <v>22</v>
      </c>
      <c r="AF449" s="198">
        <f t="shared" si="22"/>
        <v>25</v>
      </c>
      <c r="AG449" s="178">
        <v>3</v>
      </c>
      <c r="AH449" s="198" t="str">
        <f>IF(ISERROR(VLOOKUP($AG449,Datos!$A$9:$E$13,2,0)),"",VLOOKUP($AG449,Datos!$A$9:$E$13,2,0))</f>
        <v>3 Moderado</v>
      </c>
      <c r="AI449" s="197" t="str">
        <f>IF(ISERROR(VLOOKUP($AJ449,Datos!$D$8:$E$13,2,0)),0,VLOOKUP($AJ449,Datos!$D$8:$E$13,2,0))</f>
        <v>Extremadamente Dañino</v>
      </c>
      <c r="AJ449" s="198">
        <f>IF(ISERROR(VLOOKUP($X449,Datos!$B$8:$E$13,3,0)), 0, VLOOKUP($X449,Datos!$B$8:$E$13,3,0))</f>
        <v>4</v>
      </c>
      <c r="AK449" s="198">
        <f>IF(ISERROR(VLOOKUP(AL449,Datos!D442:E447,2,0)),0,VLOOKUP(AL449,Datos!D442:E447,2,0))</f>
        <v>0</v>
      </c>
      <c r="AL449" s="198">
        <f>IF(ISERROR(VLOOKUP(Y449,Datos!B442:E447,3,0)),0,VLOOKUP(Y449,Datos!B442:E447,3,0))</f>
        <v>0</v>
      </c>
      <c r="AM449" s="198">
        <f t="shared" si="23"/>
        <v>4</v>
      </c>
      <c r="AN449" s="198" t="str">
        <f>IF(ISERROR(VLOOKUP($AM449,Datos!$I$24:$J$28,2,0)),"-",VLOOKUP($AM449,Datos!$I$24:$J$28,2,0))</f>
        <v>Moderado</v>
      </c>
    </row>
    <row r="450" spans="1:40" s="199" customFormat="1">
      <c r="A450" s="196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8" t="s">
        <v>191</v>
      </c>
      <c r="N450" s="178" t="s">
        <v>194</v>
      </c>
      <c r="O450" s="198">
        <f>IF( AND($M450&lt;&gt;"", $N450&lt;&gt;""), VLOOKUP( IF(ISERROR(VLOOKUP($M450,Datos!$B$8:$C$13,2,0)),0,VLOOKUP($M450,Datos!$B$8:$C$13,2,0)), Datos!$I$9:$N$13, IF(ISERROR(VLOOKUP($N450,Datos!$B$17:$C$21,2,0)),0,VLOOKUP($N450, Datos!$B$17:$C$21,2,0)+1),  0),  "-")</f>
        <v>22</v>
      </c>
      <c r="P450" s="177"/>
      <c r="Q450" s="177"/>
      <c r="R450" s="177"/>
      <c r="S450" s="178" t="s">
        <v>40</v>
      </c>
      <c r="T450" s="198" t="str">
        <f>IF(ISERROR(VLOOKUP($S450,Datos!$B$25:$C$29,2,0)),"", VLOOKUP($S450,Datos!$B$25:$C$29,2,0))</f>
        <v>Alta</v>
      </c>
      <c r="U450" s="198" t="str">
        <f>VLOOKUP($S450,'Efectividad de Controles'!$B$5:$D$9,3,0)</f>
        <v>Impacto / Probabilidad</v>
      </c>
      <c r="V450" s="177"/>
      <c r="W450" s="177"/>
      <c r="X450" s="178" t="s">
        <v>191</v>
      </c>
      <c r="Y450" s="178" t="s">
        <v>196</v>
      </c>
      <c r="Z450" s="198">
        <f>IF( AND($X450&lt;&gt;"", $Y450&lt;&gt;""), VLOOKUP( IF(ISERROR(VLOOKUP($X450,Datos!$B$8:$C$13,2,0)),0,VLOOKUP($X450,Datos!$B$8:$C$13,2,0)), Datos!$I$9:$N$13, IF(ISERROR(VLOOKUP($Y450,Datos!$B$17:$C$21,2,0)),0,VLOOKUP($Y450, Datos!$B$17:$C$21,2,0)+1),  0),  "-")</f>
        <v>25</v>
      </c>
      <c r="AA450" s="177"/>
      <c r="AB450" s="177"/>
      <c r="AC450" s="179"/>
      <c r="AD450" s="180"/>
      <c r="AE450" s="198">
        <f t="shared" si="21"/>
        <v>22</v>
      </c>
      <c r="AF450" s="198">
        <f t="shared" si="22"/>
        <v>25</v>
      </c>
      <c r="AG450" s="178">
        <v>3</v>
      </c>
      <c r="AH450" s="198" t="str">
        <f>IF(ISERROR(VLOOKUP($AG450,Datos!$A$9:$E$13,2,0)),"",VLOOKUP($AG450,Datos!$A$9:$E$13,2,0))</f>
        <v>3 Moderado</v>
      </c>
      <c r="AI450" s="197" t="str">
        <f>IF(ISERROR(VLOOKUP($AJ450,Datos!$D$8:$E$13,2,0)),0,VLOOKUP($AJ450,Datos!$D$8:$E$13,2,0))</f>
        <v>Extremadamente Dañino</v>
      </c>
      <c r="AJ450" s="198">
        <f>IF(ISERROR(VLOOKUP($X450,Datos!$B$8:$E$13,3,0)), 0, VLOOKUP($X450,Datos!$B$8:$E$13,3,0))</f>
        <v>4</v>
      </c>
      <c r="AK450" s="198">
        <f>IF(ISERROR(VLOOKUP(AL450,Datos!D443:E448,2,0)),0,VLOOKUP(AL450,Datos!D443:E448,2,0))</f>
        <v>0</v>
      </c>
      <c r="AL450" s="198">
        <f>IF(ISERROR(VLOOKUP(Y450,Datos!B443:E448,3,0)),0,VLOOKUP(Y450,Datos!B443:E448,3,0))</f>
        <v>0</v>
      </c>
      <c r="AM450" s="198">
        <f t="shared" si="23"/>
        <v>4</v>
      </c>
      <c r="AN450" s="198" t="str">
        <f>IF(ISERROR(VLOOKUP($AM450,Datos!$I$24:$J$28,2,0)),"-",VLOOKUP($AM450,Datos!$I$24:$J$28,2,0))</f>
        <v>Moderado</v>
      </c>
    </row>
    <row r="451" spans="1:40" s="199" customFormat="1">
      <c r="A451" s="196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8" t="s">
        <v>191</v>
      </c>
      <c r="N451" s="178" t="s">
        <v>194</v>
      </c>
      <c r="O451" s="198">
        <f>IF( AND($M451&lt;&gt;"", $N451&lt;&gt;""), VLOOKUP( IF(ISERROR(VLOOKUP($M451,Datos!$B$8:$C$13,2,0)),0,VLOOKUP($M451,Datos!$B$8:$C$13,2,0)), Datos!$I$9:$N$13, IF(ISERROR(VLOOKUP($N451,Datos!$B$17:$C$21,2,0)),0,VLOOKUP($N451, Datos!$B$17:$C$21,2,0)+1),  0),  "-")</f>
        <v>22</v>
      </c>
      <c r="P451" s="177"/>
      <c r="Q451" s="177"/>
      <c r="R451" s="177"/>
      <c r="S451" s="178" t="s">
        <v>40</v>
      </c>
      <c r="T451" s="198" t="str">
        <f>IF(ISERROR(VLOOKUP($S451,Datos!$B$25:$C$29,2,0)),"", VLOOKUP($S451,Datos!$B$25:$C$29,2,0))</f>
        <v>Alta</v>
      </c>
      <c r="U451" s="198" t="str">
        <f>VLOOKUP($S451,'Efectividad de Controles'!$B$5:$D$9,3,0)</f>
        <v>Impacto / Probabilidad</v>
      </c>
      <c r="V451" s="177"/>
      <c r="W451" s="177"/>
      <c r="X451" s="178" t="s">
        <v>191</v>
      </c>
      <c r="Y451" s="178" t="s">
        <v>196</v>
      </c>
      <c r="Z451" s="198">
        <f>IF( AND($X451&lt;&gt;"", $Y451&lt;&gt;""), VLOOKUP( IF(ISERROR(VLOOKUP($X451,Datos!$B$8:$C$13,2,0)),0,VLOOKUP($X451,Datos!$B$8:$C$13,2,0)), Datos!$I$9:$N$13, IF(ISERROR(VLOOKUP($Y451,Datos!$B$17:$C$21,2,0)),0,VLOOKUP($Y451, Datos!$B$17:$C$21,2,0)+1),  0),  "-")</f>
        <v>25</v>
      </c>
      <c r="AA451" s="177"/>
      <c r="AB451" s="177"/>
      <c r="AC451" s="179"/>
      <c r="AD451" s="180"/>
      <c r="AE451" s="198">
        <f t="shared" si="21"/>
        <v>22</v>
      </c>
      <c r="AF451" s="198">
        <f t="shared" si="22"/>
        <v>25</v>
      </c>
      <c r="AG451" s="178">
        <v>3</v>
      </c>
      <c r="AH451" s="198" t="str">
        <f>IF(ISERROR(VLOOKUP($AG451,Datos!$A$9:$E$13,2,0)),"",VLOOKUP($AG451,Datos!$A$9:$E$13,2,0))</f>
        <v>3 Moderado</v>
      </c>
      <c r="AI451" s="197" t="str">
        <f>IF(ISERROR(VLOOKUP($AJ451,Datos!$D$8:$E$13,2,0)),0,VLOOKUP($AJ451,Datos!$D$8:$E$13,2,0))</f>
        <v>Extremadamente Dañino</v>
      </c>
      <c r="AJ451" s="198">
        <f>IF(ISERROR(VLOOKUP($X451,Datos!$B$8:$E$13,3,0)), 0, VLOOKUP($X451,Datos!$B$8:$E$13,3,0))</f>
        <v>4</v>
      </c>
      <c r="AK451" s="198">
        <f>IF(ISERROR(VLOOKUP(AL451,Datos!D444:E449,2,0)),0,VLOOKUP(AL451,Datos!D444:E449,2,0))</f>
        <v>0</v>
      </c>
      <c r="AL451" s="198">
        <f>IF(ISERROR(VLOOKUP(Y451,Datos!B444:E449,3,0)),0,VLOOKUP(Y451,Datos!B444:E449,3,0))</f>
        <v>0</v>
      </c>
      <c r="AM451" s="198">
        <f t="shared" si="23"/>
        <v>4</v>
      </c>
      <c r="AN451" s="198" t="str">
        <f>IF(ISERROR(VLOOKUP($AM451,Datos!$I$24:$J$28,2,0)),"-",VLOOKUP($AM451,Datos!$I$24:$J$28,2,0))</f>
        <v>Moderado</v>
      </c>
    </row>
    <row r="452" spans="1:40" s="199" customFormat="1">
      <c r="A452" s="196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8" t="s">
        <v>191</v>
      </c>
      <c r="N452" s="178" t="s">
        <v>194</v>
      </c>
      <c r="O452" s="198">
        <f>IF( AND($M452&lt;&gt;"", $N452&lt;&gt;""), VLOOKUP( IF(ISERROR(VLOOKUP($M452,Datos!$B$8:$C$13,2,0)),0,VLOOKUP($M452,Datos!$B$8:$C$13,2,0)), Datos!$I$9:$N$13, IF(ISERROR(VLOOKUP($N452,Datos!$B$17:$C$21,2,0)),0,VLOOKUP($N452, Datos!$B$17:$C$21,2,0)+1),  0),  "-")</f>
        <v>22</v>
      </c>
      <c r="P452" s="177"/>
      <c r="Q452" s="177"/>
      <c r="R452" s="177"/>
      <c r="S452" s="178" t="s">
        <v>40</v>
      </c>
      <c r="T452" s="198" t="str">
        <f>IF(ISERROR(VLOOKUP($S452,Datos!$B$25:$C$29,2,0)),"", VLOOKUP($S452,Datos!$B$25:$C$29,2,0))</f>
        <v>Alta</v>
      </c>
      <c r="U452" s="198" t="str">
        <f>VLOOKUP($S452,'Efectividad de Controles'!$B$5:$D$9,3,0)</f>
        <v>Impacto / Probabilidad</v>
      </c>
      <c r="V452" s="177"/>
      <c r="W452" s="177"/>
      <c r="X452" s="178" t="s">
        <v>191</v>
      </c>
      <c r="Y452" s="178" t="s">
        <v>196</v>
      </c>
      <c r="Z452" s="198">
        <f>IF( AND($X452&lt;&gt;"", $Y452&lt;&gt;""), VLOOKUP( IF(ISERROR(VLOOKUP($X452,Datos!$B$8:$C$13,2,0)),0,VLOOKUP($X452,Datos!$B$8:$C$13,2,0)), Datos!$I$9:$N$13, IF(ISERROR(VLOOKUP($Y452,Datos!$B$17:$C$21,2,0)),0,VLOOKUP($Y452, Datos!$B$17:$C$21,2,0)+1),  0),  "-")</f>
        <v>25</v>
      </c>
      <c r="AA452" s="177"/>
      <c r="AB452" s="177"/>
      <c r="AC452" s="179"/>
      <c r="AD452" s="180"/>
      <c r="AE452" s="198">
        <f t="shared" si="21"/>
        <v>22</v>
      </c>
      <c r="AF452" s="198">
        <f t="shared" si="22"/>
        <v>25</v>
      </c>
      <c r="AG452" s="178">
        <v>3</v>
      </c>
      <c r="AH452" s="198" t="str">
        <f>IF(ISERROR(VLOOKUP($AG452,Datos!$A$9:$E$13,2,0)),"",VLOOKUP($AG452,Datos!$A$9:$E$13,2,0))</f>
        <v>3 Moderado</v>
      </c>
      <c r="AI452" s="197" t="str">
        <f>IF(ISERROR(VLOOKUP($AJ452,Datos!$D$8:$E$13,2,0)),0,VLOOKUP($AJ452,Datos!$D$8:$E$13,2,0))</f>
        <v>Extremadamente Dañino</v>
      </c>
      <c r="AJ452" s="198">
        <f>IF(ISERROR(VLOOKUP($X452,Datos!$B$8:$E$13,3,0)), 0, VLOOKUP($X452,Datos!$B$8:$E$13,3,0))</f>
        <v>4</v>
      </c>
      <c r="AK452" s="198">
        <f>IF(ISERROR(VLOOKUP(AL452,Datos!D445:E450,2,0)),0,VLOOKUP(AL452,Datos!D445:E450,2,0))</f>
        <v>0</v>
      </c>
      <c r="AL452" s="198">
        <f>IF(ISERROR(VLOOKUP(Y452,Datos!B445:E450,3,0)),0,VLOOKUP(Y452,Datos!B445:E450,3,0))</f>
        <v>0</v>
      </c>
      <c r="AM452" s="198">
        <f t="shared" si="23"/>
        <v>4</v>
      </c>
      <c r="AN452" s="198" t="str">
        <f>IF(ISERROR(VLOOKUP($AM452,Datos!$I$24:$J$28,2,0)),"-",VLOOKUP($AM452,Datos!$I$24:$J$28,2,0))</f>
        <v>Moderado</v>
      </c>
    </row>
    <row r="453" spans="1:40" s="199" customFormat="1">
      <c r="A453" s="196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8" t="s">
        <v>191</v>
      </c>
      <c r="N453" s="178" t="s">
        <v>194</v>
      </c>
      <c r="O453" s="198">
        <f>IF( AND($M453&lt;&gt;"", $N453&lt;&gt;""), VLOOKUP( IF(ISERROR(VLOOKUP($M453,Datos!$B$8:$C$13,2,0)),0,VLOOKUP($M453,Datos!$B$8:$C$13,2,0)), Datos!$I$9:$N$13, IF(ISERROR(VLOOKUP($N453,Datos!$B$17:$C$21,2,0)),0,VLOOKUP($N453, Datos!$B$17:$C$21,2,0)+1),  0),  "-")</f>
        <v>22</v>
      </c>
      <c r="P453" s="177"/>
      <c r="Q453" s="177"/>
      <c r="R453" s="177"/>
      <c r="S453" s="178" t="s">
        <v>40</v>
      </c>
      <c r="T453" s="198" t="str">
        <f>IF(ISERROR(VLOOKUP($S453,Datos!$B$25:$C$29,2,0)),"", VLOOKUP($S453,Datos!$B$25:$C$29,2,0))</f>
        <v>Alta</v>
      </c>
      <c r="U453" s="198" t="str">
        <f>VLOOKUP($S453,'Efectividad de Controles'!$B$5:$D$9,3,0)</f>
        <v>Impacto / Probabilidad</v>
      </c>
      <c r="V453" s="177"/>
      <c r="W453" s="177"/>
      <c r="X453" s="178" t="s">
        <v>191</v>
      </c>
      <c r="Y453" s="178" t="s">
        <v>196</v>
      </c>
      <c r="Z453" s="198">
        <f>IF( AND($X453&lt;&gt;"", $Y453&lt;&gt;""), VLOOKUP( IF(ISERROR(VLOOKUP($X453,Datos!$B$8:$C$13,2,0)),0,VLOOKUP($X453,Datos!$B$8:$C$13,2,0)), Datos!$I$9:$N$13, IF(ISERROR(VLOOKUP($Y453,Datos!$B$17:$C$21,2,0)),0,VLOOKUP($Y453, Datos!$B$17:$C$21,2,0)+1),  0),  "-")</f>
        <v>25</v>
      </c>
      <c r="AA453" s="177"/>
      <c r="AB453" s="177"/>
      <c r="AC453" s="179"/>
      <c r="AD453" s="180"/>
      <c r="AE453" s="198">
        <f t="shared" si="21"/>
        <v>22</v>
      </c>
      <c r="AF453" s="198">
        <f t="shared" si="22"/>
        <v>25</v>
      </c>
      <c r="AG453" s="178">
        <v>3</v>
      </c>
      <c r="AH453" s="198" t="str">
        <f>IF(ISERROR(VLOOKUP($AG453,Datos!$A$9:$E$13,2,0)),"",VLOOKUP($AG453,Datos!$A$9:$E$13,2,0))</f>
        <v>3 Moderado</v>
      </c>
      <c r="AI453" s="197" t="str">
        <f>IF(ISERROR(VLOOKUP($AJ453,Datos!$D$8:$E$13,2,0)),0,VLOOKUP($AJ453,Datos!$D$8:$E$13,2,0))</f>
        <v>Extremadamente Dañino</v>
      </c>
      <c r="AJ453" s="198">
        <f>IF(ISERROR(VLOOKUP($X453,Datos!$B$8:$E$13,3,0)), 0, VLOOKUP($X453,Datos!$B$8:$E$13,3,0))</f>
        <v>4</v>
      </c>
      <c r="AK453" s="198">
        <f>IF(ISERROR(VLOOKUP(AL453,Datos!D446:E451,2,0)),0,VLOOKUP(AL453,Datos!D446:E451,2,0))</f>
        <v>0</v>
      </c>
      <c r="AL453" s="198">
        <f>IF(ISERROR(VLOOKUP(Y453,Datos!B446:E451,3,0)),0,VLOOKUP(Y453,Datos!B446:E451,3,0))</f>
        <v>0</v>
      </c>
      <c r="AM453" s="198">
        <f t="shared" si="23"/>
        <v>4</v>
      </c>
      <c r="AN453" s="198" t="str">
        <f>IF(ISERROR(VLOOKUP($AM453,Datos!$I$24:$J$28,2,0)),"-",VLOOKUP($AM453,Datos!$I$24:$J$28,2,0))</f>
        <v>Moderado</v>
      </c>
    </row>
    <row r="454" spans="1:40" s="199" customFormat="1">
      <c r="A454" s="196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8" t="s">
        <v>191</v>
      </c>
      <c r="N454" s="178" t="s">
        <v>194</v>
      </c>
      <c r="O454" s="198">
        <f>IF( AND($M454&lt;&gt;"", $N454&lt;&gt;""), VLOOKUP( IF(ISERROR(VLOOKUP($M454,Datos!$B$8:$C$13,2,0)),0,VLOOKUP($M454,Datos!$B$8:$C$13,2,0)), Datos!$I$9:$N$13, IF(ISERROR(VLOOKUP($N454,Datos!$B$17:$C$21,2,0)),0,VLOOKUP($N454, Datos!$B$17:$C$21,2,0)+1),  0),  "-")</f>
        <v>22</v>
      </c>
      <c r="P454" s="177"/>
      <c r="Q454" s="177"/>
      <c r="R454" s="177"/>
      <c r="S454" s="178" t="s">
        <v>40</v>
      </c>
      <c r="T454" s="198" t="str">
        <f>IF(ISERROR(VLOOKUP($S454,Datos!$B$25:$C$29,2,0)),"", VLOOKUP($S454,Datos!$B$25:$C$29,2,0))</f>
        <v>Alta</v>
      </c>
      <c r="U454" s="198" t="str">
        <f>VLOOKUP($S454,'Efectividad de Controles'!$B$5:$D$9,3,0)</f>
        <v>Impacto / Probabilidad</v>
      </c>
      <c r="V454" s="177"/>
      <c r="W454" s="177"/>
      <c r="X454" s="178" t="s">
        <v>191</v>
      </c>
      <c r="Y454" s="178" t="s">
        <v>196</v>
      </c>
      <c r="Z454" s="198">
        <f>IF( AND($X454&lt;&gt;"", $Y454&lt;&gt;""), VLOOKUP( IF(ISERROR(VLOOKUP($X454,Datos!$B$8:$C$13,2,0)),0,VLOOKUP($X454,Datos!$B$8:$C$13,2,0)), Datos!$I$9:$N$13, IF(ISERROR(VLOOKUP($Y454,Datos!$B$17:$C$21,2,0)),0,VLOOKUP($Y454, Datos!$B$17:$C$21,2,0)+1),  0),  "-")</f>
        <v>25</v>
      </c>
      <c r="AA454" s="177"/>
      <c r="AB454" s="177"/>
      <c r="AC454" s="179"/>
      <c r="AD454" s="180"/>
      <c r="AE454" s="198">
        <f t="shared" si="21"/>
        <v>22</v>
      </c>
      <c r="AF454" s="198">
        <f t="shared" si="22"/>
        <v>25</v>
      </c>
      <c r="AG454" s="178">
        <v>3</v>
      </c>
      <c r="AH454" s="198" t="str">
        <f>IF(ISERROR(VLOOKUP($AG454,Datos!$A$9:$E$13,2,0)),"",VLOOKUP($AG454,Datos!$A$9:$E$13,2,0))</f>
        <v>3 Moderado</v>
      </c>
      <c r="AI454" s="197" t="str">
        <f>IF(ISERROR(VLOOKUP($AJ454,Datos!$D$8:$E$13,2,0)),0,VLOOKUP($AJ454,Datos!$D$8:$E$13,2,0))</f>
        <v>Extremadamente Dañino</v>
      </c>
      <c r="AJ454" s="198">
        <f>IF(ISERROR(VLOOKUP($X454,Datos!$B$8:$E$13,3,0)), 0, VLOOKUP($X454,Datos!$B$8:$E$13,3,0))</f>
        <v>4</v>
      </c>
      <c r="AK454" s="198">
        <f>IF(ISERROR(VLOOKUP(AL454,Datos!D447:E452,2,0)),0,VLOOKUP(AL454,Datos!D447:E452,2,0))</f>
        <v>0</v>
      </c>
      <c r="AL454" s="198">
        <f>IF(ISERROR(VLOOKUP(Y454,Datos!B447:E452,3,0)),0,VLOOKUP(Y454,Datos!B447:E452,3,0))</f>
        <v>0</v>
      </c>
      <c r="AM454" s="198">
        <f t="shared" si="23"/>
        <v>4</v>
      </c>
      <c r="AN454" s="198" t="str">
        <f>IF(ISERROR(VLOOKUP($AM454,Datos!$I$24:$J$28,2,0)),"-",VLOOKUP($AM454,Datos!$I$24:$J$28,2,0))</f>
        <v>Moderado</v>
      </c>
    </row>
    <row r="455" spans="1:40" s="199" customFormat="1">
      <c r="A455" s="196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8" t="s">
        <v>191</v>
      </c>
      <c r="N455" s="178" t="s">
        <v>194</v>
      </c>
      <c r="O455" s="198">
        <f>IF( AND($M455&lt;&gt;"", $N455&lt;&gt;""), VLOOKUP( IF(ISERROR(VLOOKUP($M455,Datos!$B$8:$C$13,2,0)),0,VLOOKUP($M455,Datos!$B$8:$C$13,2,0)), Datos!$I$9:$N$13, IF(ISERROR(VLOOKUP($N455,Datos!$B$17:$C$21,2,0)),0,VLOOKUP($N455, Datos!$B$17:$C$21,2,0)+1),  0),  "-")</f>
        <v>22</v>
      </c>
      <c r="P455" s="177"/>
      <c r="Q455" s="177"/>
      <c r="R455" s="177"/>
      <c r="S455" s="178" t="s">
        <v>40</v>
      </c>
      <c r="T455" s="198" t="str">
        <f>IF(ISERROR(VLOOKUP($S455,Datos!$B$25:$C$29,2,0)),"", VLOOKUP($S455,Datos!$B$25:$C$29,2,0))</f>
        <v>Alta</v>
      </c>
      <c r="U455" s="198" t="str">
        <f>VLOOKUP($S455,'Efectividad de Controles'!$B$5:$D$9,3,0)</f>
        <v>Impacto / Probabilidad</v>
      </c>
      <c r="V455" s="177"/>
      <c r="W455" s="177"/>
      <c r="X455" s="178" t="s">
        <v>191</v>
      </c>
      <c r="Y455" s="178" t="s">
        <v>196</v>
      </c>
      <c r="Z455" s="198">
        <f>IF( AND($X455&lt;&gt;"", $Y455&lt;&gt;""), VLOOKUP( IF(ISERROR(VLOOKUP($X455,Datos!$B$8:$C$13,2,0)),0,VLOOKUP($X455,Datos!$B$8:$C$13,2,0)), Datos!$I$9:$N$13, IF(ISERROR(VLOOKUP($Y455,Datos!$B$17:$C$21,2,0)),0,VLOOKUP($Y455, Datos!$B$17:$C$21,2,0)+1),  0),  "-")</f>
        <v>25</v>
      </c>
      <c r="AA455" s="177"/>
      <c r="AB455" s="177"/>
      <c r="AC455" s="179"/>
      <c r="AD455" s="180"/>
      <c r="AE455" s="198">
        <f t="shared" si="21"/>
        <v>22</v>
      </c>
      <c r="AF455" s="198">
        <f t="shared" si="22"/>
        <v>25</v>
      </c>
      <c r="AG455" s="178">
        <v>3</v>
      </c>
      <c r="AH455" s="198" t="str">
        <f>IF(ISERROR(VLOOKUP($AG455,Datos!$A$9:$E$13,2,0)),"",VLOOKUP($AG455,Datos!$A$9:$E$13,2,0))</f>
        <v>3 Moderado</v>
      </c>
      <c r="AI455" s="197" t="str">
        <f>IF(ISERROR(VLOOKUP($AJ455,Datos!$D$8:$E$13,2,0)),0,VLOOKUP($AJ455,Datos!$D$8:$E$13,2,0))</f>
        <v>Extremadamente Dañino</v>
      </c>
      <c r="AJ455" s="198">
        <f>IF(ISERROR(VLOOKUP($X455,Datos!$B$8:$E$13,3,0)), 0, VLOOKUP($X455,Datos!$B$8:$E$13,3,0))</f>
        <v>4</v>
      </c>
      <c r="AK455" s="198">
        <f>IF(ISERROR(VLOOKUP(AL455,Datos!D448:E453,2,0)),0,VLOOKUP(AL455,Datos!D448:E453,2,0))</f>
        <v>0</v>
      </c>
      <c r="AL455" s="198">
        <f>IF(ISERROR(VLOOKUP(Y455,Datos!B448:E453,3,0)),0,VLOOKUP(Y455,Datos!B448:E453,3,0))</f>
        <v>0</v>
      </c>
      <c r="AM455" s="198">
        <f t="shared" si="23"/>
        <v>4</v>
      </c>
      <c r="AN455" s="198" t="str">
        <f>IF(ISERROR(VLOOKUP($AM455,Datos!$I$24:$J$28,2,0)),"-",VLOOKUP($AM455,Datos!$I$24:$J$28,2,0))</f>
        <v>Moderado</v>
      </c>
    </row>
    <row r="456" spans="1:40" s="199" customFormat="1">
      <c r="A456" s="196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8" t="s">
        <v>191</v>
      </c>
      <c r="N456" s="178" t="s">
        <v>194</v>
      </c>
      <c r="O456" s="198">
        <f>IF( AND($M456&lt;&gt;"", $N456&lt;&gt;""), VLOOKUP( IF(ISERROR(VLOOKUP($M456,Datos!$B$8:$C$13,2,0)),0,VLOOKUP($M456,Datos!$B$8:$C$13,2,0)), Datos!$I$9:$N$13, IF(ISERROR(VLOOKUP($N456,Datos!$B$17:$C$21,2,0)),0,VLOOKUP($N456, Datos!$B$17:$C$21,2,0)+1),  0),  "-")</f>
        <v>22</v>
      </c>
      <c r="P456" s="177"/>
      <c r="Q456" s="177"/>
      <c r="R456" s="177"/>
      <c r="S456" s="178" t="s">
        <v>40</v>
      </c>
      <c r="T456" s="198" t="str">
        <f>IF(ISERROR(VLOOKUP($S456,Datos!$B$25:$C$29,2,0)),"", VLOOKUP($S456,Datos!$B$25:$C$29,2,0))</f>
        <v>Alta</v>
      </c>
      <c r="U456" s="198" t="str">
        <f>VLOOKUP($S456,'Efectividad de Controles'!$B$5:$D$9,3,0)</f>
        <v>Impacto / Probabilidad</v>
      </c>
      <c r="V456" s="177"/>
      <c r="W456" s="177"/>
      <c r="X456" s="178" t="s">
        <v>191</v>
      </c>
      <c r="Y456" s="178" t="s">
        <v>196</v>
      </c>
      <c r="Z456" s="198">
        <f>IF( AND($X456&lt;&gt;"", $Y456&lt;&gt;""), VLOOKUP( IF(ISERROR(VLOOKUP($X456,Datos!$B$8:$C$13,2,0)),0,VLOOKUP($X456,Datos!$B$8:$C$13,2,0)), Datos!$I$9:$N$13, IF(ISERROR(VLOOKUP($Y456,Datos!$B$17:$C$21,2,0)),0,VLOOKUP($Y456, Datos!$B$17:$C$21,2,0)+1),  0),  "-")</f>
        <v>25</v>
      </c>
      <c r="AA456" s="177"/>
      <c r="AB456" s="177"/>
      <c r="AC456" s="179"/>
      <c r="AD456" s="180"/>
      <c r="AE456" s="198">
        <f t="shared" si="21"/>
        <v>22</v>
      </c>
      <c r="AF456" s="198">
        <f t="shared" si="22"/>
        <v>25</v>
      </c>
      <c r="AG456" s="178">
        <v>3</v>
      </c>
      <c r="AH456" s="198" t="str">
        <f>IF(ISERROR(VLOOKUP($AG456,Datos!$A$9:$E$13,2,0)),"",VLOOKUP($AG456,Datos!$A$9:$E$13,2,0))</f>
        <v>3 Moderado</v>
      </c>
      <c r="AI456" s="197" t="str">
        <f>IF(ISERROR(VLOOKUP($AJ456,Datos!$D$8:$E$13,2,0)),0,VLOOKUP($AJ456,Datos!$D$8:$E$13,2,0))</f>
        <v>Extremadamente Dañino</v>
      </c>
      <c r="AJ456" s="198">
        <f>IF(ISERROR(VLOOKUP($X456,Datos!$B$8:$E$13,3,0)), 0, VLOOKUP($X456,Datos!$B$8:$E$13,3,0))</f>
        <v>4</v>
      </c>
      <c r="AK456" s="198">
        <f>IF(ISERROR(VLOOKUP(AL456,Datos!D449:E454,2,0)),0,VLOOKUP(AL456,Datos!D449:E454,2,0))</f>
        <v>0</v>
      </c>
      <c r="AL456" s="198">
        <f>IF(ISERROR(VLOOKUP(Y456,Datos!B449:E454,3,0)),0,VLOOKUP(Y456,Datos!B449:E454,3,0))</f>
        <v>0</v>
      </c>
      <c r="AM456" s="198">
        <f t="shared" si="23"/>
        <v>4</v>
      </c>
      <c r="AN456" s="198" t="str">
        <f>IF(ISERROR(VLOOKUP($AM456,Datos!$I$24:$J$28,2,0)),"-",VLOOKUP($AM456,Datos!$I$24:$J$28,2,0))</f>
        <v>Moderado</v>
      </c>
    </row>
    <row r="457" spans="1:40" s="199" customFormat="1">
      <c r="A457" s="196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8" t="s">
        <v>191</v>
      </c>
      <c r="N457" s="178" t="s">
        <v>194</v>
      </c>
      <c r="O457" s="198">
        <f>IF( AND($M457&lt;&gt;"", $N457&lt;&gt;""), VLOOKUP( IF(ISERROR(VLOOKUP($M457,Datos!$B$8:$C$13,2,0)),0,VLOOKUP($M457,Datos!$B$8:$C$13,2,0)), Datos!$I$9:$N$13, IF(ISERROR(VLOOKUP($N457,Datos!$B$17:$C$21,2,0)),0,VLOOKUP($N457, Datos!$B$17:$C$21,2,0)+1),  0),  "-")</f>
        <v>22</v>
      </c>
      <c r="P457" s="177"/>
      <c r="Q457" s="177"/>
      <c r="R457" s="177"/>
      <c r="S457" s="178" t="s">
        <v>40</v>
      </c>
      <c r="T457" s="198" t="str">
        <f>IF(ISERROR(VLOOKUP($S457,Datos!$B$25:$C$29,2,0)),"", VLOOKUP($S457,Datos!$B$25:$C$29,2,0))</f>
        <v>Alta</v>
      </c>
      <c r="U457" s="198" t="str">
        <f>VLOOKUP($S457,'Efectividad de Controles'!$B$5:$D$9,3,0)</f>
        <v>Impacto / Probabilidad</v>
      </c>
      <c r="V457" s="177"/>
      <c r="W457" s="177"/>
      <c r="X457" s="178" t="s">
        <v>191</v>
      </c>
      <c r="Y457" s="178" t="s">
        <v>196</v>
      </c>
      <c r="Z457" s="198">
        <f>IF( AND($X457&lt;&gt;"", $Y457&lt;&gt;""), VLOOKUP( IF(ISERROR(VLOOKUP($X457,Datos!$B$8:$C$13,2,0)),0,VLOOKUP($X457,Datos!$B$8:$C$13,2,0)), Datos!$I$9:$N$13, IF(ISERROR(VLOOKUP($Y457,Datos!$B$17:$C$21,2,0)),0,VLOOKUP($Y457, Datos!$B$17:$C$21,2,0)+1),  0),  "-")</f>
        <v>25</v>
      </c>
      <c r="AA457" s="177"/>
      <c r="AB457" s="177"/>
      <c r="AC457" s="179"/>
      <c r="AD457" s="180"/>
      <c r="AE457" s="198">
        <f t="shared" si="21"/>
        <v>22</v>
      </c>
      <c r="AF457" s="198">
        <f t="shared" si="22"/>
        <v>25</v>
      </c>
      <c r="AG457" s="178">
        <v>3</v>
      </c>
      <c r="AH457" s="198" t="str">
        <f>IF(ISERROR(VLOOKUP($AG457,Datos!$A$9:$E$13,2,0)),"",VLOOKUP($AG457,Datos!$A$9:$E$13,2,0))</f>
        <v>3 Moderado</v>
      </c>
      <c r="AI457" s="197" t="str">
        <f>IF(ISERROR(VLOOKUP($AJ457,Datos!$D$8:$E$13,2,0)),0,VLOOKUP($AJ457,Datos!$D$8:$E$13,2,0))</f>
        <v>Extremadamente Dañino</v>
      </c>
      <c r="AJ457" s="198">
        <f>IF(ISERROR(VLOOKUP($X457,Datos!$B$8:$E$13,3,0)), 0, VLOOKUP($X457,Datos!$B$8:$E$13,3,0))</f>
        <v>4</v>
      </c>
      <c r="AK457" s="198">
        <f>IF(ISERROR(VLOOKUP(AL457,Datos!D450:E455,2,0)),0,VLOOKUP(AL457,Datos!D450:E455,2,0))</f>
        <v>0</v>
      </c>
      <c r="AL457" s="198">
        <f>IF(ISERROR(VLOOKUP(Y457,Datos!B450:E455,3,0)),0,VLOOKUP(Y457,Datos!B450:E455,3,0))</f>
        <v>0</v>
      </c>
      <c r="AM457" s="198">
        <f t="shared" si="23"/>
        <v>4</v>
      </c>
      <c r="AN457" s="198" t="str">
        <f>IF(ISERROR(VLOOKUP($AM457,Datos!$I$24:$J$28,2,0)),"-",VLOOKUP($AM457,Datos!$I$24:$J$28,2,0))</f>
        <v>Moderado</v>
      </c>
    </row>
    <row r="458" spans="1:40" s="199" customFormat="1">
      <c r="A458" s="196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8" t="s">
        <v>191</v>
      </c>
      <c r="N458" s="178" t="s">
        <v>194</v>
      </c>
      <c r="O458" s="198">
        <f>IF( AND($M458&lt;&gt;"", $N458&lt;&gt;""), VLOOKUP( IF(ISERROR(VLOOKUP($M458,Datos!$B$8:$C$13,2,0)),0,VLOOKUP($M458,Datos!$B$8:$C$13,2,0)), Datos!$I$9:$N$13, IF(ISERROR(VLOOKUP($N458,Datos!$B$17:$C$21,2,0)),0,VLOOKUP($N458, Datos!$B$17:$C$21,2,0)+1),  0),  "-")</f>
        <v>22</v>
      </c>
      <c r="P458" s="177"/>
      <c r="Q458" s="177"/>
      <c r="R458" s="177"/>
      <c r="S458" s="178" t="s">
        <v>40</v>
      </c>
      <c r="T458" s="198" t="str">
        <f>IF(ISERROR(VLOOKUP($S458,Datos!$B$25:$C$29,2,0)),"", VLOOKUP($S458,Datos!$B$25:$C$29,2,0))</f>
        <v>Alta</v>
      </c>
      <c r="U458" s="198" t="str">
        <f>VLOOKUP($S458,'Efectividad de Controles'!$B$5:$D$9,3,0)</f>
        <v>Impacto / Probabilidad</v>
      </c>
      <c r="V458" s="177"/>
      <c r="W458" s="177"/>
      <c r="X458" s="178" t="s">
        <v>191</v>
      </c>
      <c r="Y458" s="178" t="s">
        <v>196</v>
      </c>
      <c r="Z458" s="198">
        <f>IF( AND($X458&lt;&gt;"", $Y458&lt;&gt;""), VLOOKUP( IF(ISERROR(VLOOKUP($X458,Datos!$B$8:$C$13,2,0)),0,VLOOKUP($X458,Datos!$B$8:$C$13,2,0)), Datos!$I$9:$N$13, IF(ISERROR(VLOOKUP($Y458,Datos!$B$17:$C$21,2,0)),0,VLOOKUP($Y458, Datos!$B$17:$C$21,2,0)+1),  0),  "-")</f>
        <v>25</v>
      </c>
      <c r="AA458" s="177"/>
      <c r="AB458" s="177"/>
      <c r="AC458" s="179"/>
      <c r="AD458" s="180"/>
      <c r="AE458" s="198">
        <f t="shared" si="21"/>
        <v>22</v>
      </c>
      <c r="AF458" s="198">
        <f t="shared" si="22"/>
        <v>25</v>
      </c>
      <c r="AG458" s="178">
        <v>3</v>
      </c>
      <c r="AH458" s="198" t="str">
        <f>IF(ISERROR(VLOOKUP($AG458,Datos!$A$9:$E$13,2,0)),"",VLOOKUP($AG458,Datos!$A$9:$E$13,2,0))</f>
        <v>3 Moderado</v>
      </c>
      <c r="AI458" s="197" t="str">
        <f>IF(ISERROR(VLOOKUP($AJ458,Datos!$D$8:$E$13,2,0)),0,VLOOKUP($AJ458,Datos!$D$8:$E$13,2,0))</f>
        <v>Extremadamente Dañino</v>
      </c>
      <c r="AJ458" s="198">
        <f>IF(ISERROR(VLOOKUP($X458,Datos!$B$8:$E$13,3,0)), 0, VLOOKUP($X458,Datos!$B$8:$E$13,3,0))</f>
        <v>4</v>
      </c>
      <c r="AK458" s="198">
        <f>IF(ISERROR(VLOOKUP(AL458,Datos!D451:E456,2,0)),0,VLOOKUP(AL458,Datos!D451:E456,2,0))</f>
        <v>0</v>
      </c>
      <c r="AL458" s="198">
        <f>IF(ISERROR(VLOOKUP(Y458,Datos!B451:E456,3,0)),0,VLOOKUP(Y458,Datos!B451:E456,3,0))</f>
        <v>0</v>
      </c>
      <c r="AM458" s="198">
        <f t="shared" si="23"/>
        <v>4</v>
      </c>
      <c r="AN458" s="198" t="str">
        <f>IF(ISERROR(VLOOKUP($AM458,Datos!$I$24:$J$28,2,0)),"-",VLOOKUP($AM458,Datos!$I$24:$J$28,2,0))</f>
        <v>Moderado</v>
      </c>
    </row>
    <row r="459" spans="1:40" s="199" customFormat="1">
      <c r="A459" s="196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8" t="s">
        <v>191</v>
      </c>
      <c r="N459" s="178" t="s">
        <v>194</v>
      </c>
      <c r="O459" s="198">
        <f>IF( AND($M459&lt;&gt;"", $N459&lt;&gt;""), VLOOKUP( IF(ISERROR(VLOOKUP($M459,Datos!$B$8:$C$13,2,0)),0,VLOOKUP($M459,Datos!$B$8:$C$13,2,0)), Datos!$I$9:$N$13, IF(ISERROR(VLOOKUP($N459,Datos!$B$17:$C$21,2,0)),0,VLOOKUP($N459, Datos!$B$17:$C$21,2,0)+1),  0),  "-")</f>
        <v>22</v>
      </c>
      <c r="P459" s="177"/>
      <c r="Q459" s="177"/>
      <c r="R459" s="177"/>
      <c r="S459" s="178" t="s">
        <v>40</v>
      </c>
      <c r="T459" s="198" t="str">
        <f>IF(ISERROR(VLOOKUP($S459,Datos!$B$25:$C$29,2,0)),"", VLOOKUP($S459,Datos!$B$25:$C$29,2,0))</f>
        <v>Alta</v>
      </c>
      <c r="U459" s="198" t="str">
        <f>VLOOKUP($S459,'Efectividad de Controles'!$B$5:$D$9,3,0)</f>
        <v>Impacto / Probabilidad</v>
      </c>
      <c r="V459" s="177"/>
      <c r="W459" s="177"/>
      <c r="X459" s="178" t="s">
        <v>191</v>
      </c>
      <c r="Y459" s="178" t="s">
        <v>196</v>
      </c>
      <c r="Z459" s="198">
        <f>IF( AND($X459&lt;&gt;"", $Y459&lt;&gt;""), VLOOKUP( IF(ISERROR(VLOOKUP($X459,Datos!$B$8:$C$13,2,0)),0,VLOOKUP($X459,Datos!$B$8:$C$13,2,0)), Datos!$I$9:$N$13, IF(ISERROR(VLOOKUP($Y459,Datos!$B$17:$C$21,2,0)),0,VLOOKUP($Y459, Datos!$B$17:$C$21,2,0)+1),  0),  "-")</f>
        <v>25</v>
      </c>
      <c r="AA459" s="177"/>
      <c r="AB459" s="177"/>
      <c r="AC459" s="179"/>
      <c r="AD459" s="180"/>
      <c r="AE459" s="198">
        <f t="shared" si="21"/>
        <v>22</v>
      </c>
      <c r="AF459" s="198">
        <f t="shared" si="22"/>
        <v>25</v>
      </c>
      <c r="AG459" s="178">
        <v>3</v>
      </c>
      <c r="AH459" s="198" t="str">
        <f>IF(ISERROR(VLOOKUP($AG459,Datos!$A$9:$E$13,2,0)),"",VLOOKUP($AG459,Datos!$A$9:$E$13,2,0))</f>
        <v>3 Moderado</v>
      </c>
      <c r="AI459" s="197" t="str">
        <f>IF(ISERROR(VLOOKUP($AJ459,Datos!$D$8:$E$13,2,0)),0,VLOOKUP($AJ459,Datos!$D$8:$E$13,2,0))</f>
        <v>Extremadamente Dañino</v>
      </c>
      <c r="AJ459" s="198">
        <f>IF(ISERROR(VLOOKUP($X459,Datos!$B$8:$E$13,3,0)), 0, VLOOKUP($X459,Datos!$B$8:$E$13,3,0))</f>
        <v>4</v>
      </c>
      <c r="AK459" s="198">
        <f>IF(ISERROR(VLOOKUP(AL459,Datos!D452:E457,2,0)),0,VLOOKUP(AL459,Datos!D452:E457,2,0))</f>
        <v>0</v>
      </c>
      <c r="AL459" s="198">
        <f>IF(ISERROR(VLOOKUP(Y459,Datos!B452:E457,3,0)),0,VLOOKUP(Y459,Datos!B452:E457,3,0))</f>
        <v>0</v>
      </c>
      <c r="AM459" s="198">
        <f t="shared" si="23"/>
        <v>4</v>
      </c>
      <c r="AN459" s="198" t="str">
        <f>IF(ISERROR(VLOOKUP($AM459,Datos!$I$24:$J$28,2,0)),"-",VLOOKUP($AM459,Datos!$I$24:$J$28,2,0))</f>
        <v>Moderado</v>
      </c>
    </row>
    <row r="460" spans="1:40" s="199" customFormat="1">
      <c r="A460" s="196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8" t="s">
        <v>191</v>
      </c>
      <c r="N460" s="178" t="s">
        <v>194</v>
      </c>
      <c r="O460" s="198">
        <f>IF( AND($M460&lt;&gt;"", $N460&lt;&gt;""), VLOOKUP( IF(ISERROR(VLOOKUP($M460,Datos!$B$8:$C$13,2,0)),0,VLOOKUP($M460,Datos!$B$8:$C$13,2,0)), Datos!$I$9:$N$13, IF(ISERROR(VLOOKUP($N460,Datos!$B$17:$C$21,2,0)),0,VLOOKUP($N460, Datos!$B$17:$C$21,2,0)+1),  0),  "-")</f>
        <v>22</v>
      </c>
      <c r="P460" s="177"/>
      <c r="Q460" s="177"/>
      <c r="R460" s="177"/>
      <c r="S460" s="178" t="s">
        <v>40</v>
      </c>
      <c r="T460" s="198" t="str">
        <f>IF(ISERROR(VLOOKUP($S460,Datos!$B$25:$C$29,2,0)),"", VLOOKUP($S460,Datos!$B$25:$C$29,2,0))</f>
        <v>Alta</v>
      </c>
      <c r="U460" s="198" t="str">
        <f>VLOOKUP($S460,'Efectividad de Controles'!$B$5:$D$9,3,0)</f>
        <v>Impacto / Probabilidad</v>
      </c>
      <c r="V460" s="177"/>
      <c r="W460" s="177"/>
      <c r="X460" s="178" t="s">
        <v>191</v>
      </c>
      <c r="Y460" s="178" t="s">
        <v>196</v>
      </c>
      <c r="Z460" s="198">
        <f>IF( AND($X460&lt;&gt;"", $Y460&lt;&gt;""), VLOOKUP( IF(ISERROR(VLOOKUP($X460,Datos!$B$8:$C$13,2,0)),0,VLOOKUP($X460,Datos!$B$8:$C$13,2,0)), Datos!$I$9:$N$13, IF(ISERROR(VLOOKUP($Y460,Datos!$B$17:$C$21,2,0)),0,VLOOKUP($Y460, Datos!$B$17:$C$21,2,0)+1),  0),  "-")</f>
        <v>25</v>
      </c>
      <c r="AA460" s="177"/>
      <c r="AB460" s="177"/>
      <c r="AC460" s="179"/>
      <c r="AD460" s="180"/>
      <c r="AE460" s="198">
        <f t="shared" si="21"/>
        <v>22</v>
      </c>
      <c r="AF460" s="198">
        <f t="shared" si="22"/>
        <v>25</v>
      </c>
      <c r="AG460" s="178">
        <v>3</v>
      </c>
      <c r="AH460" s="198" t="str">
        <f>IF(ISERROR(VLOOKUP($AG460,Datos!$A$9:$E$13,2,0)),"",VLOOKUP($AG460,Datos!$A$9:$E$13,2,0))</f>
        <v>3 Moderado</v>
      </c>
      <c r="AI460" s="197" t="str">
        <f>IF(ISERROR(VLOOKUP($AJ460,Datos!$D$8:$E$13,2,0)),0,VLOOKUP($AJ460,Datos!$D$8:$E$13,2,0))</f>
        <v>Extremadamente Dañino</v>
      </c>
      <c r="AJ460" s="198">
        <f>IF(ISERROR(VLOOKUP($X460,Datos!$B$8:$E$13,3,0)), 0, VLOOKUP($X460,Datos!$B$8:$E$13,3,0))</f>
        <v>4</v>
      </c>
      <c r="AK460" s="198">
        <f>IF(ISERROR(VLOOKUP(AL460,Datos!D453:E458,2,0)),0,VLOOKUP(AL460,Datos!D453:E458,2,0))</f>
        <v>0</v>
      </c>
      <c r="AL460" s="198">
        <f>IF(ISERROR(VLOOKUP(Y460,Datos!B453:E458,3,0)),0,VLOOKUP(Y460,Datos!B453:E458,3,0))</f>
        <v>0</v>
      </c>
      <c r="AM460" s="198">
        <f t="shared" si="23"/>
        <v>4</v>
      </c>
      <c r="AN460" s="198" t="str">
        <f>IF(ISERROR(VLOOKUP($AM460,Datos!$I$24:$J$28,2,0)),"-",VLOOKUP($AM460,Datos!$I$24:$J$28,2,0))</f>
        <v>Moderado</v>
      </c>
    </row>
    <row r="461" spans="1:40" s="199" customFormat="1">
      <c r="A461" s="196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8" t="s">
        <v>191</v>
      </c>
      <c r="N461" s="178" t="s">
        <v>194</v>
      </c>
      <c r="O461" s="198">
        <f>IF( AND($M461&lt;&gt;"", $N461&lt;&gt;""), VLOOKUP( IF(ISERROR(VLOOKUP($M461,Datos!$B$8:$C$13,2,0)),0,VLOOKUP($M461,Datos!$B$8:$C$13,2,0)), Datos!$I$9:$N$13, IF(ISERROR(VLOOKUP($N461,Datos!$B$17:$C$21,2,0)),0,VLOOKUP($N461, Datos!$B$17:$C$21,2,0)+1),  0),  "-")</f>
        <v>22</v>
      </c>
      <c r="P461" s="177"/>
      <c r="Q461" s="177"/>
      <c r="R461" s="177"/>
      <c r="S461" s="178" t="s">
        <v>40</v>
      </c>
      <c r="T461" s="198" t="str">
        <f>IF(ISERROR(VLOOKUP($S461,Datos!$B$25:$C$29,2,0)),"", VLOOKUP($S461,Datos!$B$25:$C$29,2,0))</f>
        <v>Alta</v>
      </c>
      <c r="U461" s="198" t="str">
        <f>VLOOKUP($S461,'Efectividad de Controles'!$B$5:$D$9,3,0)</f>
        <v>Impacto / Probabilidad</v>
      </c>
      <c r="V461" s="177"/>
      <c r="W461" s="177"/>
      <c r="X461" s="178" t="s">
        <v>191</v>
      </c>
      <c r="Y461" s="178" t="s">
        <v>196</v>
      </c>
      <c r="Z461" s="198">
        <f>IF( AND($X461&lt;&gt;"", $Y461&lt;&gt;""), VLOOKUP( IF(ISERROR(VLOOKUP($X461,Datos!$B$8:$C$13,2,0)),0,VLOOKUP($X461,Datos!$B$8:$C$13,2,0)), Datos!$I$9:$N$13, IF(ISERROR(VLOOKUP($Y461,Datos!$B$17:$C$21,2,0)),0,VLOOKUP($Y461, Datos!$B$17:$C$21,2,0)+1),  0),  "-")</f>
        <v>25</v>
      </c>
      <c r="AA461" s="177"/>
      <c r="AB461" s="177"/>
      <c r="AC461" s="179"/>
      <c r="AD461" s="180"/>
      <c r="AE461" s="198">
        <f t="shared" si="21"/>
        <v>22</v>
      </c>
      <c r="AF461" s="198">
        <f t="shared" si="22"/>
        <v>25</v>
      </c>
      <c r="AG461" s="178">
        <v>3</v>
      </c>
      <c r="AH461" s="198" t="str">
        <f>IF(ISERROR(VLOOKUP($AG461,Datos!$A$9:$E$13,2,0)),"",VLOOKUP($AG461,Datos!$A$9:$E$13,2,0))</f>
        <v>3 Moderado</v>
      </c>
      <c r="AI461" s="197" t="str">
        <f>IF(ISERROR(VLOOKUP($AJ461,Datos!$D$8:$E$13,2,0)),0,VLOOKUP($AJ461,Datos!$D$8:$E$13,2,0))</f>
        <v>Extremadamente Dañino</v>
      </c>
      <c r="AJ461" s="198">
        <f>IF(ISERROR(VLOOKUP($X461,Datos!$B$8:$E$13,3,0)), 0, VLOOKUP($X461,Datos!$B$8:$E$13,3,0))</f>
        <v>4</v>
      </c>
      <c r="AK461" s="198">
        <f>IF(ISERROR(VLOOKUP(AL461,Datos!D454:E459,2,0)),0,VLOOKUP(AL461,Datos!D454:E459,2,0))</f>
        <v>0</v>
      </c>
      <c r="AL461" s="198">
        <f>IF(ISERROR(VLOOKUP(Y461,Datos!B454:E459,3,0)),0,VLOOKUP(Y461,Datos!B454:E459,3,0))</f>
        <v>0</v>
      </c>
      <c r="AM461" s="198">
        <f t="shared" si="23"/>
        <v>4</v>
      </c>
      <c r="AN461" s="198" t="str">
        <f>IF(ISERROR(VLOOKUP($AM461,Datos!$I$24:$J$28,2,0)),"-",VLOOKUP($AM461,Datos!$I$24:$J$28,2,0))</f>
        <v>Moderado</v>
      </c>
    </row>
    <row r="462" spans="1:40" s="199" customFormat="1">
      <c r="A462" s="196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8" t="s">
        <v>191</v>
      </c>
      <c r="N462" s="178" t="s">
        <v>194</v>
      </c>
      <c r="O462" s="198">
        <f>IF( AND($M462&lt;&gt;"", $N462&lt;&gt;""), VLOOKUP( IF(ISERROR(VLOOKUP($M462,Datos!$B$8:$C$13,2,0)),0,VLOOKUP($M462,Datos!$B$8:$C$13,2,0)), Datos!$I$9:$N$13, IF(ISERROR(VLOOKUP($N462,Datos!$B$17:$C$21,2,0)),0,VLOOKUP($N462, Datos!$B$17:$C$21,2,0)+1),  0),  "-")</f>
        <v>22</v>
      </c>
      <c r="P462" s="177"/>
      <c r="Q462" s="177"/>
      <c r="R462" s="177"/>
      <c r="S462" s="178" t="s">
        <v>40</v>
      </c>
      <c r="T462" s="198" t="str">
        <f>IF(ISERROR(VLOOKUP($S462,Datos!$B$25:$C$29,2,0)),"", VLOOKUP($S462,Datos!$B$25:$C$29,2,0))</f>
        <v>Alta</v>
      </c>
      <c r="U462" s="198" t="str">
        <f>VLOOKUP($S462,'Efectividad de Controles'!$B$5:$D$9,3,0)</f>
        <v>Impacto / Probabilidad</v>
      </c>
      <c r="V462" s="177"/>
      <c r="W462" s="177"/>
      <c r="X462" s="178" t="s">
        <v>191</v>
      </c>
      <c r="Y462" s="178" t="s">
        <v>196</v>
      </c>
      <c r="Z462" s="198">
        <f>IF( AND($X462&lt;&gt;"", $Y462&lt;&gt;""), VLOOKUP( IF(ISERROR(VLOOKUP($X462,Datos!$B$8:$C$13,2,0)),0,VLOOKUP($X462,Datos!$B$8:$C$13,2,0)), Datos!$I$9:$N$13, IF(ISERROR(VLOOKUP($Y462,Datos!$B$17:$C$21,2,0)),0,VLOOKUP($Y462, Datos!$B$17:$C$21,2,0)+1),  0),  "-")</f>
        <v>25</v>
      </c>
      <c r="AA462" s="177"/>
      <c r="AB462" s="177"/>
      <c r="AC462" s="179"/>
      <c r="AD462" s="180"/>
      <c r="AE462" s="198">
        <f t="shared" si="21"/>
        <v>22</v>
      </c>
      <c r="AF462" s="198">
        <f t="shared" si="22"/>
        <v>25</v>
      </c>
      <c r="AG462" s="178">
        <v>3</v>
      </c>
      <c r="AH462" s="198" t="str">
        <f>IF(ISERROR(VLOOKUP($AG462,Datos!$A$9:$E$13,2,0)),"",VLOOKUP($AG462,Datos!$A$9:$E$13,2,0))</f>
        <v>3 Moderado</v>
      </c>
      <c r="AI462" s="197" t="str">
        <f>IF(ISERROR(VLOOKUP($AJ462,Datos!$D$8:$E$13,2,0)),0,VLOOKUP($AJ462,Datos!$D$8:$E$13,2,0))</f>
        <v>Extremadamente Dañino</v>
      </c>
      <c r="AJ462" s="198">
        <f>IF(ISERROR(VLOOKUP($X462,Datos!$B$8:$E$13,3,0)), 0, VLOOKUP($X462,Datos!$B$8:$E$13,3,0))</f>
        <v>4</v>
      </c>
      <c r="AK462" s="198">
        <f>IF(ISERROR(VLOOKUP(AL462,Datos!D455:E460,2,0)),0,VLOOKUP(AL462,Datos!D455:E460,2,0))</f>
        <v>0</v>
      </c>
      <c r="AL462" s="198">
        <f>IF(ISERROR(VLOOKUP(Y462,Datos!B455:E460,3,0)),0,VLOOKUP(Y462,Datos!B455:E460,3,0))</f>
        <v>0</v>
      </c>
      <c r="AM462" s="198">
        <f t="shared" si="23"/>
        <v>4</v>
      </c>
      <c r="AN462" s="198" t="str">
        <f>IF(ISERROR(VLOOKUP($AM462,Datos!$I$24:$J$28,2,0)),"-",VLOOKUP($AM462,Datos!$I$24:$J$28,2,0))</f>
        <v>Moderado</v>
      </c>
    </row>
    <row r="463" spans="1:40" s="199" customFormat="1">
      <c r="A463" s="196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8" t="s">
        <v>191</v>
      </c>
      <c r="N463" s="178" t="s">
        <v>194</v>
      </c>
      <c r="O463" s="198">
        <f>IF( AND($M463&lt;&gt;"", $N463&lt;&gt;""), VLOOKUP( IF(ISERROR(VLOOKUP($M463,Datos!$B$8:$C$13,2,0)),0,VLOOKUP($M463,Datos!$B$8:$C$13,2,0)), Datos!$I$9:$N$13, IF(ISERROR(VLOOKUP($N463,Datos!$B$17:$C$21,2,0)),0,VLOOKUP($N463, Datos!$B$17:$C$21,2,0)+1),  0),  "-")</f>
        <v>22</v>
      </c>
      <c r="P463" s="177"/>
      <c r="Q463" s="177"/>
      <c r="R463" s="177"/>
      <c r="S463" s="178" t="s">
        <v>40</v>
      </c>
      <c r="T463" s="198" t="str">
        <f>IF(ISERROR(VLOOKUP($S463,Datos!$B$25:$C$29,2,0)),"", VLOOKUP($S463,Datos!$B$25:$C$29,2,0))</f>
        <v>Alta</v>
      </c>
      <c r="U463" s="198" t="str">
        <f>VLOOKUP($S463,'Efectividad de Controles'!$B$5:$D$9,3,0)</f>
        <v>Impacto / Probabilidad</v>
      </c>
      <c r="V463" s="177"/>
      <c r="W463" s="177"/>
      <c r="X463" s="178" t="s">
        <v>191</v>
      </c>
      <c r="Y463" s="178" t="s">
        <v>196</v>
      </c>
      <c r="Z463" s="198">
        <f>IF( AND($X463&lt;&gt;"", $Y463&lt;&gt;""), VLOOKUP( IF(ISERROR(VLOOKUP($X463,Datos!$B$8:$C$13,2,0)),0,VLOOKUP($X463,Datos!$B$8:$C$13,2,0)), Datos!$I$9:$N$13, IF(ISERROR(VLOOKUP($Y463,Datos!$B$17:$C$21,2,0)),0,VLOOKUP($Y463, Datos!$B$17:$C$21,2,0)+1),  0),  "-")</f>
        <v>25</v>
      </c>
      <c r="AA463" s="177"/>
      <c r="AB463" s="177"/>
      <c r="AC463" s="179"/>
      <c r="AD463" s="180"/>
      <c r="AE463" s="198">
        <f t="shared" si="21"/>
        <v>22</v>
      </c>
      <c r="AF463" s="198">
        <f t="shared" si="22"/>
        <v>25</v>
      </c>
      <c r="AG463" s="178">
        <v>3</v>
      </c>
      <c r="AH463" s="198" t="str">
        <f>IF(ISERROR(VLOOKUP($AG463,Datos!$A$9:$E$13,2,0)),"",VLOOKUP($AG463,Datos!$A$9:$E$13,2,0))</f>
        <v>3 Moderado</v>
      </c>
      <c r="AI463" s="197" t="str">
        <f>IF(ISERROR(VLOOKUP($AJ463,Datos!$D$8:$E$13,2,0)),0,VLOOKUP($AJ463,Datos!$D$8:$E$13,2,0))</f>
        <v>Extremadamente Dañino</v>
      </c>
      <c r="AJ463" s="198">
        <f>IF(ISERROR(VLOOKUP($X463,Datos!$B$8:$E$13,3,0)), 0, VLOOKUP($X463,Datos!$B$8:$E$13,3,0))</f>
        <v>4</v>
      </c>
      <c r="AK463" s="198">
        <f>IF(ISERROR(VLOOKUP(AL463,Datos!D456:E461,2,0)),0,VLOOKUP(AL463,Datos!D456:E461,2,0))</f>
        <v>0</v>
      </c>
      <c r="AL463" s="198">
        <f>IF(ISERROR(VLOOKUP(Y463,Datos!B456:E461,3,0)),0,VLOOKUP(Y463,Datos!B456:E461,3,0))</f>
        <v>0</v>
      </c>
      <c r="AM463" s="198">
        <f t="shared" si="23"/>
        <v>4</v>
      </c>
      <c r="AN463" s="198" t="str">
        <f>IF(ISERROR(VLOOKUP($AM463,Datos!$I$24:$J$28,2,0)),"-",VLOOKUP($AM463,Datos!$I$24:$J$28,2,0))</f>
        <v>Moderado</v>
      </c>
    </row>
    <row r="464" spans="1:40" s="199" customFormat="1">
      <c r="A464" s="196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8" t="s">
        <v>191</v>
      </c>
      <c r="N464" s="178" t="s">
        <v>194</v>
      </c>
      <c r="O464" s="198">
        <f>IF( AND($M464&lt;&gt;"", $N464&lt;&gt;""), VLOOKUP( IF(ISERROR(VLOOKUP($M464,Datos!$B$8:$C$13,2,0)),0,VLOOKUP($M464,Datos!$B$8:$C$13,2,0)), Datos!$I$9:$N$13, IF(ISERROR(VLOOKUP($N464,Datos!$B$17:$C$21,2,0)),0,VLOOKUP($N464, Datos!$B$17:$C$21,2,0)+1),  0),  "-")</f>
        <v>22</v>
      </c>
      <c r="P464" s="177"/>
      <c r="Q464" s="177"/>
      <c r="R464" s="177"/>
      <c r="S464" s="178" t="s">
        <v>40</v>
      </c>
      <c r="T464" s="198" t="str">
        <f>IF(ISERROR(VLOOKUP($S464,Datos!$B$25:$C$29,2,0)),"", VLOOKUP($S464,Datos!$B$25:$C$29,2,0))</f>
        <v>Alta</v>
      </c>
      <c r="U464" s="198" t="str">
        <f>VLOOKUP($S464,'Efectividad de Controles'!$B$5:$D$9,3,0)</f>
        <v>Impacto / Probabilidad</v>
      </c>
      <c r="V464" s="177"/>
      <c r="W464" s="177"/>
      <c r="X464" s="178" t="s">
        <v>191</v>
      </c>
      <c r="Y464" s="178" t="s">
        <v>196</v>
      </c>
      <c r="Z464" s="198">
        <f>IF( AND($X464&lt;&gt;"", $Y464&lt;&gt;""), VLOOKUP( IF(ISERROR(VLOOKUP($X464,Datos!$B$8:$C$13,2,0)),0,VLOOKUP($X464,Datos!$B$8:$C$13,2,0)), Datos!$I$9:$N$13, IF(ISERROR(VLOOKUP($Y464,Datos!$B$17:$C$21,2,0)),0,VLOOKUP($Y464, Datos!$B$17:$C$21,2,0)+1),  0),  "-")</f>
        <v>25</v>
      </c>
      <c r="AA464" s="177"/>
      <c r="AB464" s="177"/>
      <c r="AC464" s="179"/>
      <c r="AD464" s="180"/>
      <c r="AE464" s="198">
        <f t="shared" si="21"/>
        <v>22</v>
      </c>
      <c r="AF464" s="198">
        <f t="shared" si="22"/>
        <v>25</v>
      </c>
      <c r="AG464" s="178">
        <v>3</v>
      </c>
      <c r="AH464" s="198" t="str">
        <f>IF(ISERROR(VLOOKUP($AG464,Datos!$A$9:$E$13,2,0)),"",VLOOKUP($AG464,Datos!$A$9:$E$13,2,0))</f>
        <v>3 Moderado</v>
      </c>
      <c r="AI464" s="197" t="str">
        <f>IF(ISERROR(VLOOKUP($AJ464,Datos!$D$8:$E$13,2,0)),0,VLOOKUP($AJ464,Datos!$D$8:$E$13,2,0))</f>
        <v>Extremadamente Dañino</v>
      </c>
      <c r="AJ464" s="198">
        <f>IF(ISERROR(VLOOKUP($X464,Datos!$B$8:$E$13,3,0)), 0, VLOOKUP($X464,Datos!$B$8:$E$13,3,0))</f>
        <v>4</v>
      </c>
      <c r="AK464" s="198">
        <f>IF(ISERROR(VLOOKUP(AL464,Datos!D457:E462,2,0)),0,VLOOKUP(AL464,Datos!D457:E462,2,0))</f>
        <v>0</v>
      </c>
      <c r="AL464" s="198">
        <f>IF(ISERROR(VLOOKUP(Y464,Datos!B457:E462,3,0)),0,VLOOKUP(Y464,Datos!B457:E462,3,0))</f>
        <v>0</v>
      </c>
      <c r="AM464" s="198">
        <f t="shared" si="23"/>
        <v>4</v>
      </c>
      <c r="AN464" s="198" t="str">
        <f>IF(ISERROR(VLOOKUP($AM464,Datos!$I$24:$J$28,2,0)),"-",VLOOKUP($AM464,Datos!$I$24:$J$28,2,0))</f>
        <v>Moderado</v>
      </c>
    </row>
    <row r="465" spans="1:40" s="199" customFormat="1">
      <c r="A465" s="196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8" t="s">
        <v>191</v>
      </c>
      <c r="N465" s="178" t="s">
        <v>194</v>
      </c>
      <c r="O465" s="198">
        <f>IF( AND($M465&lt;&gt;"", $N465&lt;&gt;""), VLOOKUP( IF(ISERROR(VLOOKUP($M465,Datos!$B$8:$C$13,2,0)),0,VLOOKUP($M465,Datos!$B$8:$C$13,2,0)), Datos!$I$9:$N$13, IF(ISERROR(VLOOKUP($N465,Datos!$B$17:$C$21,2,0)),0,VLOOKUP($N465, Datos!$B$17:$C$21,2,0)+1),  0),  "-")</f>
        <v>22</v>
      </c>
      <c r="P465" s="177"/>
      <c r="Q465" s="177"/>
      <c r="R465" s="177"/>
      <c r="S465" s="178" t="s">
        <v>40</v>
      </c>
      <c r="T465" s="198" t="str">
        <f>IF(ISERROR(VLOOKUP($S465,Datos!$B$25:$C$29,2,0)),"", VLOOKUP($S465,Datos!$B$25:$C$29,2,0))</f>
        <v>Alta</v>
      </c>
      <c r="U465" s="198" t="str">
        <f>VLOOKUP($S465,'Efectividad de Controles'!$B$5:$D$9,3,0)</f>
        <v>Impacto / Probabilidad</v>
      </c>
      <c r="V465" s="177"/>
      <c r="W465" s="177"/>
      <c r="X465" s="178" t="s">
        <v>191</v>
      </c>
      <c r="Y465" s="178" t="s">
        <v>196</v>
      </c>
      <c r="Z465" s="198">
        <f>IF( AND($X465&lt;&gt;"", $Y465&lt;&gt;""), VLOOKUP( IF(ISERROR(VLOOKUP($X465,Datos!$B$8:$C$13,2,0)),0,VLOOKUP($X465,Datos!$B$8:$C$13,2,0)), Datos!$I$9:$N$13, IF(ISERROR(VLOOKUP($Y465,Datos!$B$17:$C$21,2,0)),0,VLOOKUP($Y465, Datos!$B$17:$C$21,2,0)+1),  0),  "-")</f>
        <v>25</v>
      </c>
      <c r="AA465" s="177"/>
      <c r="AB465" s="177"/>
      <c r="AC465" s="179"/>
      <c r="AD465" s="180"/>
      <c r="AE465" s="198">
        <f t="shared" si="21"/>
        <v>22</v>
      </c>
      <c r="AF465" s="198">
        <f t="shared" si="22"/>
        <v>25</v>
      </c>
      <c r="AG465" s="178">
        <v>3</v>
      </c>
      <c r="AH465" s="198" t="str">
        <f>IF(ISERROR(VLOOKUP($AG465,Datos!$A$9:$E$13,2,0)),"",VLOOKUP($AG465,Datos!$A$9:$E$13,2,0))</f>
        <v>3 Moderado</v>
      </c>
      <c r="AI465" s="197" t="str">
        <f>IF(ISERROR(VLOOKUP($AJ465,Datos!$D$8:$E$13,2,0)),0,VLOOKUP($AJ465,Datos!$D$8:$E$13,2,0))</f>
        <v>Extremadamente Dañino</v>
      </c>
      <c r="AJ465" s="198">
        <f>IF(ISERROR(VLOOKUP($X465,Datos!$B$8:$E$13,3,0)), 0, VLOOKUP($X465,Datos!$B$8:$E$13,3,0))</f>
        <v>4</v>
      </c>
      <c r="AK465" s="198">
        <f>IF(ISERROR(VLOOKUP(AL465,Datos!D458:E463,2,0)),0,VLOOKUP(AL465,Datos!D458:E463,2,0))</f>
        <v>0</v>
      </c>
      <c r="AL465" s="198">
        <f>IF(ISERROR(VLOOKUP(Y465,Datos!B458:E463,3,0)),0,VLOOKUP(Y465,Datos!B458:E463,3,0))</f>
        <v>0</v>
      </c>
      <c r="AM465" s="198">
        <f t="shared" si="23"/>
        <v>4</v>
      </c>
      <c r="AN465" s="198" t="str">
        <f>IF(ISERROR(VLOOKUP($AM465,Datos!$I$24:$J$28,2,0)),"-",VLOOKUP($AM465,Datos!$I$24:$J$28,2,0))</f>
        <v>Moderado</v>
      </c>
    </row>
    <row r="466" spans="1:40" s="199" customFormat="1">
      <c r="A466" s="196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8" t="s">
        <v>191</v>
      </c>
      <c r="N466" s="178" t="s">
        <v>194</v>
      </c>
      <c r="O466" s="198">
        <f>IF( AND($M466&lt;&gt;"", $N466&lt;&gt;""), VLOOKUP( IF(ISERROR(VLOOKUP($M466,Datos!$B$8:$C$13,2,0)),0,VLOOKUP($M466,Datos!$B$8:$C$13,2,0)), Datos!$I$9:$N$13, IF(ISERROR(VLOOKUP($N466,Datos!$B$17:$C$21,2,0)),0,VLOOKUP($N466, Datos!$B$17:$C$21,2,0)+1),  0),  "-")</f>
        <v>22</v>
      </c>
      <c r="P466" s="177"/>
      <c r="Q466" s="177"/>
      <c r="R466" s="177"/>
      <c r="S466" s="178" t="s">
        <v>40</v>
      </c>
      <c r="T466" s="198" t="str">
        <f>IF(ISERROR(VLOOKUP($S466,Datos!$B$25:$C$29,2,0)),"", VLOOKUP($S466,Datos!$B$25:$C$29,2,0))</f>
        <v>Alta</v>
      </c>
      <c r="U466" s="198" t="str">
        <f>VLOOKUP($S466,'Efectividad de Controles'!$B$5:$D$9,3,0)</f>
        <v>Impacto / Probabilidad</v>
      </c>
      <c r="V466" s="177"/>
      <c r="W466" s="177"/>
      <c r="X466" s="178" t="s">
        <v>191</v>
      </c>
      <c r="Y466" s="178" t="s">
        <v>196</v>
      </c>
      <c r="Z466" s="198">
        <f>IF( AND($X466&lt;&gt;"", $Y466&lt;&gt;""), VLOOKUP( IF(ISERROR(VLOOKUP($X466,Datos!$B$8:$C$13,2,0)),0,VLOOKUP($X466,Datos!$B$8:$C$13,2,0)), Datos!$I$9:$N$13, IF(ISERROR(VLOOKUP($Y466,Datos!$B$17:$C$21,2,0)),0,VLOOKUP($Y466, Datos!$B$17:$C$21,2,0)+1),  0),  "-")</f>
        <v>25</v>
      </c>
      <c r="AA466" s="177"/>
      <c r="AB466" s="177"/>
      <c r="AC466" s="179"/>
      <c r="AD466" s="180"/>
      <c r="AE466" s="198">
        <f t="shared" si="21"/>
        <v>22</v>
      </c>
      <c r="AF466" s="198">
        <f t="shared" si="22"/>
        <v>25</v>
      </c>
      <c r="AG466" s="178">
        <v>3</v>
      </c>
      <c r="AH466" s="198" t="str">
        <f>IF(ISERROR(VLOOKUP($AG466,Datos!$A$9:$E$13,2,0)),"",VLOOKUP($AG466,Datos!$A$9:$E$13,2,0))</f>
        <v>3 Moderado</v>
      </c>
      <c r="AI466" s="197" t="str">
        <f>IF(ISERROR(VLOOKUP($AJ466,Datos!$D$8:$E$13,2,0)),0,VLOOKUP($AJ466,Datos!$D$8:$E$13,2,0))</f>
        <v>Extremadamente Dañino</v>
      </c>
      <c r="AJ466" s="198">
        <f>IF(ISERROR(VLOOKUP($X466,Datos!$B$8:$E$13,3,0)), 0, VLOOKUP($X466,Datos!$B$8:$E$13,3,0))</f>
        <v>4</v>
      </c>
      <c r="AK466" s="198">
        <f>IF(ISERROR(VLOOKUP(AL466,Datos!D459:E464,2,0)),0,VLOOKUP(AL466,Datos!D459:E464,2,0))</f>
        <v>0</v>
      </c>
      <c r="AL466" s="198">
        <f>IF(ISERROR(VLOOKUP(Y466,Datos!B459:E464,3,0)),0,VLOOKUP(Y466,Datos!B459:E464,3,0))</f>
        <v>0</v>
      </c>
      <c r="AM466" s="198">
        <f t="shared" si="23"/>
        <v>4</v>
      </c>
      <c r="AN466" s="198" t="str">
        <f>IF(ISERROR(VLOOKUP($AM466,Datos!$I$24:$J$28,2,0)),"-",VLOOKUP($AM466,Datos!$I$24:$J$28,2,0))</f>
        <v>Moderado</v>
      </c>
    </row>
    <row r="467" spans="1:40" s="199" customFormat="1">
      <c r="A467" s="196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8" t="s">
        <v>191</v>
      </c>
      <c r="N467" s="178" t="s">
        <v>194</v>
      </c>
      <c r="O467" s="198">
        <f>IF( AND($M467&lt;&gt;"", $N467&lt;&gt;""), VLOOKUP( IF(ISERROR(VLOOKUP($M467,Datos!$B$8:$C$13,2,0)),0,VLOOKUP($M467,Datos!$B$8:$C$13,2,0)), Datos!$I$9:$N$13, IF(ISERROR(VLOOKUP($N467,Datos!$B$17:$C$21,2,0)),0,VLOOKUP($N467, Datos!$B$17:$C$21,2,0)+1),  0),  "-")</f>
        <v>22</v>
      </c>
      <c r="P467" s="177"/>
      <c r="Q467" s="177"/>
      <c r="R467" s="177"/>
      <c r="S467" s="178" t="s">
        <v>40</v>
      </c>
      <c r="T467" s="198" t="str">
        <f>IF(ISERROR(VLOOKUP($S467,Datos!$B$25:$C$29,2,0)),"", VLOOKUP($S467,Datos!$B$25:$C$29,2,0))</f>
        <v>Alta</v>
      </c>
      <c r="U467" s="198" t="str">
        <f>VLOOKUP($S467,'Efectividad de Controles'!$B$5:$D$9,3,0)</f>
        <v>Impacto / Probabilidad</v>
      </c>
      <c r="V467" s="177"/>
      <c r="W467" s="177"/>
      <c r="X467" s="178" t="s">
        <v>191</v>
      </c>
      <c r="Y467" s="178" t="s">
        <v>196</v>
      </c>
      <c r="Z467" s="198">
        <f>IF( AND($X467&lt;&gt;"", $Y467&lt;&gt;""), VLOOKUP( IF(ISERROR(VLOOKUP($X467,Datos!$B$8:$C$13,2,0)),0,VLOOKUP($X467,Datos!$B$8:$C$13,2,0)), Datos!$I$9:$N$13, IF(ISERROR(VLOOKUP($Y467,Datos!$B$17:$C$21,2,0)),0,VLOOKUP($Y467, Datos!$B$17:$C$21,2,0)+1),  0),  "-")</f>
        <v>25</v>
      </c>
      <c r="AA467" s="177"/>
      <c r="AB467" s="177"/>
      <c r="AC467" s="179"/>
      <c r="AD467" s="180"/>
      <c r="AE467" s="198">
        <f t="shared" si="21"/>
        <v>22</v>
      </c>
      <c r="AF467" s="198">
        <f t="shared" si="22"/>
        <v>25</v>
      </c>
      <c r="AG467" s="178">
        <v>3</v>
      </c>
      <c r="AH467" s="198" t="str">
        <f>IF(ISERROR(VLOOKUP($AG467,Datos!$A$9:$E$13,2,0)),"",VLOOKUP($AG467,Datos!$A$9:$E$13,2,0))</f>
        <v>3 Moderado</v>
      </c>
      <c r="AI467" s="197" t="str">
        <f>IF(ISERROR(VLOOKUP($AJ467,Datos!$D$8:$E$13,2,0)),0,VLOOKUP($AJ467,Datos!$D$8:$E$13,2,0))</f>
        <v>Extremadamente Dañino</v>
      </c>
      <c r="AJ467" s="198">
        <f>IF(ISERROR(VLOOKUP($X467,Datos!$B$8:$E$13,3,0)), 0, VLOOKUP($X467,Datos!$B$8:$E$13,3,0))</f>
        <v>4</v>
      </c>
      <c r="AK467" s="198">
        <f>IF(ISERROR(VLOOKUP(AL467,Datos!D460:E465,2,0)),0,VLOOKUP(AL467,Datos!D460:E465,2,0))</f>
        <v>0</v>
      </c>
      <c r="AL467" s="198">
        <f>IF(ISERROR(VLOOKUP(Y467,Datos!B460:E465,3,0)),0,VLOOKUP(Y467,Datos!B460:E465,3,0))</f>
        <v>0</v>
      </c>
      <c r="AM467" s="198">
        <f t="shared" si="23"/>
        <v>4</v>
      </c>
      <c r="AN467" s="198" t="str">
        <f>IF(ISERROR(VLOOKUP($AM467,Datos!$I$24:$J$28,2,0)),"-",VLOOKUP($AM467,Datos!$I$24:$J$28,2,0))</f>
        <v>Moderado</v>
      </c>
    </row>
    <row r="468" spans="1:40" s="199" customFormat="1">
      <c r="A468" s="196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8" t="s">
        <v>191</v>
      </c>
      <c r="N468" s="178" t="s">
        <v>194</v>
      </c>
      <c r="O468" s="198">
        <f>IF( AND($M468&lt;&gt;"", $N468&lt;&gt;""), VLOOKUP( IF(ISERROR(VLOOKUP($M468,Datos!$B$8:$C$13,2,0)),0,VLOOKUP($M468,Datos!$B$8:$C$13,2,0)), Datos!$I$9:$N$13, IF(ISERROR(VLOOKUP($N468,Datos!$B$17:$C$21,2,0)),0,VLOOKUP($N468, Datos!$B$17:$C$21,2,0)+1),  0),  "-")</f>
        <v>22</v>
      </c>
      <c r="P468" s="177"/>
      <c r="Q468" s="177"/>
      <c r="R468" s="177"/>
      <c r="S468" s="178" t="s">
        <v>40</v>
      </c>
      <c r="T468" s="198" t="str">
        <f>IF(ISERROR(VLOOKUP($S468,Datos!$B$25:$C$29,2,0)),"", VLOOKUP($S468,Datos!$B$25:$C$29,2,0))</f>
        <v>Alta</v>
      </c>
      <c r="U468" s="198" t="str">
        <f>VLOOKUP($S468,'Efectividad de Controles'!$B$5:$D$9,3,0)</f>
        <v>Impacto / Probabilidad</v>
      </c>
      <c r="V468" s="177"/>
      <c r="W468" s="177"/>
      <c r="X468" s="178" t="s">
        <v>191</v>
      </c>
      <c r="Y468" s="178" t="s">
        <v>196</v>
      </c>
      <c r="Z468" s="198">
        <f>IF( AND($X468&lt;&gt;"", $Y468&lt;&gt;""), VLOOKUP( IF(ISERROR(VLOOKUP($X468,Datos!$B$8:$C$13,2,0)),0,VLOOKUP($X468,Datos!$B$8:$C$13,2,0)), Datos!$I$9:$N$13, IF(ISERROR(VLOOKUP($Y468,Datos!$B$17:$C$21,2,0)),0,VLOOKUP($Y468, Datos!$B$17:$C$21,2,0)+1),  0),  "-")</f>
        <v>25</v>
      </c>
      <c r="AA468" s="177"/>
      <c r="AB468" s="177"/>
      <c r="AC468" s="179"/>
      <c r="AD468" s="180"/>
      <c r="AE468" s="198">
        <f t="shared" si="21"/>
        <v>22</v>
      </c>
      <c r="AF468" s="198">
        <f t="shared" si="22"/>
        <v>25</v>
      </c>
      <c r="AG468" s="178">
        <v>3</v>
      </c>
      <c r="AH468" s="198" t="str">
        <f>IF(ISERROR(VLOOKUP($AG468,Datos!$A$9:$E$13,2,0)),"",VLOOKUP($AG468,Datos!$A$9:$E$13,2,0))</f>
        <v>3 Moderado</v>
      </c>
      <c r="AI468" s="197" t="str">
        <f>IF(ISERROR(VLOOKUP($AJ468,Datos!$D$8:$E$13,2,0)),0,VLOOKUP($AJ468,Datos!$D$8:$E$13,2,0))</f>
        <v>Extremadamente Dañino</v>
      </c>
      <c r="AJ468" s="198">
        <f>IF(ISERROR(VLOOKUP($X468,Datos!$B$8:$E$13,3,0)), 0, VLOOKUP($X468,Datos!$B$8:$E$13,3,0))</f>
        <v>4</v>
      </c>
      <c r="AK468" s="198">
        <f>IF(ISERROR(VLOOKUP(AL468,Datos!D461:E466,2,0)),0,VLOOKUP(AL468,Datos!D461:E466,2,0))</f>
        <v>0</v>
      </c>
      <c r="AL468" s="198">
        <f>IF(ISERROR(VLOOKUP(Y468,Datos!B461:E466,3,0)),0,VLOOKUP(Y468,Datos!B461:E466,3,0))</f>
        <v>0</v>
      </c>
      <c r="AM468" s="198">
        <f t="shared" si="23"/>
        <v>4</v>
      </c>
      <c r="AN468" s="198" t="str">
        <f>IF(ISERROR(VLOOKUP($AM468,Datos!$I$24:$J$28,2,0)),"-",VLOOKUP($AM468,Datos!$I$24:$J$28,2,0))</f>
        <v>Moderado</v>
      </c>
    </row>
    <row r="469" spans="1:40" s="199" customFormat="1">
      <c r="A469" s="196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8" t="s">
        <v>191</v>
      </c>
      <c r="N469" s="178" t="s">
        <v>194</v>
      </c>
      <c r="O469" s="198">
        <f>IF( AND($M469&lt;&gt;"", $N469&lt;&gt;""), VLOOKUP( IF(ISERROR(VLOOKUP($M469,Datos!$B$8:$C$13,2,0)),0,VLOOKUP($M469,Datos!$B$8:$C$13,2,0)), Datos!$I$9:$N$13, IF(ISERROR(VLOOKUP($N469,Datos!$B$17:$C$21,2,0)),0,VLOOKUP($N469, Datos!$B$17:$C$21,2,0)+1),  0),  "-")</f>
        <v>22</v>
      </c>
      <c r="P469" s="177"/>
      <c r="Q469" s="177"/>
      <c r="R469" s="177"/>
      <c r="S469" s="178" t="s">
        <v>40</v>
      </c>
      <c r="T469" s="198" t="str">
        <f>IF(ISERROR(VLOOKUP($S469,Datos!$B$25:$C$29,2,0)),"", VLOOKUP($S469,Datos!$B$25:$C$29,2,0))</f>
        <v>Alta</v>
      </c>
      <c r="U469" s="198" t="str">
        <f>VLOOKUP($S469,'Efectividad de Controles'!$B$5:$D$9,3,0)</f>
        <v>Impacto / Probabilidad</v>
      </c>
      <c r="V469" s="177"/>
      <c r="W469" s="177"/>
      <c r="X469" s="178" t="s">
        <v>191</v>
      </c>
      <c r="Y469" s="178" t="s">
        <v>196</v>
      </c>
      <c r="Z469" s="198">
        <f>IF( AND($X469&lt;&gt;"", $Y469&lt;&gt;""), VLOOKUP( IF(ISERROR(VLOOKUP($X469,Datos!$B$8:$C$13,2,0)),0,VLOOKUP($X469,Datos!$B$8:$C$13,2,0)), Datos!$I$9:$N$13, IF(ISERROR(VLOOKUP($Y469,Datos!$B$17:$C$21,2,0)),0,VLOOKUP($Y469, Datos!$B$17:$C$21,2,0)+1),  0),  "-")</f>
        <v>25</v>
      </c>
      <c r="AA469" s="177"/>
      <c r="AB469" s="177"/>
      <c r="AC469" s="179"/>
      <c r="AD469" s="180"/>
      <c r="AE469" s="198">
        <f t="shared" si="21"/>
        <v>22</v>
      </c>
      <c r="AF469" s="198">
        <f t="shared" si="22"/>
        <v>25</v>
      </c>
      <c r="AG469" s="178">
        <v>3</v>
      </c>
      <c r="AH469" s="198" t="str">
        <f>IF(ISERROR(VLOOKUP($AG469,Datos!$A$9:$E$13,2,0)),"",VLOOKUP($AG469,Datos!$A$9:$E$13,2,0))</f>
        <v>3 Moderado</v>
      </c>
      <c r="AI469" s="197" t="str">
        <f>IF(ISERROR(VLOOKUP($AJ469,Datos!$D$8:$E$13,2,0)),0,VLOOKUP($AJ469,Datos!$D$8:$E$13,2,0))</f>
        <v>Extremadamente Dañino</v>
      </c>
      <c r="AJ469" s="198">
        <f>IF(ISERROR(VLOOKUP($X469,Datos!$B$8:$E$13,3,0)), 0, VLOOKUP($X469,Datos!$B$8:$E$13,3,0))</f>
        <v>4</v>
      </c>
      <c r="AK469" s="198">
        <f>IF(ISERROR(VLOOKUP(AL469,Datos!D462:E467,2,0)),0,VLOOKUP(AL469,Datos!D462:E467,2,0))</f>
        <v>0</v>
      </c>
      <c r="AL469" s="198">
        <f>IF(ISERROR(VLOOKUP(Y469,Datos!B462:E467,3,0)),0,VLOOKUP(Y469,Datos!B462:E467,3,0))</f>
        <v>0</v>
      </c>
      <c r="AM469" s="198">
        <f t="shared" si="23"/>
        <v>4</v>
      </c>
      <c r="AN469" s="198" t="str">
        <f>IF(ISERROR(VLOOKUP($AM469,Datos!$I$24:$J$28,2,0)),"-",VLOOKUP($AM469,Datos!$I$24:$J$28,2,0))</f>
        <v>Moderado</v>
      </c>
    </row>
    <row r="470" spans="1:40" s="199" customFormat="1">
      <c r="A470" s="196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8" t="s">
        <v>191</v>
      </c>
      <c r="N470" s="178" t="s">
        <v>194</v>
      </c>
      <c r="O470" s="198">
        <f>IF( AND($M470&lt;&gt;"", $N470&lt;&gt;""), VLOOKUP( IF(ISERROR(VLOOKUP($M470,Datos!$B$8:$C$13,2,0)),0,VLOOKUP($M470,Datos!$B$8:$C$13,2,0)), Datos!$I$9:$N$13, IF(ISERROR(VLOOKUP($N470,Datos!$B$17:$C$21,2,0)),0,VLOOKUP($N470, Datos!$B$17:$C$21,2,0)+1),  0),  "-")</f>
        <v>22</v>
      </c>
      <c r="P470" s="177"/>
      <c r="Q470" s="177"/>
      <c r="R470" s="177"/>
      <c r="S470" s="178" t="s">
        <v>40</v>
      </c>
      <c r="T470" s="198" t="str">
        <f>IF(ISERROR(VLOOKUP($S470,Datos!$B$25:$C$29,2,0)),"", VLOOKUP($S470,Datos!$B$25:$C$29,2,0))</f>
        <v>Alta</v>
      </c>
      <c r="U470" s="198" t="str">
        <f>VLOOKUP($S470,'Efectividad de Controles'!$B$5:$D$9,3,0)</f>
        <v>Impacto / Probabilidad</v>
      </c>
      <c r="V470" s="177"/>
      <c r="W470" s="177"/>
      <c r="X470" s="178" t="s">
        <v>191</v>
      </c>
      <c r="Y470" s="178" t="s">
        <v>196</v>
      </c>
      <c r="Z470" s="198">
        <f>IF( AND($X470&lt;&gt;"", $Y470&lt;&gt;""), VLOOKUP( IF(ISERROR(VLOOKUP($X470,Datos!$B$8:$C$13,2,0)),0,VLOOKUP($X470,Datos!$B$8:$C$13,2,0)), Datos!$I$9:$N$13, IF(ISERROR(VLOOKUP($Y470,Datos!$B$17:$C$21,2,0)),0,VLOOKUP($Y470, Datos!$B$17:$C$21,2,0)+1),  0),  "-")</f>
        <v>25</v>
      </c>
      <c r="AA470" s="177"/>
      <c r="AB470" s="177"/>
      <c r="AC470" s="179"/>
      <c r="AD470" s="180"/>
      <c r="AE470" s="198">
        <f t="shared" si="21"/>
        <v>22</v>
      </c>
      <c r="AF470" s="198">
        <f t="shared" si="22"/>
        <v>25</v>
      </c>
      <c r="AG470" s="178">
        <v>3</v>
      </c>
      <c r="AH470" s="198" t="str">
        <f>IF(ISERROR(VLOOKUP($AG470,Datos!$A$9:$E$13,2,0)),"",VLOOKUP($AG470,Datos!$A$9:$E$13,2,0))</f>
        <v>3 Moderado</v>
      </c>
      <c r="AI470" s="197" t="str">
        <f>IF(ISERROR(VLOOKUP($AJ470,Datos!$D$8:$E$13,2,0)),0,VLOOKUP($AJ470,Datos!$D$8:$E$13,2,0))</f>
        <v>Extremadamente Dañino</v>
      </c>
      <c r="AJ470" s="198">
        <f>IF(ISERROR(VLOOKUP($X470,Datos!$B$8:$E$13,3,0)), 0, VLOOKUP($X470,Datos!$B$8:$E$13,3,0))</f>
        <v>4</v>
      </c>
      <c r="AK470" s="198">
        <f>IF(ISERROR(VLOOKUP(AL470,Datos!D463:E468,2,0)),0,VLOOKUP(AL470,Datos!D463:E468,2,0))</f>
        <v>0</v>
      </c>
      <c r="AL470" s="198">
        <f>IF(ISERROR(VLOOKUP(Y470,Datos!B463:E468,3,0)),0,VLOOKUP(Y470,Datos!B463:E468,3,0))</f>
        <v>0</v>
      </c>
      <c r="AM470" s="198">
        <f t="shared" si="23"/>
        <v>4</v>
      </c>
      <c r="AN470" s="198" t="str">
        <f>IF(ISERROR(VLOOKUP($AM470,Datos!$I$24:$J$28,2,0)),"-",VLOOKUP($AM470,Datos!$I$24:$J$28,2,0))</f>
        <v>Moderado</v>
      </c>
    </row>
    <row r="471" spans="1:40" s="199" customFormat="1">
      <c r="A471" s="196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8" t="s">
        <v>191</v>
      </c>
      <c r="N471" s="178" t="s">
        <v>194</v>
      </c>
      <c r="O471" s="198">
        <f>IF( AND($M471&lt;&gt;"", $N471&lt;&gt;""), VLOOKUP( IF(ISERROR(VLOOKUP($M471,Datos!$B$8:$C$13,2,0)),0,VLOOKUP($M471,Datos!$B$8:$C$13,2,0)), Datos!$I$9:$N$13, IF(ISERROR(VLOOKUP($N471,Datos!$B$17:$C$21,2,0)),0,VLOOKUP($N471, Datos!$B$17:$C$21,2,0)+1),  0),  "-")</f>
        <v>22</v>
      </c>
      <c r="P471" s="177"/>
      <c r="Q471" s="177"/>
      <c r="R471" s="177"/>
      <c r="S471" s="178" t="s">
        <v>40</v>
      </c>
      <c r="T471" s="198" t="str">
        <f>IF(ISERROR(VLOOKUP($S471,Datos!$B$25:$C$29,2,0)),"", VLOOKUP($S471,Datos!$B$25:$C$29,2,0))</f>
        <v>Alta</v>
      </c>
      <c r="U471" s="198" t="str">
        <f>VLOOKUP($S471,'Efectividad de Controles'!$B$5:$D$9,3,0)</f>
        <v>Impacto / Probabilidad</v>
      </c>
      <c r="V471" s="177"/>
      <c r="W471" s="177"/>
      <c r="X471" s="178" t="s">
        <v>191</v>
      </c>
      <c r="Y471" s="178" t="s">
        <v>196</v>
      </c>
      <c r="Z471" s="198">
        <f>IF( AND($X471&lt;&gt;"", $Y471&lt;&gt;""), VLOOKUP( IF(ISERROR(VLOOKUP($X471,Datos!$B$8:$C$13,2,0)),0,VLOOKUP($X471,Datos!$B$8:$C$13,2,0)), Datos!$I$9:$N$13, IF(ISERROR(VLOOKUP($Y471,Datos!$B$17:$C$21,2,0)),0,VLOOKUP($Y471, Datos!$B$17:$C$21,2,0)+1),  0),  "-")</f>
        <v>25</v>
      </c>
      <c r="AA471" s="177"/>
      <c r="AB471" s="177"/>
      <c r="AC471" s="179"/>
      <c r="AD471" s="180"/>
      <c r="AE471" s="198">
        <f t="shared" si="21"/>
        <v>22</v>
      </c>
      <c r="AF471" s="198">
        <f t="shared" si="22"/>
        <v>25</v>
      </c>
      <c r="AG471" s="178">
        <v>3</v>
      </c>
      <c r="AH471" s="198" t="str">
        <f>IF(ISERROR(VLOOKUP($AG471,Datos!$A$9:$E$13,2,0)),"",VLOOKUP($AG471,Datos!$A$9:$E$13,2,0))</f>
        <v>3 Moderado</v>
      </c>
      <c r="AI471" s="197" t="str">
        <f>IF(ISERROR(VLOOKUP($AJ471,Datos!$D$8:$E$13,2,0)),0,VLOOKUP($AJ471,Datos!$D$8:$E$13,2,0))</f>
        <v>Extremadamente Dañino</v>
      </c>
      <c r="AJ471" s="198">
        <f>IF(ISERROR(VLOOKUP($X471,Datos!$B$8:$E$13,3,0)), 0, VLOOKUP($X471,Datos!$B$8:$E$13,3,0))</f>
        <v>4</v>
      </c>
      <c r="AK471" s="198">
        <f>IF(ISERROR(VLOOKUP(AL471,Datos!D464:E469,2,0)),0,VLOOKUP(AL471,Datos!D464:E469,2,0))</f>
        <v>0</v>
      </c>
      <c r="AL471" s="198">
        <f>IF(ISERROR(VLOOKUP(Y471,Datos!B464:E469,3,0)),0,VLOOKUP(Y471,Datos!B464:E469,3,0))</f>
        <v>0</v>
      </c>
      <c r="AM471" s="198">
        <f t="shared" si="23"/>
        <v>4</v>
      </c>
      <c r="AN471" s="198" t="str">
        <f>IF(ISERROR(VLOOKUP($AM471,Datos!$I$24:$J$28,2,0)),"-",VLOOKUP($AM471,Datos!$I$24:$J$28,2,0))</f>
        <v>Moderado</v>
      </c>
    </row>
    <row r="472" spans="1:40" s="199" customFormat="1">
      <c r="A472" s="196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8" t="s">
        <v>191</v>
      </c>
      <c r="N472" s="178" t="s">
        <v>194</v>
      </c>
      <c r="O472" s="198">
        <f>IF( AND($M472&lt;&gt;"", $N472&lt;&gt;""), VLOOKUP( IF(ISERROR(VLOOKUP($M472,Datos!$B$8:$C$13,2,0)),0,VLOOKUP($M472,Datos!$B$8:$C$13,2,0)), Datos!$I$9:$N$13, IF(ISERROR(VLOOKUP($N472,Datos!$B$17:$C$21,2,0)),0,VLOOKUP($N472, Datos!$B$17:$C$21,2,0)+1),  0),  "-")</f>
        <v>22</v>
      </c>
      <c r="P472" s="177"/>
      <c r="Q472" s="177"/>
      <c r="R472" s="177"/>
      <c r="S472" s="178" t="s">
        <v>40</v>
      </c>
      <c r="T472" s="198" t="str">
        <f>IF(ISERROR(VLOOKUP($S472,Datos!$B$25:$C$29,2,0)),"", VLOOKUP($S472,Datos!$B$25:$C$29,2,0))</f>
        <v>Alta</v>
      </c>
      <c r="U472" s="198" t="str">
        <f>VLOOKUP($S472,'Efectividad de Controles'!$B$5:$D$9,3,0)</f>
        <v>Impacto / Probabilidad</v>
      </c>
      <c r="V472" s="177"/>
      <c r="W472" s="177"/>
      <c r="X472" s="178" t="s">
        <v>191</v>
      </c>
      <c r="Y472" s="178" t="s">
        <v>196</v>
      </c>
      <c r="Z472" s="198">
        <f>IF( AND($X472&lt;&gt;"", $Y472&lt;&gt;""), VLOOKUP( IF(ISERROR(VLOOKUP($X472,Datos!$B$8:$C$13,2,0)),0,VLOOKUP($X472,Datos!$B$8:$C$13,2,0)), Datos!$I$9:$N$13, IF(ISERROR(VLOOKUP($Y472,Datos!$B$17:$C$21,2,0)),0,VLOOKUP($Y472, Datos!$B$17:$C$21,2,0)+1),  0),  "-")</f>
        <v>25</v>
      </c>
      <c r="AA472" s="177"/>
      <c r="AB472" s="177"/>
      <c r="AC472" s="179"/>
      <c r="AD472" s="180"/>
      <c r="AE472" s="198">
        <f t="shared" si="21"/>
        <v>22</v>
      </c>
      <c r="AF472" s="198">
        <f t="shared" si="22"/>
        <v>25</v>
      </c>
      <c r="AG472" s="178">
        <v>3</v>
      </c>
      <c r="AH472" s="198" t="str">
        <f>IF(ISERROR(VLOOKUP($AG472,Datos!$A$9:$E$13,2,0)),"",VLOOKUP($AG472,Datos!$A$9:$E$13,2,0))</f>
        <v>3 Moderado</v>
      </c>
      <c r="AI472" s="197" t="str">
        <f>IF(ISERROR(VLOOKUP($AJ472,Datos!$D$8:$E$13,2,0)),0,VLOOKUP($AJ472,Datos!$D$8:$E$13,2,0))</f>
        <v>Extremadamente Dañino</v>
      </c>
      <c r="AJ472" s="198">
        <f>IF(ISERROR(VLOOKUP($X472,Datos!$B$8:$E$13,3,0)), 0, VLOOKUP($X472,Datos!$B$8:$E$13,3,0))</f>
        <v>4</v>
      </c>
      <c r="AK472" s="198">
        <f>IF(ISERROR(VLOOKUP(AL472,Datos!D465:E470,2,0)),0,VLOOKUP(AL472,Datos!D465:E470,2,0))</f>
        <v>0</v>
      </c>
      <c r="AL472" s="198">
        <f>IF(ISERROR(VLOOKUP(Y472,Datos!B465:E470,3,0)),0,VLOOKUP(Y472,Datos!B465:E470,3,0))</f>
        <v>0</v>
      </c>
      <c r="AM472" s="198">
        <f t="shared" si="23"/>
        <v>4</v>
      </c>
      <c r="AN472" s="198" t="str">
        <f>IF(ISERROR(VLOOKUP($AM472,Datos!$I$24:$J$28,2,0)),"-",VLOOKUP($AM472,Datos!$I$24:$J$28,2,0))</f>
        <v>Moderado</v>
      </c>
    </row>
    <row r="473" spans="1:40" s="199" customFormat="1">
      <c r="A473" s="196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8" t="s">
        <v>191</v>
      </c>
      <c r="N473" s="178" t="s">
        <v>194</v>
      </c>
      <c r="O473" s="198">
        <f>IF( AND($M473&lt;&gt;"", $N473&lt;&gt;""), VLOOKUP( IF(ISERROR(VLOOKUP($M473,Datos!$B$8:$C$13,2,0)),0,VLOOKUP($M473,Datos!$B$8:$C$13,2,0)), Datos!$I$9:$N$13, IF(ISERROR(VLOOKUP($N473,Datos!$B$17:$C$21,2,0)),0,VLOOKUP($N473, Datos!$B$17:$C$21,2,0)+1),  0),  "-")</f>
        <v>22</v>
      </c>
      <c r="P473" s="177"/>
      <c r="Q473" s="177"/>
      <c r="R473" s="177"/>
      <c r="S473" s="178" t="s">
        <v>40</v>
      </c>
      <c r="T473" s="198" t="str">
        <f>IF(ISERROR(VLOOKUP($S473,Datos!$B$25:$C$29,2,0)),"", VLOOKUP($S473,Datos!$B$25:$C$29,2,0))</f>
        <v>Alta</v>
      </c>
      <c r="U473" s="198" t="str">
        <f>VLOOKUP($S473,'Efectividad de Controles'!$B$5:$D$9,3,0)</f>
        <v>Impacto / Probabilidad</v>
      </c>
      <c r="V473" s="177"/>
      <c r="W473" s="177"/>
      <c r="X473" s="178" t="s">
        <v>191</v>
      </c>
      <c r="Y473" s="178" t="s">
        <v>196</v>
      </c>
      <c r="Z473" s="198">
        <f>IF( AND($X473&lt;&gt;"", $Y473&lt;&gt;""), VLOOKUP( IF(ISERROR(VLOOKUP($X473,Datos!$B$8:$C$13,2,0)),0,VLOOKUP($X473,Datos!$B$8:$C$13,2,0)), Datos!$I$9:$N$13, IF(ISERROR(VLOOKUP($Y473,Datos!$B$17:$C$21,2,0)),0,VLOOKUP($Y473, Datos!$B$17:$C$21,2,0)+1),  0),  "-")</f>
        <v>25</v>
      </c>
      <c r="AA473" s="177"/>
      <c r="AB473" s="177"/>
      <c r="AC473" s="179"/>
      <c r="AD473" s="180"/>
      <c r="AE473" s="198">
        <f t="shared" si="21"/>
        <v>22</v>
      </c>
      <c r="AF473" s="198">
        <f t="shared" si="22"/>
        <v>25</v>
      </c>
      <c r="AG473" s="178">
        <v>3</v>
      </c>
      <c r="AH473" s="198" t="str">
        <f>IF(ISERROR(VLOOKUP($AG473,Datos!$A$9:$E$13,2,0)),"",VLOOKUP($AG473,Datos!$A$9:$E$13,2,0))</f>
        <v>3 Moderado</v>
      </c>
      <c r="AI473" s="197" t="str">
        <f>IF(ISERROR(VLOOKUP($AJ473,Datos!$D$8:$E$13,2,0)),0,VLOOKUP($AJ473,Datos!$D$8:$E$13,2,0))</f>
        <v>Extremadamente Dañino</v>
      </c>
      <c r="AJ473" s="198">
        <f>IF(ISERROR(VLOOKUP($X473,Datos!$B$8:$E$13,3,0)), 0, VLOOKUP($X473,Datos!$B$8:$E$13,3,0))</f>
        <v>4</v>
      </c>
      <c r="AK473" s="198">
        <f>IF(ISERROR(VLOOKUP(AL473,Datos!D466:E471,2,0)),0,VLOOKUP(AL473,Datos!D466:E471,2,0))</f>
        <v>0</v>
      </c>
      <c r="AL473" s="198">
        <f>IF(ISERROR(VLOOKUP(Y473,Datos!B466:E471,3,0)),0,VLOOKUP(Y473,Datos!B466:E471,3,0))</f>
        <v>0</v>
      </c>
      <c r="AM473" s="198">
        <f t="shared" si="23"/>
        <v>4</v>
      </c>
      <c r="AN473" s="198" t="str">
        <f>IF(ISERROR(VLOOKUP($AM473,Datos!$I$24:$J$28,2,0)),"-",VLOOKUP($AM473,Datos!$I$24:$J$28,2,0))</f>
        <v>Moderado</v>
      </c>
    </row>
    <row r="474" spans="1:40" s="199" customFormat="1">
      <c r="A474" s="196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8" t="s">
        <v>191</v>
      </c>
      <c r="N474" s="178" t="s">
        <v>194</v>
      </c>
      <c r="O474" s="198">
        <f>IF( AND($M474&lt;&gt;"", $N474&lt;&gt;""), VLOOKUP( IF(ISERROR(VLOOKUP($M474,Datos!$B$8:$C$13,2,0)),0,VLOOKUP($M474,Datos!$B$8:$C$13,2,0)), Datos!$I$9:$N$13, IF(ISERROR(VLOOKUP($N474,Datos!$B$17:$C$21,2,0)),0,VLOOKUP($N474, Datos!$B$17:$C$21,2,0)+1),  0),  "-")</f>
        <v>22</v>
      </c>
      <c r="P474" s="177"/>
      <c r="Q474" s="177"/>
      <c r="R474" s="177"/>
      <c r="S474" s="178" t="s">
        <v>40</v>
      </c>
      <c r="T474" s="198" t="str">
        <f>IF(ISERROR(VLOOKUP($S474,Datos!$B$25:$C$29,2,0)),"", VLOOKUP($S474,Datos!$B$25:$C$29,2,0))</f>
        <v>Alta</v>
      </c>
      <c r="U474" s="198" t="str">
        <f>VLOOKUP($S474,'Efectividad de Controles'!$B$5:$D$9,3,0)</f>
        <v>Impacto / Probabilidad</v>
      </c>
      <c r="V474" s="177"/>
      <c r="W474" s="177"/>
      <c r="X474" s="178" t="s">
        <v>191</v>
      </c>
      <c r="Y474" s="178" t="s">
        <v>196</v>
      </c>
      <c r="Z474" s="198">
        <f>IF( AND($X474&lt;&gt;"", $Y474&lt;&gt;""), VLOOKUP( IF(ISERROR(VLOOKUP($X474,Datos!$B$8:$C$13,2,0)),0,VLOOKUP($X474,Datos!$B$8:$C$13,2,0)), Datos!$I$9:$N$13, IF(ISERROR(VLOOKUP($Y474,Datos!$B$17:$C$21,2,0)),0,VLOOKUP($Y474, Datos!$B$17:$C$21,2,0)+1),  0),  "-")</f>
        <v>25</v>
      </c>
      <c r="AA474" s="177"/>
      <c r="AB474" s="177"/>
      <c r="AC474" s="179"/>
      <c r="AD474" s="180"/>
      <c r="AE474" s="198">
        <f t="shared" si="21"/>
        <v>22</v>
      </c>
      <c r="AF474" s="198">
        <f t="shared" si="22"/>
        <v>25</v>
      </c>
      <c r="AG474" s="178">
        <v>3</v>
      </c>
      <c r="AH474" s="198" t="str">
        <f>IF(ISERROR(VLOOKUP($AG474,Datos!$A$9:$E$13,2,0)),"",VLOOKUP($AG474,Datos!$A$9:$E$13,2,0))</f>
        <v>3 Moderado</v>
      </c>
      <c r="AI474" s="197" t="str">
        <f>IF(ISERROR(VLOOKUP($AJ474,Datos!$D$8:$E$13,2,0)),0,VLOOKUP($AJ474,Datos!$D$8:$E$13,2,0))</f>
        <v>Extremadamente Dañino</v>
      </c>
      <c r="AJ474" s="198">
        <f>IF(ISERROR(VLOOKUP($X474,Datos!$B$8:$E$13,3,0)), 0, VLOOKUP($X474,Datos!$B$8:$E$13,3,0))</f>
        <v>4</v>
      </c>
      <c r="AK474" s="198">
        <f>IF(ISERROR(VLOOKUP(AL474,Datos!D467:E472,2,0)),0,VLOOKUP(AL474,Datos!D467:E472,2,0))</f>
        <v>0</v>
      </c>
      <c r="AL474" s="198">
        <f>IF(ISERROR(VLOOKUP(Y474,Datos!B467:E472,3,0)),0,VLOOKUP(Y474,Datos!B467:E472,3,0))</f>
        <v>0</v>
      </c>
      <c r="AM474" s="198">
        <f t="shared" si="23"/>
        <v>4</v>
      </c>
      <c r="AN474" s="198" t="str">
        <f>IF(ISERROR(VLOOKUP($AM474,Datos!$I$24:$J$28,2,0)),"-",VLOOKUP($AM474,Datos!$I$24:$J$28,2,0))</f>
        <v>Moderado</v>
      </c>
    </row>
    <row r="475" spans="1:40" s="199" customFormat="1">
      <c r="A475" s="196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8" t="s">
        <v>191</v>
      </c>
      <c r="N475" s="178" t="s">
        <v>194</v>
      </c>
      <c r="O475" s="198">
        <f>IF( AND($M475&lt;&gt;"", $N475&lt;&gt;""), VLOOKUP( IF(ISERROR(VLOOKUP($M475,Datos!$B$8:$C$13,2,0)),0,VLOOKUP($M475,Datos!$B$8:$C$13,2,0)), Datos!$I$9:$N$13, IF(ISERROR(VLOOKUP($N475,Datos!$B$17:$C$21,2,0)),0,VLOOKUP($N475, Datos!$B$17:$C$21,2,0)+1),  0),  "-")</f>
        <v>22</v>
      </c>
      <c r="P475" s="177"/>
      <c r="Q475" s="177"/>
      <c r="R475" s="177"/>
      <c r="S475" s="178" t="s">
        <v>40</v>
      </c>
      <c r="T475" s="198" t="str">
        <f>IF(ISERROR(VLOOKUP($S475,Datos!$B$25:$C$29,2,0)),"", VLOOKUP($S475,Datos!$B$25:$C$29,2,0))</f>
        <v>Alta</v>
      </c>
      <c r="U475" s="198" t="str">
        <f>VLOOKUP($S475,'Efectividad de Controles'!$B$5:$D$9,3,0)</f>
        <v>Impacto / Probabilidad</v>
      </c>
      <c r="V475" s="177"/>
      <c r="W475" s="177"/>
      <c r="X475" s="178" t="s">
        <v>191</v>
      </c>
      <c r="Y475" s="178" t="s">
        <v>196</v>
      </c>
      <c r="Z475" s="198">
        <f>IF( AND($X475&lt;&gt;"", $Y475&lt;&gt;""), VLOOKUP( IF(ISERROR(VLOOKUP($X475,Datos!$B$8:$C$13,2,0)),0,VLOOKUP($X475,Datos!$B$8:$C$13,2,0)), Datos!$I$9:$N$13, IF(ISERROR(VLOOKUP($Y475,Datos!$B$17:$C$21,2,0)),0,VLOOKUP($Y475, Datos!$B$17:$C$21,2,0)+1),  0),  "-")</f>
        <v>25</v>
      </c>
      <c r="AA475" s="177"/>
      <c r="AB475" s="177"/>
      <c r="AC475" s="179"/>
      <c r="AD475" s="180"/>
      <c r="AE475" s="198">
        <f t="shared" si="21"/>
        <v>22</v>
      </c>
      <c r="AF475" s="198">
        <f t="shared" si="22"/>
        <v>25</v>
      </c>
      <c r="AG475" s="178">
        <v>3</v>
      </c>
      <c r="AH475" s="198" t="str">
        <f>IF(ISERROR(VLOOKUP($AG475,Datos!$A$9:$E$13,2,0)),"",VLOOKUP($AG475,Datos!$A$9:$E$13,2,0))</f>
        <v>3 Moderado</v>
      </c>
      <c r="AI475" s="197" t="str">
        <f>IF(ISERROR(VLOOKUP($AJ475,Datos!$D$8:$E$13,2,0)),0,VLOOKUP($AJ475,Datos!$D$8:$E$13,2,0))</f>
        <v>Extremadamente Dañino</v>
      </c>
      <c r="AJ475" s="198">
        <f>IF(ISERROR(VLOOKUP($X475,Datos!$B$8:$E$13,3,0)), 0, VLOOKUP($X475,Datos!$B$8:$E$13,3,0))</f>
        <v>4</v>
      </c>
      <c r="AK475" s="198">
        <f>IF(ISERROR(VLOOKUP(AL475,Datos!D468:E473,2,0)),0,VLOOKUP(AL475,Datos!D468:E473,2,0))</f>
        <v>0</v>
      </c>
      <c r="AL475" s="198">
        <f>IF(ISERROR(VLOOKUP(Y475,Datos!B468:E473,3,0)),0,VLOOKUP(Y475,Datos!B468:E473,3,0))</f>
        <v>0</v>
      </c>
      <c r="AM475" s="198">
        <f t="shared" si="23"/>
        <v>4</v>
      </c>
      <c r="AN475" s="198" t="str">
        <f>IF(ISERROR(VLOOKUP($AM475,Datos!$I$24:$J$28,2,0)),"-",VLOOKUP($AM475,Datos!$I$24:$J$28,2,0))</f>
        <v>Moderado</v>
      </c>
    </row>
    <row r="476" spans="1:40" s="199" customFormat="1">
      <c r="A476" s="196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8" t="s">
        <v>191</v>
      </c>
      <c r="N476" s="178" t="s">
        <v>194</v>
      </c>
      <c r="O476" s="198">
        <f>IF( AND($M476&lt;&gt;"", $N476&lt;&gt;""), VLOOKUP( IF(ISERROR(VLOOKUP($M476,Datos!$B$8:$C$13,2,0)),0,VLOOKUP($M476,Datos!$B$8:$C$13,2,0)), Datos!$I$9:$N$13, IF(ISERROR(VLOOKUP($N476,Datos!$B$17:$C$21,2,0)),0,VLOOKUP($N476, Datos!$B$17:$C$21,2,0)+1),  0),  "-")</f>
        <v>22</v>
      </c>
      <c r="P476" s="177"/>
      <c r="Q476" s="177"/>
      <c r="R476" s="177"/>
      <c r="S476" s="178" t="s">
        <v>40</v>
      </c>
      <c r="T476" s="198" t="str">
        <f>IF(ISERROR(VLOOKUP($S476,Datos!$B$25:$C$29,2,0)),"", VLOOKUP($S476,Datos!$B$25:$C$29,2,0))</f>
        <v>Alta</v>
      </c>
      <c r="U476" s="198" t="str">
        <f>VLOOKUP($S476,'Efectividad de Controles'!$B$5:$D$9,3,0)</f>
        <v>Impacto / Probabilidad</v>
      </c>
      <c r="V476" s="177"/>
      <c r="W476" s="177"/>
      <c r="X476" s="178" t="s">
        <v>191</v>
      </c>
      <c r="Y476" s="178" t="s">
        <v>196</v>
      </c>
      <c r="Z476" s="198">
        <f>IF( AND($X476&lt;&gt;"", $Y476&lt;&gt;""), VLOOKUP( IF(ISERROR(VLOOKUP($X476,Datos!$B$8:$C$13,2,0)),0,VLOOKUP($X476,Datos!$B$8:$C$13,2,0)), Datos!$I$9:$N$13, IF(ISERROR(VLOOKUP($Y476,Datos!$B$17:$C$21,2,0)),0,VLOOKUP($Y476, Datos!$B$17:$C$21,2,0)+1),  0),  "-")</f>
        <v>25</v>
      </c>
      <c r="AA476" s="177"/>
      <c r="AB476" s="177"/>
      <c r="AC476" s="179"/>
      <c r="AD476" s="180"/>
      <c r="AE476" s="198">
        <f t="shared" si="21"/>
        <v>22</v>
      </c>
      <c r="AF476" s="198">
        <f t="shared" si="22"/>
        <v>25</v>
      </c>
      <c r="AG476" s="178">
        <v>3</v>
      </c>
      <c r="AH476" s="198" t="str">
        <f>IF(ISERROR(VLOOKUP($AG476,Datos!$A$9:$E$13,2,0)),"",VLOOKUP($AG476,Datos!$A$9:$E$13,2,0))</f>
        <v>3 Moderado</v>
      </c>
      <c r="AI476" s="197" t="str">
        <f>IF(ISERROR(VLOOKUP($AJ476,Datos!$D$8:$E$13,2,0)),0,VLOOKUP($AJ476,Datos!$D$8:$E$13,2,0))</f>
        <v>Extremadamente Dañino</v>
      </c>
      <c r="AJ476" s="198">
        <f>IF(ISERROR(VLOOKUP($X476,Datos!$B$8:$E$13,3,0)), 0, VLOOKUP($X476,Datos!$B$8:$E$13,3,0))</f>
        <v>4</v>
      </c>
      <c r="AK476" s="198">
        <f>IF(ISERROR(VLOOKUP(AL476,Datos!D469:E474,2,0)),0,VLOOKUP(AL476,Datos!D469:E474,2,0))</f>
        <v>0</v>
      </c>
      <c r="AL476" s="198">
        <f>IF(ISERROR(VLOOKUP(Y476,Datos!B469:E474,3,0)),0,VLOOKUP(Y476,Datos!B469:E474,3,0))</f>
        <v>0</v>
      </c>
      <c r="AM476" s="198">
        <f t="shared" si="23"/>
        <v>4</v>
      </c>
      <c r="AN476" s="198" t="str">
        <f>IF(ISERROR(VLOOKUP($AM476,Datos!$I$24:$J$28,2,0)),"-",VLOOKUP($AM476,Datos!$I$24:$J$28,2,0))</f>
        <v>Moderado</v>
      </c>
    </row>
    <row r="477" spans="1:40" s="199" customFormat="1">
      <c r="A477" s="196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8" t="s">
        <v>191</v>
      </c>
      <c r="N477" s="178" t="s">
        <v>194</v>
      </c>
      <c r="O477" s="198">
        <f>IF( AND($M477&lt;&gt;"", $N477&lt;&gt;""), VLOOKUP( IF(ISERROR(VLOOKUP($M477,Datos!$B$8:$C$13,2,0)),0,VLOOKUP($M477,Datos!$B$8:$C$13,2,0)), Datos!$I$9:$N$13, IF(ISERROR(VLOOKUP($N477,Datos!$B$17:$C$21,2,0)),0,VLOOKUP($N477, Datos!$B$17:$C$21,2,0)+1),  0),  "-")</f>
        <v>22</v>
      </c>
      <c r="P477" s="177"/>
      <c r="Q477" s="177"/>
      <c r="R477" s="177"/>
      <c r="S477" s="178" t="s">
        <v>40</v>
      </c>
      <c r="T477" s="198" t="str">
        <f>IF(ISERROR(VLOOKUP($S477,Datos!$B$25:$C$29,2,0)),"", VLOOKUP($S477,Datos!$B$25:$C$29,2,0))</f>
        <v>Alta</v>
      </c>
      <c r="U477" s="198" t="str">
        <f>VLOOKUP($S477,'Efectividad de Controles'!$B$5:$D$9,3,0)</f>
        <v>Impacto / Probabilidad</v>
      </c>
      <c r="V477" s="177"/>
      <c r="W477" s="177"/>
      <c r="X477" s="178" t="s">
        <v>191</v>
      </c>
      <c r="Y477" s="178" t="s">
        <v>196</v>
      </c>
      <c r="Z477" s="198">
        <f>IF( AND($X477&lt;&gt;"", $Y477&lt;&gt;""), VLOOKUP( IF(ISERROR(VLOOKUP($X477,Datos!$B$8:$C$13,2,0)),0,VLOOKUP($X477,Datos!$B$8:$C$13,2,0)), Datos!$I$9:$N$13, IF(ISERROR(VLOOKUP($Y477,Datos!$B$17:$C$21,2,0)),0,VLOOKUP($Y477, Datos!$B$17:$C$21,2,0)+1),  0),  "-")</f>
        <v>25</v>
      </c>
      <c r="AA477" s="177"/>
      <c r="AB477" s="177"/>
      <c r="AC477" s="179"/>
      <c r="AD477" s="180"/>
      <c r="AE477" s="198">
        <f t="shared" si="21"/>
        <v>22</v>
      </c>
      <c r="AF477" s="198">
        <f t="shared" si="22"/>
        <v>25</v>
      </c>
      <c r="AG477" s="178">
        <v>3</v>
      </c>
      <c r="AH477" s="198" t="str">
        <f>IF(ISERROR(VLOOKUP($AG477,Datos!$A$9:$E$13,2,0)),"",VLOOKUP($AG477,Datos!$A$9:$E$13,2,0))</f>
        <v>3 Moderado</v>
      </c>
      <c r="AI477" s="197" t="str">
        <f>IF(ISERROR(VLOOKUP($AJ477,Datos!$D$8:$E$13,2,0)),0,VLOOKUP($AJ477,Datos!$D$8:$E$13,2,0))</f>
        <v>Extremadamente Dañino</v>
      </c>
      <c r="AJ477" s="198">
        <f>IF(ISERROR(VLOOKUP($X477,Datos!$B$8:$E$13,3,0)), 0, VLOOKUP($X477,Datos!$B$8:$E$13,3,0))</f>
        <v>4</v>
      </c>
      <c r="AK477" s="198">
        <f>IF(ISERROR(VLOOKUP(AL477,Datos!D470:E475,2,0)),0,VLOOKUP(AL477,Datos!D470:E475,2,0))</f>
        <v>0</v>
      </c>
      <c r="AL477" s="198">
        <f>IF(ISERROR(VLOOKUP(Y477,Datos!B470:E475,3,0)),0,VLOOKUP(Y477,Datos!B470:E475,3,0))</f>
        <v>0</v>
      </c>
      <c r="AM477" s="198">
        <f t="shared" si="23"/>
        <v>4</v>
      </c>
      <c r="AN477" s="198" t="str">
        <f>IF(ISERROR(VLOOKUP($AM477,Datos!$I$24:$J$28,2,0)),"-",VLOOKUP($AM477,Datos!$I$24:$J$28,2,0))</f>
        <v>Moderado</v>
      </c>
    </row>
    <row r="478" spans="1:40" s="199" customFormat="1">
      <c r="A478" s="196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8" t="s">
        <v>191</v>
      </c>
      <c r="N478" s="178" t="s">
        <v>194</v>
      </c>
      <c r="O478" s="198">
        <f>IF( AND($M478&lt;&gt;"", $N478&lt;&gt;""), VLOOKUP( IF(ISERROR(VLOOKUP($M478,Datos!$B$8:$C$13,2,0)),0,VLOOKUP($M478,Datos!$B$8:$C$13,2,0)), Datos!$I$9:$N$13, IF(ISERROR(VLOOKUP($N478,Datos!$B$17:$C$21,2,0)),0,VLOOKUP($N478, Datos!$B$17:$C$21,2,0)+1),  0),  "-")</f>
        <v>22</v>
      </c>
      <c r="P478" s="177"/>
      <c r="Q478" s="177"/>
      <c r="R478" s="177"/>
      <c r="S478" s="178" t="s">
        <v>40</v>
      </c>
      <c r="T478" s="198" t="str">
        <f>IF(ISERROR(VLOOKUP($S478,Datos!$B$25:$C$29,2,0)),"", VLOOKUP($S478,Datos!$B$25:$C$29,2,0))</f>
        <v>Alta</v>
      </c>
      <c r="U478" s="198" t="str">
        <f>VLOOKUP($S478,'Efectividad de Controles'!$B$5:$D$9,3,0)</f>
        <v>Impacto / Probabilidad</v>
      </c>
      <c r="V478" s="177"/>
      <c r="W478" s="177"/>
      <c r="X478" s="178" t="s">
        <v>191</v>
      </c>
      <c r="Y478" s="178" t="s">
        <v>196</v>
      </c>
      <c r="Z478" s="198">
        <f>IF( AND($X478&lt;&gt;"", $Y478&lt;&gt;""), VLOOKUP( IF(ISERROR(VLOOKUP($X478,Datos!$B$8:$C$13,2,0)),0,VLOOKUP($X478,Datos!$B$8:$C$13,2,0)), Datos!$I$9:$N$13, IF(ISERROR(VLOOKUP($Y478,Datos!$B$17:$C$21,2,0)),0,VLOOKUP($Y478, Datos!$B$17:$C$21,2,0)+1),  0),  "-")</f>
        <v>25</v>
      </c>
      <c r="AA478" s="177"/>
      <c r="AB478" s="177"/>
      <c r="AC478" s="179"/>
      <c r="AD478" s="180"/>
      <c r="AE478" s="198">
        <f t="shared" si="21"/>
        <v>22</v>
      </c>
      <c r="AF478" s="198">
        <f t="shared" si="22"/>
        <v>25</v>
      </c>
      <c r="AG478" s="178">
        <v>3</v>
      </c>
      <c r="AH478" s="198" t="str">
        <f>IF(ISERROR(VLOOKUP($AG478,Datos!$A$9:$E$13,2,0)),"",VLOOKUP($AG478,Datos!$A$9:$E$13,2,0))</f>
        <v>3 Moderado</v>
      </c>
      <c r="AI478" s="197" t="str">
        <f>IF(ISERROR(VLOOKUP($AJ478,Datos!$D$8:$E$13,2,0)),0,VLOOKUP($AJ478,Datos!$D$8:$E$13,2,0))</f>
        <v>Extremadamente Dañino</v>
      </c>
      <c r="AJ478" s="198">
        <f>IF(ISERROR(VLOOKUP($X478,Datos!$B$8:$E$13,3,0)), 0, VLOOKUP($X478,Datos!$B$8:$E$13,3,0))</f>
        <v>4</v>
      </c>
      <c r="AK478" s="198">
        <f>IF(ISERROR(VLOOKUP(AL478,Datos!D471:E476,2,0)),0,VLOOKUP(AL478,Datos!D471:E476,2,0))</f>
        <v>0</v>
      </c>
      <c r="AL478" s="198">
        <f>IF(ISERROR(VLOOKUP(Y478,Datos!B471:E476,3,0)),0,VLOOKUP(Y478,Datos!B471:E476,3,0))</f>
        <v>0</v>
      </c>
      <c r="AM478" s="198">
        <f t="shared" si="23"/>
        <v>4</v>
      </c>
      <c r="AN478" s="198" t="str">
        <f>IF(ISERROR(VLOOKUP($AM478,Datos!$I$24:$J$28,2,0)),"-",VLOOKUP($AM478,Datos!$I$24:$J$28,2,0))</f>
        <v>Moderado</v>
      </c>
    </row>
    <row r="479" spans="1:40" s="199" customFormat="1">
      <c r="A479" s="196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8" t="s">
        <v>191</v>
      </c>
      <c r="N479" s="178" t="s">
        <v>194</v>
      </c>
      <c r="O479" s="198">
        <f>IF( AND($M479&lt;&gt;"", $N479&lt;&gt;""), VLOOKUP( IF(ISERROR(VLOOKUP($M479,Datos!$B$8:$C$13,2,0)),0,VLOOKUP($M479,Datos!$B$8:$C$13,2,0)), Datos!$I$9:$N$13, IF(ISERROR(VLOOKUP($N479,Datos!$B$17:$C$21,2,0)),0,VLOOKUP($N479, Datos!$B$17:$C$21,2,0)+1),  0),  "-")</f>
        <v>22</v>
      </c>
      <c r="P479" s="177"/>
      <c r="Q479" s="177"/>
      <c r="R479" s="177"/>
      <c r="S479" s="178" t="s">
        <v>40</v>
      </c>
      <c r="T479" s="198" t="str">
        <f>IF(ISERROR(VLOOKUP($S479,Datos!$B$25:$C$29,2,0)),"", VLOOKUP($S479,Datos!$B$25:$C$29,2,0))</f>
        <v>Alta</v>
      </c>
      <c r="U479" s="198" t="str">
        <f>VLOOKUP($S479,'Efectividad de Controles'!$B$5:$D$9,3,0)</f>
        <v>Impacto / Probabilidad</v>
      </c>
      <c r="V479" s="177"/>
      <c r="W479" s="177"/>
      <c r="X479" s="178" t="s">
        <v>191</v>
      </c>
      <c r="Y479" s="178" t="s">
        <v>196</v>
      </c>
      <c r="Z479" s="198">
        <f>IF( AND($X479&lt;&gt;"", $Y479&lt;&gt;""), VLOOKUP( IF(ISERROR(VLOOKUP($X479,Datos!$B$8:$C$13,2,0)),0,VLOOKUP($X479,Datos!$B$8:$C$13,2,0)), Datos!$I$9:$N$13, IF(ISERROR(VLOOKUP($Y479,Datos!$B$17:$C$21,2,0)),0,VLOOKUP($Y479, Datos!$B$17:$C$21,2,0)+1),  0),  "-")</f>
        <v>25</v>
      </c>
      <c r="AA479" s="177"/>
      <c r="AB479" s="177"/>
      <c r="AC479" s="179"/>
      <c r="AD479" s="180"/>
      <c r="AE479" s="198">
        <f t="shared" si="21"/>
        <v>22</v>
      </c>
      <c r="AF479" s="198">
        <f t="shared" si="22"/>
        <v>25</v>
      </c>
      <c r="AG479" s="178">
        <v>3</v>
      </c>
      <c r="AH479" s="198" t="str">
        <f>IF(ISERROR(VLOOKUP($AG479,Datos!$A$9:$E$13,2,0)),"",VLOOKUP($AG479,Datos!$A$9:$E$13,2,0))</f>
        <v>3 Moderado</v>
      </c>
      <c r="AI479" s="197" t="str">
        <f>IF(ISERROR(VLOOKUP($AJ479,Datos!$D$8:$E$13,2,0)),0,VLOOKUP($AJ479,Datos!$D$8:$E$13,2,0))</f>
        <v>Extremadamente Dañino</v>
      </c>
      <c r="AJ479" s="198">
        <f>IF(ISERROR(VLOOKUP($X479,Datos!$B$8:$E$13,3,0)), 0, VLOOKUP($X479,Datos!$B$8:$E$13,3,0))</f>
        <v>4</v>
      </c>
      <c r="AK479" s="198">
        <f>IF(ISERROR(VLOOKUP(AL479,Datos!D472:E477,2,0)),0,VLOOKUP(AL479,Datos!D472:E477,2,0))</f>
        <v>0</v>
      </c>
      <c r="AL479" s="198">
        <f>IF(ISERROR(VLOOKUP(Y479,Datos!B472:E477,3,0)),0,VLOOKUP(Y479,Datos!B472:E477,3,0))</f>
        <v>0</v>
      </c>
      <c r="AM479" s="198">
        <f t="shared" si="23"/>
        <v>4</v>
      </c>
      <c r="AN479" s="198" t="str">
        <f>IF(ISERROR(VLOOKUP($AM479,Datos!$I$24:$J$28,2,0)),"-",VLOOKUP($AM479,Datos!$I$24:$J$28,2,0))</f>
        <v>Moderado</v>
      </c>
    </row>
    <row r="480" spans="1:40" s="199" customFormat="1">
      <c r="A480" s="196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8" t="s">
        <v>191</v>
      </c>
      <c r="N480" s="178" t="s">
        <v>194</v>
      </c>
      <c r="O480" s="198">
        <f>IF( AND($M480&lt;&gt;"", $N480&lt;&gt;""), VLOOKUP( IF(ISERROR(VLOOKUP($M480,Datos!$B$8:$C$13,2,0)),0,VLOOKUP($M480,Datos!$B$8:$C$13,2,0)), Datos!$I$9:$N$13, IF(ISERROR(VLOOKUP($N480,Datos!$B$17:$C$21,2,0)),0,VLOOKUP($N480, Datos!$B$17:$C$21,2,0)+1),  0),  "-")</f>
        <v>22</v>
      </c>
      <c r="P480" s="177"/>
      <c r="Q480" s="177"/>
      <c r="R480" s="177"/>
      <c r="S480" s="178" t="s">
        <v>40</v>
      </c>
      <c r="T480" s="198" t="str">
        <f>IF(ISERROR(VLOOKUP($S480,Datos!$B$25:$C$29,2,0)),"", VLOOKUP($S480,Datos!$B$25:$C$29,2,0))</f>
        <v>Alta</v>
      </c>
      <c r="U480" s="198" t="str">
        <f>VLOOKUP($S480,'Efectividad de Controles'!$B$5:$D$9,3,0)</f>
        <v>Impacto / Probabilidad</v>
      </c>
      <c r="V480" s="177"/>
      <c r="W480" s="177"/>
      <c r="X480" s="178" t="s">
        <v>191</v>
      </c>
      <c r="Y480" s="178" t="s">
        <v>196</v>
      </c>
      <c r="Z480" s="198">
        <f>IF( AND($X480&lt;&gt;"", $Y480&lt;&gt;""), VLOOKUP( IF(ISERROR(VLOOKUP($X480,Datos!$B$8:$C$13,2,0)),0,VLOOKUP($X480,Datos!$B$8:$C$13,2,0)), Datos!$I$9:$N$13, IF(ISERROR(VLOOKUP($Y480,Datos!$B$17:$C$21,2,0)),0,VLOOKUP($Y480, Datos!$B$17:$C$21,2,0)+1),  0),  "-")</f>
        <v>25</v>
      </c>
      <c r="AA480" s="177"/>
      <c r="AB480" s="177"/>
      <c r="AC480" s="179"/>
      <c r="AD480" s="180"/>
      <c r="AE480" s="198">
        <f t="shared" si="21"/>
        <v>22</v>
      </c>
      <c r="AF480" s="198">
        <f t="shared" si="22"/>
        <v>25</v>
      </c>
      <c r="AG480" s="178">
        <v>3</v>
      </c>
      <c r="AH480" s="198" t="str">
        <f>IF(ISERROR(VLOOKUP($AG480,Datos!$A$9:$E$13,2,0)),"",VLOOKUP($AG480,Datos!$A$9:$E$13,2,0))</f>
        <v>3 Moderado</v>
      </c>
      <c r="AI480" s="197" t="str">
        <f>IF(ISERROR(VLOOKUP($AJ480,Datos!$D$8:$E$13,2,0)),0,VLOOKUP($AJ480,Datos!$D$8:$E$13,2,0))</f>
        <v>Extremadamente Dañino</v>
      </c>
      <c r="AJ480" s="198">
        <f>IF(ISERROR(VLOOKUP($X480,Datos!$B$8:$E$13,3,0)), 0, VLOOKUP($X480,Datos!$B$8:$E$13,3,0))</f>
        <v>4</v>
      </c>
      <c r="AK480" s="198">
        <f>IF(ISERROR(VLOOKUP(AL480,Datos!D473:E478,2,0)),0,VLOOKUP(AL480,Datos!D473:E478,2,0))</f>
        <v>0</v>
      </c>
      <c r="AL480" s="198">
        <f>IF(ISERROR(VLOOKUP(Y480,Datos!B473:E478,3,0)),0,VLOOKUP(Y480,Datos!B473:E478,3,0))</f>
        <v>0</v>
      </c>
      <c r="AM480" s="198">
        <f t="shared" si="23"/>
        <v>4</v>
      </c>
      <c r="AN480" s="198" t="str">
        <f>IF(ISERROR(VLOOKUP($AM480,Datos!$I$24:$J$28,2,0)),"-",VLOOKUP($AM480,Datos!$I$24:$J$28,2,0))</f>
        <v>Moderado</v>
      </c>
    </row>
    <row r="481" spans="1:40" s="199" customFormat="1">
      <c r="A481" s="196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8" t="s">
        <v>191</v>
      </c>
      <c r="N481" s="178" t="s">
        <v>194</v>
      </c>
      <c r="O481" s="198">
        <f>IF( AND($M481&lt;&gt;"", $N481&lt;&gt;""), VLOOKUP( IF(ISERROR(VLOOKUP($M481,Datos!$B$8:$C$13,2,0)),0,VLOOKUP($M481,Datos!$B$8:$C$13,2,0)), Datos!$I$9:$N$13, IF(ISERROR(VLOOKUP($N481,Datos!$B$17:$C$21,2,0)),0,VLOOKUP($N481, Datos!$B$17:$C$21,2,0)+1),  0),  "-")</f>
        <v>22</v>
      </c>
      <c r="P481" s="177"/>
      <c r="Q481" s="177"/>
      <c r="R481" s="177"/>
      <c r="S481" s="178" t="s">
        <v>40</v>
      </c>
      <c r="T481" s="198" t="str">
        <f>IF(ISERROR(VLOOKUP($S481,Datos!$B$25:$C$29,2,0)),"", VLOOKUP($S481,Datos!$B$25:$C$29,2,0))</f>
        <v>Alta</v>
      </c>
      <c r="U481" s="198" t="str">
        <f>VLOOKUP($S481,'Efectividad de Controles'!$B$5:$D$9,3,0)</f>
        <v>Impacto / Probabilidad</v>
      </c>
      <c r="V481" s="177"/>
      <c r="W481" s="177"/>
      <c r="X481" s="178" t="s">
        <v>191</v>
      </c>
      <c r="Y481" s="178" t="s">
        <v>196</v>
      </c>
      <c r="Z481" s="198">
        <f>IF( AND($X481&lt;&gt;"", $Y481&lt;&gt;""), VLOOKUP( IF(ISERROR(VLOOKUP($X481,Datos!$B$8:$C$13,2,0)),0,VLOOKUP($X481,Datos!$B$8:$C$13,2,0)), Datos!$I$9:$N$13, IF(ISERROR(VLOOKUP($Y481,Datos!$B$17:$C$21,2,0)),0,VLOOKUP($Y481, Datos!$B$17:$C$21,2,0)+1),  0),  "-")</f>
        <v>25</v>
      </c>
      <c r="AA481" s="177"/>
      <c r="AB481" s="177"/>
      <c r="AC481" s="179"/>
      <c r="AD481" s="180"/>
      <c r="AE481" s="198">
        <f t="shared" ref="AE481:AE544" si="24">+O481</f>
        <v>22</v>
      </c>
      <c r="AF481" s="198">
        <f t="shared" ref="AF481:AF544" si="25">+Z481</f>
        <v>25</v>
      </c>
      <c r="AG481" s="178">
        <v>3</v>
      </c>
      <c r="AH481" s="198" t="str">
        <f>IF(ISERROR(VLOOKUP($AG481,Datos!$A$9:$E$13,2,0)),"",VLOOKUP($AG481,Datos!$A$9:$E$13,2,0))</f>
        <v>3 Moderado</v>
      </c>
      <c r="AI481" s="197" t="str">
        <f>IF(ISERROR(VLOOKUP($AJ481,Datos!$D$8:$E$13,2,0)),0,VLOOKUP($AJ481,Datos!$D$8:$E$13,2,0))</f>
        <v>Extremadamente Dañino</v>
      </c>
      <c r="AJ481" s="198">
        <f>IF(ISERROR(VLOOKUP($X481,Datos!$B$8:$E$13,3,0)), 0, VLOOKUP($X481,Datos!$B$8:$E$13,3,0))</f>
        <v>4</v>
      </c>
      <c r="AK481" s="198">
        <f>IF(ISERROR(VLOOKUP(AL481,Datos!D474:E479,2,0)),0,VLOOKUP(AL481,Datos!D474:E479,2,0))</f>
        <v>0</v>
      </c>
      <c r="AL481" s="198">
        <f>IF(ISERROR(VLOOKUP(Y481,Datos!B474:E479,3,0)),0,VLOOKUP(Y481,Datos!B474:E479,3,0))</f>
        <v>0</v>
      </c>
      <c r="AM481" s="198">
        <f t="shared" ref="AM481:AM544" si="26">+AL481+AJ481</f>
        <v>4</v>
      </c>
      <c r="AN481" s="198" t="str">
        <f>IF(ISERROR(VLOOKUP($AM481,Datos!$I$24:$J$28,2,0)),"-",VLOOKUP($AM481,Datos!$I$24:$J$28,2,0))</f>
        <v>Moderado</v>
      </c>
    </row>
    <row r="482" spans="1:40" s="199" customFormat="1">
      <c r="A482" s="196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8" t="s">
        <v>191</v>
      </c>
      <c r="N482" s="178" t="s">
        <v>194</v>
      </c>
      <c r="O482" s="198">
        <f>IF( AND($M482&lt;&gt;"", $N482&lt;&gt;""), VLOOKUP( IF(ISERROR(VLOOKUP($M482,Datos!$B$8:$C$13,2,0)),0,VLOOKUP($M482,Datos!$B$8:$C$13,2,0)), Datos!$I$9:$N$13, IF(ISERROR(VLOOKUP($N482,Datos!$B$17:$C$21,2,0)),0,VLOOKUP($N482, Datos!$B$17:$C$21,2,0)+1),  0),  "-")</f>
        <v>22</v>
      </c>
      <c r="P482" s="177"/>
      <c r="Q482" s="177"/>
      <c r="R482" s="177"/>
      <c r="S482" s="178" t="s">
        <v>40</v>
      </c>
      <c r="T482" s="198" t="str">
        <f>IF(ISERROR(VLOOKUP($S482,Datos!$B$25:$C$29,2,0)),"", VLOOKUP($S482,Datos!$B$25:$C$29,2,0))</f>
        <v>Alta</v>
      </c>
      <c r="U482" s="198" t="str">
        <f>VLOOKUP($S482,'Efectividad de Controles'!$B$5:$D$9,3,0)</f>
        <v>Impacto / Probabilidad</v>
      </c>
      <c r="V482" s="177"/>
      <c r="W482" s="177"/>
      <c r="X482" s="178" t="s">
        <v>191</v>
      </c>
      <c r="Y482" s="178" t="s">
        <v>196</v>
      </c>
      <c r="Z482" s="198">
        <f>IF( AND($X482&lt;&gt;"", $Y482&lt;&gt;""), VLOOKUP( IF(ISERROR(VLOOKUP($X482,Datos!$B$8:$C$13,2,0)),0,VLOOKUP($X482,Datos!$B$8:$C$13,2,0)), Datos!$I$9:$N$13, IF(ISERROR(VLOOKUP($Y482,Datos!$B$17:$C$21,2,0)),0,VLOOKUP($Y482, Datos!$B$17:$C$21,2,0)+1),  0),  "-")</f>
        <v>25</v>
      </c>
      <c r="AA482" s="177"/>
      <c r="AB482" s="177"/>
      <c r="AC482" s="179"/>
      <c r="AD482" s="180"/>
      <c r="AE482" s="198">
        <f t="shared" si="24"/>
        <v>22</v>
      </c>
      <c r="AF482" s="198">
        <f t="shared" si="25"/>
        <v>25</v>
      </c>
      <c r="AG482" s="178">
        <v>3</v>
      </c>
      <c r="AH482" s="198" t="str">
        <f>IF(ISERROR(VLOOKUP($AG482,Datos!$A$9:$E$13,2,0)),"",VLOOKUP($AG482,Datos!$A$9:$E$13,2,0))</f>
        <v>3 Moderado</v>
      </c>
      <c r="AI482" s="197" t="str">
        <f>IF(ISERROR(VLOOKUP($AJ482,Datos!$D$8:$E$13,2,0)),0,VLOOKUP($AJ482,Datos!$D$8:$E$13,2,0))</f>
        <v>Extremadamente Dañino</v>
      </c>
      <c r="AJ482" s="198">
        <f>IF(ISERROR(VLOOKUP($X482,Datos!$B$8:$E$13,3,0)), 0, VLOOKUP($X482,Datos!$B$8:$E$13,3,0))</f>
        <v>4</v>
      </c>
      <c r="AK482" s="198">
        <f>IF(ISERROR(VLOOKUP(AL482,Datos!D475:E480,2,0)),0,VLOOKUP(AL482,Datos!D475:E480,2,0))</f>
        <v>0</v>
      </c>
      <c r="AL482" s="198">
        <f>IF(ISERROR(VLOOKUP(Y482,Datos!B475:E480,3,0)),0,VLOOKUP(Y482,Datos!B475:E480,3,0))</f>
        <v>0</v>
      </c>
      <c r="AM482" s="198">
        <f t="shared" si="26"/>
        <v>4</v>
      </c>
      <c r="AN482" s="198" t="str">
        <f>IF(ISERROR(VLOOKUP($AM482,Datos!$I$24:$J$28,2,0)),"-",VLOOKUP($AM482,Datos!$I$24:$J$28,2,0))</f>
        <v>Moderado</v>
      </c>
    </row>
    <row r="483" spans="1:40" s="199" customFormat="1">
      <c r="A483" s="196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8" t="s">
        <v>191</v>
      </c>
      <c r="N483" s="178" t="s">
        <v>194</v>
      </c>
      <c r="O483" s="198">
        <f>IF( AND($M483&lt;&gt;"", $N483&lt;&gt;""), VLOOKUP( IF(ISERROR(VLOOKUP($M483,Datos!$B$8:$C$13,2,0)),0,VLOOKUP($M483,Datos!$B$8:$C$13,2,0)), Datos!$I$9:$N$13, IF(ISERROR(VLOOKUP($N483,Datos!$B$17:$C$21,2,0)),0,VLOOKUP($N483, Datos!$B$17:$C$21,2,0)+1),  0),  "-")</f>
        <v>22</v>
      </c>
      <c r="P483" s="177"/>
      <c r="Q483" s="177"/>
      <c r="R483" s="177"/>
      <c r="S483" s="178" t="s">
        <v>40</v>
      </c>
      <c r="T483" s="198" t="str">
        <f>IF(ISERROR(VLOOKUP($S483,Datos!$B$25:$C$29,2,0)),"", VLOOKUP($S483,Datos!$B$25:$C$29,2,0))</f>
        <v>Alta</v>
      </c>
      <c r="U483" s="198" t="str">
        <f>VLOOKUP($S483,'Efectividad de Controles'!$B$5:$D$9,3,0)</f>
        <v>Impacto / Probabilidad</v>
      </c>
      <c r="V483" s="177"/>
      <c r="W483" s="177"/>
      <c r="X483" s="178" t="s">
        <v>191</v>
      </c>
      <c r="Y483" s="178" t="s">
        <v>196</v>
      </c>
      <c r="Z483" s="198">
        <f>IF( AND($X483&lt;&gt;"", $Y483&lt;&gt;""), VLOOKUP( IF(ISERROR(VLOOKUP($X483,Datos!$B$8:$C$13,2,0)),0,VLOOKUP($X483,Datos!$B$8:$C$13,2,0)), Datos!$I$9:$N$13, IF(ISERROR(VLOOKUP($Y483,Datos!$B$17:$C$21,2,0)),0,VLOOKUP($Y483, Datos!$B$17:$C$21,2,0)+1),  0),  "-")</f>
        <v>25</v>
      </c>
      <c r="AA483" s="177"/>
      <c r="AB483" s="177"/>
      <c r="AC483" s="179"/>
      <c r="AD483" s="180"/>
      <c r="AE483" s="198">
        <f t="shared" si="24"/>
        <v>22</v>
      </c>
      <c r="AF483" s="198">
        <f t="shared" si="25"/>
        <v>25</v>
      </c>
      <c r="AG483" s="178">
        <v>3</v>
      </c>
      <c r="AH483" s="198" t="str">
        <f>IF(ISERROR(VLOOKUP($AG483,Datos!$A$9:$E$13,2,0)),"",VLOOKUP($AG483,Datos!$A$9:$E$13,2,0))</f>
        <v>3 Moderado</v>
      </c>
      <c r="AI483" s="197" t="str">
        <f>IF(ISERROR(VLOOKUP($AJ483,Datos!$D$8:$E$13,2,0)),0,VLOOKUP($AJ483,Datos!$D$8:$E$13,2,0))</f>
        <v>Extremadamente Dañino</v>
      </c>
      <c r="AJ483" s="198">
        <f>IF(ISERROR(VLOOKUP($X483,Datos!$B$8:$E$13,3,0)), 0, VLOOKUP($X483,Datos!$B$8:$E$13,3,0))</f>
        <v>4</v>
      </c>
      <c r="AK483" s="198">
        <f>IF(ISERROR(VLOOKUP(AL483,Datos!D476:E481,2,0)),0,VLOOKUP(AL483,Datos!D476:E481,2,0))</f>
        <v>0</v>
      </c>
      <c r="AL483" s="198">
        <f>IF(ISERROR(VLOOKUP(Y483,Datos!B476:E481,3,0)),0,VLOOKUP(Y483,Datos!B476:E481,3,0))</f>
        <v>0</v>
      </c>
      <c r="AM483" s="198">
        <f t="shared" si="26"/>
        <v>4</v>
      </c>
      <c r="AN483" s="198" t="str">
        <f>IF(ISERROR(VLOOKUP($AM483,Datos!$I$24:$J$28,2,0)),"-",VLOOKUP($AM483,Datos!$I$24:$J$28,2,0))</f>
        <v>Moderado</v>
      </c>
    </row>
    <row r="484" spans="1:40" s="199" customFormat="1">
      <c r="A484" s="196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8" t="s">
        <v>191</v>
      </c>
      <c r="N484" s="178" t="s">
        <v>194</v>
      </c>
      <c r="O484" s="198">
        <f>IF( AND($M484&lt;&gt;"", $N484&lt;&gt;""), VLOOKUP( IF(ISERROR(VLOOKUP($M484,Datos!$B$8:$C$13,2,0)),0,VLOOKUP($M484,Datos!$B$8:$C$13,2,0)), Datos!$I$9:$N$13, IF(ISERROR(VLOOKUP($N484,Datos!$B$17:$C$21,2,0)),0,VLOOKUP($N484, Datos!$B$17:$C$21,2,0)+1),  0),  "-")</f>
        <v>22</v>
      </c>
      <c r="P484" s="177"/>
      <c r="Q484" s="177"/>
      <c r="R484" s="177"/>
      <c r="S484" s="178" t="s">
        <v>40</v>
      </c>
      <c r="T484" s="198" t="str">
        <f>IF(ISERROR(VLOOKUP($S484,Datos!$B$25:$C$29,2,0)),"", VLOOKUP($S484,Datos!$B$25:$C$29,2,0))</f>
        <v>Alta</v>
      </c>
      <c r="U484" s="198" t="str">
        <f>VLOOKUP($S484,'Efectividad de Controles'!$B$5:$D$9,3,0)</f>
        <v>Impacto / Probabilidad</v>
      </c>
      <c r="V484" s="177"/>
      <c r="W484" s="177"/>
      <c r="X484" s="178" t="s">
        <v>191</v>
      </c>
      <c r="Y484" s="178" t="s">
        <v>196</v>
      </c>
      <c r="Z484" s="198">
        <f>IF( AND($X484&lt;&gt;"", $Y484&lt;&gt;""), VLOOKUP( IF(ISERROR(VLOOKUP($X484,Datos!$B$8:$C$13,2,0)),0,VLOOKUP($X484,Datos!$B$8:$C$13,2,0)), Datos!$I$9:$N$13, IF(ISERROR(VLOOKUP($Y484,Datos!$B$17:$C$21,2,0)),0,VLOOKUP($Y484, Datos!$B$17:$C$21,2,0)+1),  0),  "-")</f>
        <v>25</v>
      </c>
      <c r="AA484" s="177"/>
      <c r="AB484" s="177"/>
      <c r="AC484" s="179"/>
      <c r="AD484" s="180"/>
      <c r="AE484" s="198">
        <f t="shared" si="24"/>
        <v>22</v>
      </c>
      <c r="AF484" s="198">
        <f t="shared" si="25"/>
        <v>25</v>
      </c>
      <c r="AG484" s="178">
        <v>3</v>
      </c>
      <c r="AH484" s="198" t="str">
        <f>IF(ISERROR(VLOOKUP($AG484,Datos!$A$9:$E$13,2,0)),"",VLOOKUP($AG484,Datos!$A$9:$E$13,2,0))</f>
        <v>3 Moderado</v>
      </c>
      <c r="AI484" s="197" t="str">
        <f>IF(ISERROR(VLOOKUP($AJ484,Datos!$D$8:$E$13,2,0)),0,VLOOKUP($AJ484,Datos!$D$8:$E$13,2,0))</f>
        <v>Extremadamente Dañino</v>
      </c>
      <c r="AJ484" s="198">
        <f>IF(ISERROR(VLOOKUP($X484,Datos!$B$8:$E$13,3,0)), 0, VLOOKUP($X484,Datos!$B$8:$E$13,3,0))</f>
        <v>4</v>
      </c>
      <c r="AK484" s="198">
        <f>IF(ISERROR(VLOOKUP(AL484,Datos!D477:E482,2,0)),0,VLOOKUP(AL484,Datos!D477:E482,2,0))</f>
        <v>0</v>
      </c>
      <c r="AL484" s="198">
        <f>IF(ISERROR(VLOOKUP(Y484,Datos!B477:E482,3,0)),0,VLOOKUP(Y484,Datos!B477:E482,3,0))</f>
        <v>0</v>
      </c>
      <c r="AM484" s="198">
        <f t="shared" si="26"/>
        <v>4</v>
      </c>
      <c r="AN484" s="198" t="str">
        <f>IF(ISERROR(VLOOKUP($AM484,Datos!$I$24:$J$28,2,0)),"-",VLOOKUP($AM484,Datos!$I$24:$J$28,2,0))</f>
        <v>Moderado</v>
      </c>
    </row>
    <row r="485" spans="1:40" s="199" customFormat="1">
      <c r="A485" s="196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8" t="s">
        <v>191</v>
      </c>
      <c r="N485" s="178" t="s">
        <v>194</v>
      </c>
      <c r="O485" s="198">
        <f>IF( AND($M485&lt;&gt;"", $N485&lt;&gt;""), VLOOKUP( IF(ISERROR(VLOOKUP($M485,Datos!$B$8:$C$13,2,0)),0,VLOOKUP($M485,Datos!$B$8:$C$13,2,0)), Datos!$I$9:$N$13, IF(ISERROR(VLOOKUP($N485,Datos!$B$17:$C$21,2,0)),0,VLOOKUP($N485, Datos!$B$17:$C$21,2,0)+1),  0),  "-")</f>
        <v>22</v>
      </c>
      <c r="P485" s="177"/>
      <c r="Q485" s="177"/>
      <c r="R485" s="177"/>
      <c r="S485" s="178" t="s">
        <v>40</v>
      </c>
      <c r="T485" s="198" t="str">
        <f>IF(ISERROR(VLOOKUP($S485,Datos!$B$25:$C$29,2,0)),"", VLOOKUP($S485,Datos!$B$25:$C$29,2,0))</f>
        <v>Alta</v>
      </c>
      <c r="U485" s="198" t="str">
        <f>VLOOKUP($S485,'Efectividad de Controles'!$B$5:$D$9,3,0)</f>
        <v>Impacto / Probabilidad</v>
      </c>
      <c r="V485" s="177"/>
      <c r="W485" s="177"/>
      <c r="X485" s="178" t="s">
        <v>191</v>
      </c>
      <c r="Y485" s="178" t="s">
        <v>196</v>
      </c>
      <c r="Z485" s="198">
        <f>IF( AND($X485&lt;&gt;"", $Y485&lt;&gt;""), VLOOKUP( IF(ISERROR(VLOOKUP($X485,Datos!$B$8:$C$13,2,0)),0,VLOOKUP($X485,Datos!$B$8:$C$13,2,0)), Datos!$I$9:$N$13, IF(ISERROR(VLOOKUP($Y485,Datos!$B$17:$C$21,2,0)),0,VLOOKUP($Y485, Datos!$B$17:$C$21,2,0)+1),  0),  "-")</f>
        <v>25</v>
      </c>
      <c r="AA485" s="177"/>
      <c r="AB485" s="177"/>
      <c r="AC485" s="179"/>
      <c r="AD485" s="180"/>
      <c r="AE485" s="198">
        <f t="shared" si="24"/>
        <v>22</v>
      </c>
      <c r="AF485" s="198">
        <f t="shared" si="25"/>
        <v>25</v>
      </c>
      <c r="AG485" s="178">
        <v>3</v>
      </c>
      <c r="AH485" s="198" t="str">
        <f>IF(ISERROR(VLOOKUP($AG485,Datos!$A$9:$E$13,2,0)),"",VLOOKUP($AG485,Datos!$A$9:$E$13,2,0))</f>
        <v>3 Moderado</v>
      </c>
      <c r="AI485" s="197" t="str">
        <f>IF(ISERROR(VLOOKUP($AJ485,Datos!$D$8:$E$13,2,0)),0,VLOOKUP($AJ485,Datos!$D$8:$E$13,2,0))</f>
        <v>Extremadamente Dañino</v>
      </c>
      <c r="AJ485" s="198">
        <f>IF(ISERROR(VLOOKUP($X485,Datos!$B$8:$E$13,3,0)), 0, VLOOKUP($X485,Datos!$B$8:$E$13,3,0))</f>
        <v>4</v>
      </c>
      <c r="AK485" s="198">
        <f>IF(ISERROR(VLOOKUP(AL485,Datos!D478:E483,2,0)),0,VLOOKUP(AL485,Datos!D478:E483,2,0))</f>
        <v>0</v>
      </c>
      <c r="AL485" s="198">
        <f>IF(ISERROR(VLOOKUP(Y485,Datos!B478:E483,3,0)),0,VLOOKUP(Y485,Datos!B478:E483,3,0))</f>
        <v>0</v>
      </c>
      <c r="AM485" s="198">
        <f t="shared" si="26"/>
        <v>4</v>
      </c>
      <c r="AN485" s="198" t="str">
        <f>IF(ISERROR(VLOOKUP($AM485,Datos!$I$24:$J$28,2,0)),"-",VLOOKUP($AM485,Datos!$I$24:$J$28,2,0))</f>
        <v>Moderado</v>
      </c>
    </row>
    <row r="486" spans="1:40" s="199" customFormat="1">
      <c r="A486" s="196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8" t="s">
        <v>191</v>
      </c>
      <c r="N486" s="178" t="s">
        <v>194</v>
      </c>
      <c r="O486" s="198">
        <f>IF( AND($M486&lt;&gt;"", $N486&lt;&gt;""), VLOOKUP( IF(ISERROR(VLOOKUP($M486,Datos!$B$8:$C$13,2,0)),0,VLOOKUP($M486,Datos!$B$8:$C$13,2,0)), Datos!$I$9:$N$13, IF(ISERROR(VLOOKUP($N486,Datos!$B$17:$C$21,2,0)),0,VLOOKUP($N486, Datos!$B$17:$C$21,2,0)+1),  0),  "-")</f>
        <v>22</v>
      </c>
      <c r="P486" s="177"/>
      <c r="Q486" s="177"/>
      <c r="R486" s="177"/>
      <c r="S486" s="178" t="s">
        <v>40</v>
      </c>
      <c r="T486" s="198" t="str">
        <f>IF(ISERROR(VLOOKUP($S486,Datos!$B$25:$C$29,2,0)),"", VLOOKUP($S486,Datos!$B$25:$C$29,2,0))</f>
        <v>Alta</v>
      </c>
      <c r="U486" s="198" t="str">
        <f>VLOOKUP($S486,'Efectividad de Controles'!$B$5:$D$9,3,0)</f>
        <v>Impacto / Probabilidad</v>
      </c>
      <c r="V486" s="177"/>
      <c r="W486" s="177"/>
      <c r="X486" s="178" t="s">
        <v>191</v>
      </c>
      <c r="Y486" s="178" t="s">
        <v>196</v>
      </c>
      <c r="Z486" s="198">
        <f>IF( AND($X486&lt;&gt;"", $Y486&lt;&gt;""), VLOOKUP( IF(ISERROR(VLOOKUP($X486,Datos!$B$8:$C$13,2,0)),0,VLOOKUP($X486,Datos!$B$8:$C$13,2,0)), Datos!$I$9:$N$13, IF(ISERROR(VLOOKUP($Y486,Datos!$B$17:$C$21,2,0)),0,VLOOKUP($Y486, Datos!$B$17:$C$21,2,0)+1),  0),  "-")</f>
        <v>25</v>
      </c>
      <c r="AA486" s="177"/>
      <c r="AB486" s="177"/>
      <c r="AC486" s="179"/>
      <c r="AD486" s="180"/>
      <c r="AE486" s="198">
        <f t="shared" si="24"/>
        <v>22</v>
      </c>
      <c r="AF486" s="198">
        <f t="shared" si="25"/>
        <v>25</v>
      </c>
      <c r="AG486" s="178">
        <v>3</v>
      </c>
      <c r="AH486" s="198" t="str">
        <f>IF(ISERROR(VLOOKUP($AG486,Datos!$A$9:$E$13,2,0)),"",VLOOKUP($AG486,Datos!$A$9:$E$13,2,0))</f>
        <v>3 Moderado</v>
      </c>
      <c r="AI486" s="197" t="str">
        <f>IF(ISERROR(VLOOKUP($AJ486,Datos!$D$8:$E$13,2,0)),0,VLOOKUP($AJ486,Datos!$D$8:$E$13,2,0))</f>
        <v>Extremadamente Dañino</v>
      </c>
      <c r="AJ486" s="198">
        <f>IF(ISERROR(VLOOKUP($X486,Datos!$B$8:$E$13,3,0)), 0, VLOOKUP($X486,Datos!$B$8:$E$13,3,0))</f>
        <v>4</v>
      </c>
      <c r="AK486" s="198">
        <f>IF(ISERROR(VLOOKUP(AL486,Datos!D479:E484,2,0)),0,VLOOKUP(AL486,Datos!D479:E484,2,0))</f>
        <v>0</v>
      </c>
      <c r="AL486" s="198">
        <f>IF(ISERROR(VLOOKUP(Y486,Datos!B479:E484,3,0)),0,VLOOKUP(Y486,Datos!B479:E484,3,0))</f>
        <v>0</v>
      </c>
      <c r="AM486" s="198">
        <f t="shared" si="26"/>
        <v>4</v>
      </c>
      <c r="AN486" s="198" t="str">
        <f>IF(ISERROR(VLOOKUP($AM486,Datos!$I$24:$J$28,2,0)),"-",VLOOKUP($AM486,Datos!$I$24:$J$28,2,0))</f>
        <v>Moderado</v>
      </c>
    </row>
    <row r="487" spans="1:40" s="199" customFormat="1">
      <c r="A487" s="196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8" t="s">
        <v>191</v>
      </c>
      <c r="N487" s="178" t="s">
        <v>194</v>
      </c>
      <c r="O487" s="198">
        <f>IF( AND($M487&lt;&gt;"", $N487&lt;&gt;""), VLOOKUP( IF(ISERROR(VLOOKUP($M487,Datos!$B$8:$C$13,2,0)),0,VLOOKUP($M487,Datos!$B$8:$C$13,2,0)), Datos!$I$9:$N$13, IF(ISERROR(VLOOKUP($N487,Datos!$B$17:$C$21,2,0)),0,VLOOKUP($N487, Datos!$B$17:$C$21,2,0)+1),  0),  "-")</f>
        <v>22</v>
      </c>
      <c r="P487" s="177"/>
      <c r="Q487" s="177"/>
      <c r="R487" s="177"/>
      <c r="S487" s="178" t="s">
        <v>40</v>
      </c>
      <c r="T487" s="198" t="str">
        <f>IF(ISERROR(VLOOKUP($S487,Datos!$B$25:$C$29,2,0)),"", VLOOKUP($S487,Datos!$B$25:$C$29,2,0))</f>
        <v>Alta</v>
      </c>
      <c r="U487" s="198" t="str">
        <f>VLOOKUP($S487,'Efectividad de Controles'!$B$5:$D$9,3,0)</f>
        <v>Impacto / Probabilidad</v>
      </c>
      <c r="V487" s="177"/>
      <c r="W487" s="177"/>
      <c r="X487" s="178" t="s">
        <v>191</v>
      </c>
      <c r="Y487" s="178" t="s">
        <v>196</v>
      </c>
      <c r="Z487" s="198">
        <f>IF( AND($X487&lt;&gt;"", $Y487&lt;&gt;""), VLOOKUP( IF(ISERROR(VLOOKUP($X487,Datos!$B$8:$C$13,2,0)),0,VLOOKUP($X487,Datos!$B$8:$C$13,2,0)), Datos!$I$9:$N$13, IF(ISERROR(VLOOKUP($Y487,Datos!$B$17:$C$21,2,0)),0,VLOOKUP($Y487, Datos!$B$17:$C$21,2,0)+1),  0),  "-")</f>
        <v>25</v>
      </c>
      <c r="AA487" s="177"/>
      <c r="AB487" s="177"/>
      <c r="AC487" s="179"/>
      <c r="AD487" s="180"/>
      <c r="AE487" s="198">
        <f t="shared" si="24"/>
        <v>22</v>
      </c>
      <c r="AF487" s="198">
        <f t="shared" si="25"/>
        <v>25</v>
      </c>
      <c r="AG487" s="178">
        <v>3</v>
      </c>
      <c r="AH487" s="198" t="str">
        <f>IF(ISERROR(VLOOKUP($AG487,Datos!$A$9:$E$13,2,0)),"",VLOOKUP($AG487,Datos!$A$9:$E$13,2,0))</f>
        <v>3 Moderado</v>
      </c>
      <c r="AI487" s="197" t="str">
        <f>IF(ISERROR(VLOOKUP($AJ487,Datos!$D$8:$E$13,2,0)),0,VLOOKUP($AJ487,Datos!$D$8:$E$13,2,0))</f>
        <v>Extremadamente Dañino</v>
      </c>
      <c r="AJ487" s="198">
        <f>IF(ISERROR(VLOOKUP($X487,Datos!$B$8:$E$13,3,0)), 0, VLOOKUP($X487,Datos!$B$8:$E$13,3,0))</f>
        <v>4</v>
      </c>
      <c r="AK487" s="198">
        <f>IF(ISERROR(VLOOKUP(AL487,Datos!D480:E485,2,0)),0,VLOOKUP(AL487,Datos!D480:E485,2,0))</f>
        <v>0</v>
      </c>
      <c r="AL487" s="198">
        <f>IF(ISERROR(VLOOKUP(Y487,Datos!B480:E485,3,0)),0,VLOOKUP(Y487,Datos!B480:E485,3,0))</f>
        <v>0</v>
      </c>
      <c r="AM487" s="198">
        <f t="shared" si="26"/>
        <v>4</v>
      </c>
      <c r="AN487" s="198" t="str">
        <f>IF(ISERROR(VLOOKUP($AM487,Datos!$I$24:$J$28,2,0)),"-",VLOOKUP($AM487,Datos!$I$24:$J$28,2,0))</f>
        <v>Moderado</v>
      </c>
    </row>
    <row r="488" spans="1:40" s="199" customFormat="1">
      <c r="A488" s="196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8" t="s">
        <v>191</v>
      </c>
      <c r="N488" s="178" t="s">
        <v>194</v>
      </c>
      <c r="O488" s="198">
        <f>IF( AND($M488&lt;&gt;"", $N488&lt;&gt;""), VLOOKUP( IF(ISERROR(VLOOKUP($M488,Datos!$B$8:$C$13,2,0)),0,VLOOKUP($M488,Datos!$B$8:$C$13,2,0)), Datos!$I$9:$N$13, IF(ISERROR(VLOOKUP($N488,Datos!$B$17:$C$21,2,0)),0,VLOOKUP($N488, Datos!$B$17:$C$21,2,0)+1),  0),  "-")</f>
        <v>22</v>
      </c>
      <c r="P488" s="177"/>
      <c r="Q488" s="177"/>
      <c r="R488" s="177"/>
      <c r="S488" s="178" t="s">
        <v>40</v>
      </c>
      <c r="T488" s="198" t="str">
        <f>IF(ISERROR(VLOOKUP($S488,Datos!$B$25:$C$29,2,0)),"", VLOOKUP($S488,Datos!$B$25:$C$29,2,0))</f>
        <v>Alta</v>
      </c>
      <c r="U488" s="198" t="str">
        <f>VLOOKUP($S488,'Efectividad de Controles'!$B$5:$D$9,3,0)</f>
        <v>Impacto / Probabilidad</v>
      </c>
      <c r="V488" s="177"/>
      <c r="W488" s="177"/>
      <c r="X488" s="178" t="s">
        <v>191</v>
      </c>
      <c r="Y488" s="178" t="s">
        <v>196</v>
      </c>
      <c r="Z488" s="198">
        <f>IF( AND($X488&lt;&gt;"", $Y488&lt;&gt;""), VLOOKUP( IF(ISERROR(VLOOKUP($X488,Datos!$B$8:$C$13,2,0)),0,VLOOKUP($X488,Datos!$B$8:$C$13,2,0)), Datos!$I$9:$N$13, IF(ISERROR(VLOOKUP($Y488,Datos!$B$17:$C$21,2,0)),0,VLOOKUP($Y488, Datos!$B$17:$C$21,2,0)+1),  0),  "-")</f>
        <v>25</v>
      </c>
      <c r="AA488" s="177"/>
      <c r="AB488" s="177"/>
      <c r="AC488" s="179"/>
      <c r="AD488" s="180"/>
      <c r="AE488" s="198">
        <f t="shared" si="24"/>
        <v>22</v>
      </c>
      <c r="AF488" s="198">
        <f t="shared" si="25"/>
        <v>25</v>
      </c>
      <c r="AG488" s="178">
        <v>3</v>
      </c>
      <c r="AH488" s="198" t="str">
        <f>IF(ISERROR(VLOOKUP($AG488,Datos!$A$9:$E$13,2,0)),"",VLOOKUP($AG488,Datos!$A$9:$E$13,2,0))</f>
        <v>3 Moderado</v>
      </c>
      <c r="AI488" s="197" t="str">
        <f>IF(ISERROR(VLOOKUP($AJ488,Datos!$D$8:$E$13,2,0)),0,VLOOKUP($AJ488,Datos!$D$8:$E$13,2,0))</f>
        <v>Extremadamente Dañino</v>
      </c>
      <c r="AJ488" s="198">
        <f>IF(ISERROR(VLOOKUP($X488,Datos!$B$8:$E$13,3,0)), 0, VLOOKUP($X488,Datos!$B$8:$E$13,3,0))</f>
        <v>4</v>
      </c>
      <c r="AK488" s="198">
        <f>IF(ISERROR(VLOOKUP(AL488,Datos!D481:E486,2,0)),0,VLOOKUP(AL488,Datos!D481:E486,2,0))</f>
        <v>0</v>
      </c>
      <c r="AL488" s="198">
        <f>IF(ISERROR(VLOOKUP(Y488,Datos!B481:E486,3,0)),0,VLOOKUP(Y488,Datos!B481:E486,3,0))</f>
        <v>0</v>
      </c>
      <c r="AM488" s="198">
        <f t="shared" si="26"/>
        <v>4</v>
      </c>
      <c r="AN488" s="198" t="str">
        <f>IF(ISERROR(VLOOKUP($AM488,Datos!$I$24:$J$28,2,0)),"-",VLOOKUP($AM488,Datos!$I$24:$J$28,2,0))</f>
        <v>Moderado</v>
      </c>
    </row>
    <row r="489" spans="1:40" s="199" customFormat="1">
      <c r="A489" s="196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8" t="s">
        <v>191</v>
      </c>
      <c r="N489" s="178" t="s">
        <v>194</v>
      </c>
      <c r="O489" s="198">
        <f>IF( AND($M489&lt;&gt;"", $N489&lt;&gt;""), VLOOKUP( IF(ISERROR(VLOOKUP($M489,Datos!$B$8:$C$13,2,0)),0,VLOOKUP($M489,Datos!$B$8:$C$13,2,0)), Datos!$I$9:$N$13, IF(ISERROR(VLOOKUP($N489,Datos!$B$17:$C$21,2,0)),0,VLOOKUP($N489, Datos!$B$17:$C$21,2,0)+1),  0),  "-")</f>
        <v>22</v>
      </c>
      <c r="P489" s="177"/>
      <c r="Q489" s="177"/>
      <c r="R489" s="177"/>
      <c r="S489" s="178" t="s">
        <v>40</v>
      </c>
      <c r="T489" s="198" t="str">
        <f>IF(ISERROR(VLOOKUP($S489,Datos!$B$25:$C$29,2,0)),"", VLOOKUP($S489,Datos!$B$25:$C$29,2,0))</f>
        <v>Alta</v>
      </c>
      <c r="U489" s="198" t="str">
        <f>VLOOKUP($S489,'Efectividad de Controles'!$B$5:$D$9,3,0)</f>
        <v>Impacto / Probabilidad</v>
      </c>
      <c r="V489" s="177"/>
      <c r="W489" s="177"/>
      <c r="X489" s="178" t="s">
        <v>191</v>
      </c>
      <c r="Y489" s="178" t="s">
        <v>196</v>
      </c>
      <c r="Z489" s="198">
        <f>IF( AND($X489&lt;&gt;"", $Y489&lt;&gt;""), VLOOKUP( IF(ISERROR(VLOOKUP($X489,Datos!$B$8:$C$13,2,0)),0,VLOOKUP($X489,Datos!$B$8:$C$13,2,0)), Datos!$I$9:$N$13, IF(ISERROR(VLOOKUP($Y489,Datos!$B$17:$C$21,2,0)),0,VLOOKUP($Y489, Datos!$B$17:$C$21,2,0)+1),  0),  "-")</f>
        <v>25</v>
      </c>
      <c r="AA489" s="177"/>
      <c r="AB489" s="177"/>
      <c r="AC489" s="179"/>
      <c r="AD489" s="180"/>
      <c r="AE489" s="198">
        <f t="shared" si="24"/>
        <v>22</v>
      </c>
      <c r="AF489" s="198">
        <f t="shared" si="25"/>
        <v>25</v>
      </c>
      <c r="AG489" s="178">
        <v>3</v>
      </c>
      <c r="AH489" s="198" t="str">
        <f>IF(ISERROR(VLOOKUP($AG489,Datos!$A$9:$E$13,2,0)),"",VLOOKUP($AG489,Datos!$A$9:$E$13,2,0))</f>
        <v>3 Moderado</v>
      </c>
      <c r="AI489" s="197" t="str">
        <f>IF(ISERROR(VLOOKUP($AJ489,Datos!$D$8:$E$13,2,0)),0,VLOOKUP($AJ489,Datos!$D$8:$E$13,2,0))</f>
        <v>Extremadamente Dañino</v>
      </c>
      <c r="AJ489" s="198">
        <f>IF(ISERROR(VLOOKUP($X489,Datos!$B$8:$E$13,3,0)), 0, VLOOKUP($X489,Datos!$B$8:$E$13,3,0))</f>
        <v>4</v>
      </c>
      <c r="AK489" s="198">
        <f>IF(ISERROR(VLOOKUP(AL489,Datos!D482:E487,2,0)),0,VLOOKUP(AL489,Datos!D482:E487,2,0))</f>
        <v>0</v>
      </c>
      <c r="AL489" s="198">
        <f>IF(ISERROR(VLOOKUP(Y489,Datos!B482:E487,3,0)),0,VLOOKUP(Y489,Datos!B482:E487,3,0))</f>
        <v>0</v>
      </c>
      <c r="AM489" s="198">
        <f t="shared" si="26"/>
        <v>4</v>
      </c>
      <c r="AN489" s="198" t="str">
        <f>IF(ISERROR(VLOOKUP($AM489,Datos!$I$24:$J$28,2,0)),"-",VLOOKUP($AM489,Datos!$I$24:$J$28,2,0))</f>
        <v>Moderado</v>
      </c>
    </row>
    <row r="490" spans="1:40" s="199" customFormat="1">
      <c r="A490" s="196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8" t="s">
        <v>191</v>
      </c>
      <c r="N490" s="178" t="s">
        <v>194</v>
      </c>
      <c r="O490" s="198">
        <f>IF( AND($M490&lt;&gt;"", $N490&lt;&gt;""), VLOOKUP( IF(ISERROR(VLOOKUP($M490,Datos!$B$8:$C$13,2,0)),0,VLOOKUP($M490,Datos!$B$8:$C$13,2,0)), Datos!$I$9:$N$13, IF(ISERROR(VLOOKUP($N490,Datos!$B$17:$C$21,2,0)),0,VLOOKUP($N490, Datos!$B$17:$C$21,2,0)+1),  0),  "-")</f>
        <v>22</v>
      </c>
      <c r="P490" s="177"/>
      <c r="Q490" s="177"/>
      <c r="R490" s="177"/>
      <c r="S490" s="178" t="s">
        <v>40</v>
      </c>
      <c r="T490" s="198" t="str">
        <f>IF(ISERROR(VLOOKUP($S490,Datos!$B$25:$C$29,2,0)),"", VLOOKUP($S490,Datos!$B$25:$C$29,2,0))</f>
        <v>Alta</v>
      </c>
      <c r="U490" s="198" t="str">
        <f>VLOOKUP($S490,'Efectividad de Controles'!$B$5:$D$9,3,0)</f>
        <v>Impacto / Probabilidad</v>
      </c>
      <c r="V490" s="177"/>
      <c r="W490" s="177"/>
      <c r="X490" s="178" t="s">
        <v>191</v>
      </c>
      <c r="Y490" s="178" t="s">
        <v>196</v>
      </c>
      <c r="Z490" s="198">
        <f>IF( AND($X490&lt;&gt;"", $Y490&lt;&gt;""), VLOOKUP( IF(ISERROR(VLOOKUP($X490,Datos!$B$8:$C$13,2,0)),0,VLOOKUP($X490,Datos!$B$8:$C$13,2,0)), Datos!$I$9:$N$13, IF(ISERROR(VLOOKUP($Y490,Datos!$B$17:$C$21,2,0)),0,VLOOKUP($Y490, Datos!$B$17:$C$21,2,0)+1),  0),  "-")</f>
        <v>25</v>
      </c>
      <c r="AA490" s="177"/>
      <c r="AB490" s="177"/>
      <c r="AC490" s="179"/>
      <c r="AD490" s="180"/>
      <c r="AE490" s="198">
        <f t="shared" si="24"/>
        <v>22</v>
      </c>
      <c r="AF490" s="198">
        <f t="shared" si="25"/>
        <v>25</v>
      </c>
      <c r="AG490" s="178">
        <v>3</v>
      </c>
      <c r="AH490" s="198" t="str">
        <f>IF(ISERROR(VLOOKUP($AG490,Datos!$A$9:$E$13,2,0)),"",VLOOKUP($AG490,Datos!$A$9:$E$13,2,0))</f>
        <v>3 Moderado</v>
      </c>
      <c r="AI490" s="197" t="str">
        <f>IF(ISERROR(VLOOKUP($AJ490,Datos!$D$8:$E$13,2,0)),0,VLOOKUP($AJ490,Datos!$D$8:$E$13,2,0))</f>
        <v>Extremadamente Dañino</v>
      </c>
      <c r="AJ490" s="198">
        <f>IF(ISERROR(VLOOKUP($X490,Datos!$B$8:$E$13,3,0)), 0, VLOOKUP($X490,Datos!$B$8:$E$13,3,0))</f>
        <v>4</v>
      </c>
      <c r="AK490" s="198">
        <f>IF(ISERROR(VLOOKUP(AL490,Datos!D483:E488,2,0)),0,VLOOKUP(AL490,Datos!D483:E488,2,0))</f>
        <v>0</v>
      </c>
      <c r="AL490" s="198">
        <f>IF(ISERROR(VLOOKUP(Y490,Datos!B483:E488,3,0)),0,VLOOKUP(Y490,Datos!B483:E488,3,0))</f>
        <v>0</v>
      </c>
      <c r="AM490" s="198">
        <f t="shared" si="26"/>
        <v>4</v>
      </c>
      <c r="AN490" s="198" t="str">
        <f>IF(ISERROR(VLOOKUP($AM490,Datos!$I$24:$J$28,2,0)),"-",VLOOKUP($AM490,Datos!$I$24:$J$28,2,0))</f>
        <v>Moderado</v>
      </c>
    </row>
    <row r="491" spans="1:40" s="199" customFormat="1">
      <c r="A491" s="196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8" t="s">
        <v>191</v>
      </c>
      <c r="N491" s="178" t="s">
        <v>194</v>
      </c>
      <c r="O491" s="198">
        <f>IF( AND($M491&lt;&gt;"", $N491&lt;&gt;""), VLOOKUP( IF(ISERROR(VLOOKUP($M491,Datos!$B$8:$C$13,2,0)),0,VLOOKUP($M491,Datos!$B$8:$C$13,2,0)), Datos!$I$9:$N$13, IF(ISERROR(VLOOKUP($N491,Datos!$B$17:$C$21,2,0)),0,VLOOKUP($N491, Datos!$B$17:$C$21,2,0)+1),  0),  "-")</f>
        <v>22</v>
      </c>
      <c r="P491" s="177"/>
      <c r="Q491" s="177"/>
      <c r="R491" s="177"/>
      <c r="S491" s="178" t="s">
        <v>40</v>
      </c>
      <c r="T491" s="198" t="str">
        <f>IF(ISERROR(VLOOKUP($S491,Datos!$B$25:$C$29,2,0)),"", VLOOKUP($S491,Datos!$B$25:$C$29,2,0))</f>
        <v>Alta</v>
      </c>
      <c r="U491" s="198" t="str">
        <f>VLOOKUP($S491,'Efectividad de Controles'!$B$5:$D$9,3,0)</f>
        <v>Impacto / Probabilidad</v>
      </c>
      <c r="V491" s="177"/>
      <c r="W491" s="177"/>
      <c r="X491" s="178" t="s">
        <v>191</v>
      </c>
      <c r="Y491" s="178" t="s">
        <v>196</v>
      </c>
      <c r="Z491" s="198">
        <f>IF( AND($X491&lt;&gt;"", $Y491&lt;&gt;""), VLOOKUP( IF(ISERROR(VLOOKUP($X491,Datos!$B$8:$C$13,2,0)),0,VLOOKUP($X491,Datos!$B$8:$C$13,2,0)), Datos!$I$9:$N$13, IF(ISERROR(VLOOKUP($Y491,Datos!$B$17:$C$21,2,0)),0,VLOOKUP($Y491, Datos!$B$17:$C$21,2,0)+1),  0),  "-")</f>
        <v>25</v>
      </c>
      <c r="AA491" s="177"/>
      <c r="AB491" s="177"/>
      <c r="AC491" s="179"/>
      <c r="AD491" s="180"/>
      <c r="AE491" s="198">
        <f t="shared" si="24"/>
        <v>22</v>
      </c>
      <c r="AF491" s="198">
        <f t="shared" si="25"/>
        <v>25</v>
      </c>
      <c r="AG491" s="178">
        <v>3</v>
      </c>
      <c r="AH491" s="198" t="str">
        <f>IF(ISERROR(VLOOKUP($AG491,Datos!$A$9:$E$13,2,0)),"",VLOOKUP($AG491,Datos!$A$9:$E$13,2,0))</f>
        <v>3 Moderado</v>
      </c>
      <c r="AI491" s="197" t="str">
        <f>IF(ISERROR(VLOOKUP($AJ491,Datos!$D$8:$E$13,2,0)),0,VLOOKUP($AJ491,Datos!$D$8:$E$13,2,0))</f>
        <v>Extremadamente Dañino</v>
      </c>
      <c r="AJ491" s="198">
        <f>IF(ISERROR(VLOOKUP($X491,Datos!$B$8:$E$13,3,0)), 0, VLOOKUP($X491,Datos!$B$8:$E$13,3,0))</f>
        <v>4</v>
      </c>
      <c r="AK491" s="198">
        <f>IF(ISERROR(VLOOKUP(AL491,Datos!D484:E489,2,0)),0,VLOOKUP(AL491,Datos!D484:E489,2,0))</f>
        <v>0</v>
      </c>
      <c r="AL491" s="198">
        <f>IF(ISERROR(VLOOKUP(Y491,Datos!B484:E489,3,0)),0,VLOOKUP(Y491,Datos!B484:E489,3,0))</f>
        <v>0</v>
      </c>
      <c r="AM491" s="198">
        <f t="shared" si="26"/>
        <v>4</v>
      </c>
      <c r="AN491" s="198" t="str">
        <f>IF(ISERROR(VLOOKUP($AM491,Datos!$I$24:$J$28,2,0)),"-",VLOOKUP($AM491,Datos!$I$24:$J$28,2,0))</f>
        <v>Moderado</v>
      </c>
    </row>
    <row r="492" spans="1:40" s="199" customFormat="1">
      <c r="A492" s="196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8" t="s">
        <v>191</v>
      </c>
      <c r="N492" s="178" t="s">
        <v>194</v>
      </c>
      <c r="O492" s="198">
        <f>IF( AND($M492&lt;&gt;"", $N492&lt;&gt;""), VLOOKUP( IF(ISERROR(VLOOKUP($M492,Datos!$B$8:$C$13,2,0)),0,VLOOKUP($M492,Datos!$B$8:$C$13,2,0)), Datos!$I$9:$N$13, IF(ISERROR(VLOOKUP($N492,Datos!$B$17:$C$21,2,0)),0,VLOOKUP($N492, Datos!$B$17:$C$21,2,0)+1),  0),  "-")</f>
        <v>22</v>
      </c>
      <c r="P492" s="177"/>
      <c r="Q492" s="177"/>
      <c r="R492" s="177"/>
      <c r="S492" s="178" t="s">
        <v>40</v>
      </c>
      <c r="T492" s="198" t="str">
        <f>IF(ISERROR(VLOOKUP($S492,Datos!$B$25:$C$29,2,0)),"", VLOOKUP($S492,Datos!$B$25:$C$29,2,0))</f>
        <v>Alta</v>
      </c>
      <c r="U492" s="198" t="str">
        <f>VLOOKUP($S492,'Efectividad de Controles'!$B$5:$D$9,3,0)</f>
        <v>Impacto / Probabilidad</v>
      </c>
      <c r="V492" s="177"/>
      <c r="W492" s="177"/>
      <c r="X492" s="178" t="s">
        <v>191</v>
      </c>
      <c r="Y492" s="178" t="s">
        <v>196</v>
      </c>
      <c r="Z492" s="198">
        <f>IF( AND($X492&lt;&gt;"", $Y492&lt;&gt;""), VLOOKUP( IF(ISERROR(VLOOKUP($X492,Datos!$B$8:$C$13,2,0)),0,VLOOKUP($X492,Datos!$B$8:$C$13,2,0)), Datos!$I$9:$N$13, IF(ISERROR(VLOOKUP($Y492,Datos!$B$17:$C$21,2,0)),0,VLOOKUP($Y492, Datos!$B$17:$C$21,2,0)+1),  0),  "-")</f>
        <v>25</v>
      </c>
      <c r="AA492" s="177"/>
      <c r="AB492" s="177"/>
      <c r="AC492" s="179"/>
      <c r="AD492" s="180"/>
      <c r="AE492" s="198">
        <f t="shared" si="24"/>
        <v>22</v>
      </c>
      <c r="AF492" s="198">
        <f t="shared" si="25"/>
        <v>25</v>
      </c>
      <c r="AG492" s="178">
        <v>3</v>
      </c>
      <c r="AH492" s="198" t="str">
        <f>IF(ISERROR(VLOOKUP($AG492,Datos!$A$9:$E$13,2,0)),"",VLOOKUP($AG492,Datos!$A$9:$E$13,2,0))</f>
        <v>3 Moderado</v>
      </c>
      <c r="AI492" s="197" t="str">
        <f>IF(ISERROR(VLOOKUP($AJ492,Datos!$D$8:$E$13,2,0)),0,VLOOKUP($AJ492,Datos!$D$8:$E$13,2,0))</f>
        <v>Extremadamente Dañino</v>
      </c>
      <c r="AJ492" s="198">
        <f>IF(ISERROR(VLOOKUP($X492,Datos!$B$8:$E$13,3,0)), 0, VLOOKUP($X492,Datos!$B$8:$E$13,3,0))</f>
        <v>4</v>
      </c>
      <c r="AK492" s="198">
        <f>IF(ISERROR(VLOOKUP(AL492,Datos!D485:E490,2,0)),0,VLOOKUP(AL492,Datos!D485:E490,2,0))</f>
        <v>0</v>
      </c>
      <c r="AL492" s="198">
        <f>IF(ISERROR(VLOOKUP(Y492,Datos!B485:E490,3,0)),0,VLOOKUP(Y492,Datos!B485:E490,3,0))</f>
        <v>0</v>
      </c>
      <c r="AM492" s="198">
        <f t="shared" si="26"/>
        <v>4</v>
      </c>
      <c r="AN492" s="198" t="str">
        <f>IF(ISERROR(VLOOKUP($AM492,Datos!$I$24:$J$28,2,0)),"-",VLOOKUP($AM492,Datos!$I$24:$J$28,2,0))</f>
        <v>Moderado</v>
      </c>
    </row>
    <row r="493" spans="1:40" s="199" customFormat="1">
      <c r="A493" s="196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8" t="s">
        <v>191</v>
      </c>
      <c r="N493" s="178" t="s">
        <v>194</v>
      </c>
      <c r="O493" s="198">
        <f>IF( AND($M493&lt;&gt;"", $N493&lt;&gt;""), VLOOKUP( IF(ISERROR(VLOOKUP($M493,Datos!$B$8:$C$13,2,0)),0,VLOOKUP($M493,Datos!$B$8:$C$13,2,0)), Datos!$I$9:$N$13, IF(ISERROR(VLOOKUP($N493,Datos!$B$17:$C$21,2,0)),0,VLOOKUP($N493, Datos!$B$17:$C$21,2,0)+1),  0),  "-")</f>
        <v>22</v>
      </c>
      <c r="P493" s="177"/>
      <c r="Q493" s="177"/>
      <c r="R493" s="177"/>
      <c r="S493" s="178" t="s">
        <v>40</v>
      </c>
      <c r="T493" s="198" t="str">
        <f>IF(ISERROR(VLOOKUP($S493,Datos!$B$25:$C$29,2,0)),"", VLOOKUP($S493,Datos!$B$25:$C$29,2,0))</f>
        <v>Alta</v>
      </c>
      <c r="U493" s="198" t="str">
        <f>VLOOKUP($S493,'Efectividad de Controles'!$B$5:$D$9,3,0)</f>
        <v>Impacto / Probabilidad</v>
      </c>
      <c r="V493" s="177"/>
      <c r="W493" s="177"/>
      <c r="X493" s="178" t="s">
        <v>191</v>
      </c>
      <c r="Y493" s="178" t="s">
        <v>196</v>
      </c>
      <c r="Z493" s="198">
        <f>IF( AND($X493&lt;&gt;"", $Y493&lt;&gt;""), VLOOKUP( IF(ISERROR(VLOOKUP($X493,Datos!$B$8:$C$13,2,0)),0,VLOOKUP($X493,Datos!$B$8:$C$13,2,0)), Datos!$I$9:$N$13, IF(ISERROR(VLOOKUP($Y493,Datos!$B$17:$C$21,2,0)),0,VLOOKUP($Y493, Datos!$B$17:$C$21,2,0)+1),  0),  "-")</f>
        <v>25</v>
      </c>
      <c r="AA493" s="177"/>
      <c r="AB493" s="177"/>
      <c r="AC493" s="179"/>
      <c r="AD493" s="180"/>
      <c r="AE493" s="198">
        <f t="shared" si="24"/>
        <v>22</v>
      </c>
      <c r="AF493" s="198">
        <f t="shared" si="25"/>
        <v>25</v>
      </c>
      <c r="AG493" s="178">
        <v>3</v>
      </c>
      <c r="AH493" s="198" t="str">
        <f>IF(ISERROR(VLOOKUP($AG493,Datos!$A$9:$E$13,2,0)),"",VLOOKUP($AG493,Datos!$A$9:$E$13,2,0))</f>
        <v>3 Moderado</v>
      </c>
      <c r="AI493" s="197" t="str">
        <f>IF(ISERROR(VLOOKUP($AJ493,Datos!$D$8:$E$13,2,0)),0,VLOOKUP($AJ493,Datos!$D$8:$E$13,2,0))</f>
        <v>Extremadamente Dañino</v>
      </c>
      <c r="AJ493" s="198">
        <f>IF(ISERROR(VLOOKUP($X493,Datos!$B$8:$E$13,3,0)), 0, VLOOKUP($X493,Datos!$B$8:$E$13,3,0))</f>
        <v>4</v>
      </c>
      <c r="AK493" s="198">
        <f>IF(ISERROR(VLOOKUP(AL493,Datos!D486:E491,2,0)),0,VLOOKUP(AL493,Datos!D486:E491,2,0))</f>
        <v>0</v>
      </c>
      <c r="AL493" s="198">
        <f>IF(ISERROR(VLOOKUP(Y493,Datos!B486:E491,3,0)),0,VLOOKUP(Y493,Datos!B486:E491,3,0))</f>
        <v>0</v>
      </c>
      <c r="AM493" s="198">
        <f t="shared" si="26"/>
        <v>4</v>
      </c>
      <c r="AN493" s="198" t="str">
        <f>IF(ISERROR(VLOOKUP($AM493,Datos!$I$24:$J$28,2,0)),"-",VLOOKUP($AM493,Datos!$I$24:$J$28,2,0))</f>
        <v>Moderado</v>
      </c>
    </row>
    <row r="494" spans="1:40" s="199" customFormat="1">
      <c r="A494" s="196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8" t="s">
        <v>191</v>
      </c>
      <c r="N494" s="178" t="s">
        <v>194</v>
      </c>
      <c r="O494" s="198">
        <f>IF( AND($M494&lt;&gt;"", $N494&lt;&gt;""), VLOOKUP( IF(ISERROR(VLOOKUP($M494,Datos!$B$8:$C$13,2,0)),0,VLOOKUP($M494,Datos!$B$8:$C$13,2,0)), Datos!$I$9:$N$13, IF(ISERROR(VLOOKUP($N494,Datos!$B$17:$C$21,2,0)),0,VLOOKUP($N494, Datos!$B$17:$C$21,2,0)+1),  0),  "-")</f>
        <v>22</v>
      </c>
      <c r="P494" s="177"/>
      <c r="Q494" s="177"/>
      <c r="R494" s="177"/>
      <c r="S494" s="178" t="s">
        <v>40</v>
      </c>
      <c r="T494" s="198" t="str">
        <f>IF(ISERROR(VLOOKUP($S494,Datos!$B$25:$C$29,2,0)),"", VLOOKUP($S494,Datos!$B$25:$C$29,2,0))</f>
        <v>Alta</v>
      </c>
      <c r="U494" s="198" t="str">
        <f>VLOOKUP($S494,'Efectividad de Controles'!$B$5:$D$9,3,0)</f>
        <v>Impacto / Probabilidad</v>
      </c>
      <c r="V494" s="177"/>
      <c r="W494" s="177"/>
      <c r="X494" s="178" t="s">
        <v>191</v>
      </c>
      <c r="Y494" s="178" t="s">
        <v>196</v>
      </c>
      <c r="Z494" s="198">
        <f>IF( AND($X494&lt;&gt;"", $Y494&lt;&gt;""), VLOOKUP( IF(ISERROR(VLOOKUP($X494,Datos!$B$8:$C$13,2,0)),0,VLOOKUP($X494,Datos!$B$8:$C$13,2,0)), Datos!$I$9:$N$13, IF(ISERROR(VLOOKUP($Y494,Datos!$B$17:$C$21,2,0)),0,VLOOKUP($Y494, Datos!$B$17:$C$21,2,0)+1),  0),  "-")</f>
        <v>25</v>
      </c>
      <c r="AA494" s="177"/>
      <c r="AB494" s="177"/>
      <c r="AC494" s="179"/>
      <c r="AD494" s="180"/>
      <c r="AE494" s="198">
        <f t="shared" si="24"/>
        <v>22</v>
      </c>
      <c r="AF494" s="198">
        <f t="shared" si="25"/>
        <v>25</v>
      </c>
      <c r="AG494" s="178">
        <v>3</v>
      </c>
      <c r="AH494" s="198" t="str">
        <f>IF(ISERROR(VLOOKUP($AG494,Datos!$A$9:$E$13,2,0)),"",VLOOKUP($AG494,Datos!$A$9:$E$13,2,0))</f>
        <v>3 Moderado</v>
      </c>
      <c r="AI494" s="197" t="str">
        <f>IF(ISERROR(VLOOKUP($AJ494,Datos!$D$8:$E$13,2,0)),0,VLOOKUP($AJ494,Datos!$D$8:$E$13,2,0))</f>
        <v>Extremadamente Dañino</v>
      </c>
      <c r="AJ494" s="198">
        <f>IF(ISERROR(VLOOKUP($X494,Datos!$B$8:$E$13,3,0)), 0, VLOOKUP($X494,Datos!$B$8:$E$13,3,0))</f>
        <v>4</v>
      </c>
      <c r="AK494" s="198">
        <f>IF(ISERROR(VLOOKUP(AL494,Datos!D487:E492,2,0)),0,VLOOKUP(AL494,Datos!D487:E492,2,0))</f>
        <v>0</v>
      </c>
      <c r="AL494" s="198">
        <f>IF(ISERROR(VLOOKUP(Y494,Datos!B487:E492,3,0)),0,VLOOKUP(Y494,Datos!B487:E492,3,0))</f>
        <v>0</v>
      </c>
      <c r="AM494" s="198">
        <f t="shared" si="26"/>
        <v>4</v>
      </c>
      <c r="AN494" s="198" t="str">
        <f>IF(ISERROR(VLOOKUP($AM494,Datos!$I$24:$J$28,2,0)),"-",VLOOKUP($AM494,Datos!$I$24:$J$28,2,0))</f>
        <v>Moderado</v>
      </c>
    </row>
    <row r="495" spans="1:40" s="199" customFormat="1">
      <c r="A495" s="196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8" t="s">
        <v>191</v>
      </c>
      <c r="N495" s="178" t="s">
        <v>194</v>
      </c>
      <c r="O495" s="198">
        <f>IF( AND($M495&lt;&gt;"", $N495&lt;&gt;""), VLOOKUP( IF(ISERROR(VLOOKUP($M495,Datos!$B$8:$C$13,2,0)),0,VLOOKUP($M495,Datos!$B$8:$C$13,2,0)), Datos!$I$9:$N$13, IF(ISERROR(VLOOKUP($N495,Datos!$B$17:$C$21,2,0)),0,VLOOKUP($N495, Datos!$B$17:$C$21,2,0)+1),  0),  "-")</f>
        <v>22</v>
      </c>
      <c r="P495" s="177"/>
      <c r="Q495" s="177"/>
      <c r="R495" s="177"/>
      <c r="S495" s="178" t="s">
        <v>40</v>
      </c>
      <c r="T495" s="198" t="str">
        <f>IF(ISERROR(VLOOKUP($S495,Datos!$B$25:$C$29,2,0)),"", VLOOKUP($S495,Datos!$B$25:$C$29,2,0))</f>
        <v>Alta</v>
      </c>
      <c r="U495" s="198" t="str">
        <f>VLOOKUP($S495,'Efectividad de Controles'!$B$5:$D$9,3,0)</f>
        <v>Impacto / Probabilidad</v>
      </c>
      <c r="V495" s="177"/>
      <c r="W495" s="177"/>
      <c r="X495" s="178" t="s">
        <v>191</v>
      </c>
      <c r="Y495" s="178" t="s">
        <v>196</v>
      </c>
      <c r="Z495" s="198">
        <f>IF( AND($X495&lt;&gt;"", $Y495&lt;&gt;""), VLOOKUP( IF(ISERROR(VLOOKUP($X495,Datos!$B$8:$C$13,2,0)),0,VLOOKUP($X495,Datos!$B$8:$C$13,2,0)), Datos!$I$9:$N$13, IF(ISERROR(VLOOKUP($Y495,Datos!$B$17:$C$21,2,0)),0,VLOOKUP($Y495, Datos!$B$17:$C$21,2,0)+1),  0),  "-")</f>
        <v>25</v>
      </c>
      <c r="AA495" s="177"/>
      <c r="AB495" s="177"/>
      <c r="AC495" s="179"/>
      <c r="AD495" s="180"/>
      <c r="AE495" s="198">
        <f t="shared" si="24"/>
        <v>22</v>
      </c>
      <c r="AF495" s="198">
        <f t="shared" si="25"/>
        <v>25</v>
      </c>
      <c r="AG495" s="178">
        <v>3</v>
      </c>
      <c r="AH495" s="198" t="str">
        <f>IF(ISERROR(VLOOKUP($AG495,Datos!$A$9:$E$13,2,0)),"",VLOOKUP($AG495,Datos!$A$9:$E$13,2,0))</f>
        <v>3 Moderado</v>
      </c>
      <c r="AI495" s="197" t="str">
        <f>IF(ISERROR(VLOOKUP($AJ495,Datos!$D$8:$E$13,2,0)),0,VLOOKUP($AJ495,Datos!$D$8:$E$13,2,0))</f>
        <v>Extremadamente Dañino</v>
      </c>
      <c r="AJ495" s="198">
        <f>IF(ISERROR(VLOOKUP($X495,Datos!$B$8:$E$13,3,0)), 0, VLOOKUP($X495,Datos!$B$8:$E$13,3,0))</f>
        <v>4</v>
      </c>
      <c r="AK495" s="198">
        <f>IF(ISERROR(VLOOKUP(AL495,Datos!D488:E493,2,0)),0,VLOOKUP(AL495,Datos!D488:E493,2,0))</f>
        <v>0</v>
      </c>
      <c r="AL495" s="198">
        <f>IF(ISERROR(VLOOKUP(Y495,Datos!B488:E493,3,0)),0,VLOOKUP(Y495,Datos!B488:E493,3,0))</f>
        <v>0</v>
      </c>
      <c r="AM495" s="198">
        <f t="shared" si="26"/>
        <v>4</v>
      </c>
      <c r="AN495" s="198" t="str">
        <f>IF(ISERROR(VLOOKUP($AM495,Datos!$I$24:$J$28,2,0)),"-",VLOOKUP($AM495,Datos!$I$24:$J$28,2,0))</f>
        <v>Moderado</v>
      </c>
    </row>
    <row r="496" spans="1:40" s="199" customFormat="1">
      <c r="A496" s="196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8" t="s">
        <v>191</v>
      </c>
      <c r="N496" s="178" t="s">
        <v>194</v>
      </c>
      <c r="O496" s="198">
        <f>IF( AND($M496&lt;&gt;"", $N496&lt;&gt;""), VLOOKUP( IF(ISERROR(VLOOKUP($M496,Datos!$B$8:$C$13,2,0)),0,VLOOKUP($M496,Datos!$B$8:$C$13,2,0)), Datos!$I$9:$N$13, IF(ISERROR(VLOOKUP($N496,Datos!$B$17:$C$21,2,0)),0,VLOOKUP($N496, Datos!$B$17:$C$21,2,0)+1),  0),  "-")</f>
        <v>22</v>
      </c>
      <c r="P496" s="177"/>
      <c r="Q496" s="177"/>
      <c r="R496" s="177"/>
      <c r="S496" s="178" t="s">
        <v>40</v>
      </c>
      <c r="T496" s="198" t="str">
        <f>IF(ISERROR(VLOOKUP($S496,Datos!$B$25:$C$29,2,0)),"", VLOOKUP($S496,Datos!$B$25:$C$29,2,0))</f>
        <v>Alta</v>
      </c>
      <c r="U496" s="198" t="str">
        <f>VLOOKUP($S496,'Efectividad de Controles'!$B$5:$D$9,3,0)</f>
        <v>Impacto / Probabilidad</v>
      </c>
      <c r="V496" s="177"/>
      <c r="W496" s="177"/>
      <c r="X496" s="178" t="s">
        <v>191</v>
      </c>
      <c r="Y496" s="178" t="s">
        <v>196</v>
      </c>
      <c r="Z496" s="198">
        <f>IF( AND($X496&lt;&gt;"", $Y496&lt;&gt;""), VLOOKUP( IF(ISERROR(VLOOKUP($X496,Datos!$B$8:$C$13,2,0)),0,VLOOKUP($X496,Datos!$B$8:$C$13,2,0)), Datos!$I$9:$N$13, IF(ISERROR(VLOOKUP($Y496,Datos!$B$17:$C$21,2,0)),0,VLOOKUP($Y496, Datos!$B$17:$C$21,2,0)+1),  0),  "-")</f>
        <v>25</v>
      </c>
      <c r="AA496" s="177"/>
      <c r="AB496" s="177"/>
      <c r="AC496" s="179"/>
      <c r="AD496" s="180"/>
      <c r="AE496" s="198">
        <f t="shared" si="24"/>
        <v>22</v>
      </c>
      <c r="AF496" s="198">
        <f t="shared" si="25"/>
        <v>25</v>
      </c>
      <c r="AG496" s="178">
        <v>3</v>
      </c>
      <c r="AH496" s="198" t="str">
        <f>IF(ISERROR(VLOOKUP($AG496,Datos!$A$9:$E$13,2,0)),"",VLOOKUP($AG496,Datos!$A$9:$E$13,2,0))</f>
        <v>3 Moderado</v>
      </c>
      <c r="AI496" s="197" t="str">
        <f>IF(ISERROR(VLOOKUP($AJ496,Datos!$D$8:$E$13,2,0)),0,VLOOKUP($AJ496,Datos!$D$8:$E$13,2,0))</f>
        <v>Extremadamente Dañino</v>
      </c>
      <c r="AJ496" s="198">
        <f>IF(ISERROR(VLOOKUP($X496,Datos!$B$8:$E$13,3,0)), 0, VLOOKUP($X496,Datos!$B$8:$E$13,3,0))</f>
        <v>4</v>
      </c>
      <c r="AK496" s="198">
        <f>IF(ISERROR(VLOOKUP(AL496,Datos!D489:E494,2,0)),0,VLOOKUP(AL496,Datos!D489:E494,2,0))</f>
        <v>0</v>
      </c>
      <c r="AL496" s="198">
        <f>IF(ISERROR(VLOOKUP(Y496,Datos!B489:E494,3,0)),0,VLOOKUP(Y496,Datos!B489:E494,3,0))</f>
        <v>0</v>
      </c>
      <c r="AM496" s="198">
        <f t="shared" si="26"/>
        <v>4</v>
      </c>
      <c r="AN496" s="198" t="str">
        <f>IF(ISERROR(VLOOKUP($AM496,Datos!$I$24:$J$28,2,0)),"-",VLOOKUP($AM496,Datos!$I$24:$J$28,2,0))</f>
        <v>Moderado</v>
      </c>
    </row>
    <row r="497" spans="1:40" s="199" customFormat="1">
      <c r="A497" s="196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8" t="s">
        <v>191</v>
      </c>
      <c r="N497" s="178" t="s">
        <v>194</v>
      </c>
      <c r="O497" s="198">
        <f>IF( AND($M497&lt;&gt;"", $N497&lt;&gt;""), VLOOKUP( IF(ISERROR(VLOOKUP($M497,Datos!$B$8:$C$13,2,0)),0,VLOOKUP($M497,Datos!$B$8:$C$13,2,0)), Datos!$I$9:$N$13, IF(ISERROR(VLOOKUP($N497,Datos!$B$17:$C$21,2,0)),0,VLOOKUP($N497, Datos!$B$17:$C$21,2,0)+1),  0),  "-")</f>
        <v>22</v>
      </c>
      <c r="P497" s="177"/>
      <c r="Q497" s="177"/>
      <c r="R497" s="177"/>
      <c r="S497" s="178" t="s">
        <v>40</v>
      </c>
      <c r="T497" s="198" t="str">
        <f>IF(ISERROR(VLOOKUP($S497,Datos!$B$25:$C$29,2,0)),"", VLOOKUP($S497,Datos!$B$25:$C$29,2,0))</f>
        <v>Alta</v>
      </c>
      <c r="U497" s="198" t="str">
        <f>VLOOKUP($S497,'Efectividad de Controles'!$B$5:$D$9,3,0)</f>
        <v>Impacto / Probabilidad</v>
      </c>
      <c r="V497" s="177"/>
      <c r="W497" s="177"/>
      <c r="X497" s="178" t="s">
        <v>191</v>
      </c>
      <c r="Y497" s="178" t="s">
        <v>196</v>
      </c>
      <c r="Z497" s="198">
        <f>IF( AND($X497&lt;&gt;"", $Y497&lt;&gt;""), VLOOKUP( IF(ISERROR(VLOOKUP($X497,Datos!$B$8:$C$13,2,0)),0,VLOOKUP($X497,Datos!$B$8:$C$13,2,0)), Datos!$I$9:$N$13, IF(ISERROR(VLOOKUP($Y497,Datos!$B$17:$C$21,2,0)),0,VLOOKUP($Y497, Datos!$B$17:$C$21,2,0)+1),  0),  "-")</f>
        <v>25</v>
      </c>
      <c r="AA497" s="177"/>
      <c r="AB497" s="177"/>
      <c r="AC497" s="179"/>
      <c r="AD497" s="180"/>
      <c r="AE497" s="198">
        <f t="shared" si="24"/>
        <v>22</v>
      </c>
      <c r="AF497" s="198">
        <f t="shared" si="25"/>
        <v>25</v>
      </c>
      <c r="AG497" s="178">
        <v>3</v>
      </c>
      <c r="AH497" s="198" t="str">
        <f>IF(ISERROR(VLOOKUP($AG497,Datos!$A$9:$E$13,2,0)),"",VLOOKUP($AG497,Datos!$A$9:$E$13,2,0))</f>
        <v>3 Moderado</v>
      </c>
      <c r="AI497" s="197" t="str">
        <f>IF(ISERROR(VLOOKUP($AJ497,Datos!$D$8:$E$13,2,0)),0,VLOOKUP($AJ497,Datos!$D$8:$E$13,2,0))</f>
        <v>Extremadamente Dañino</v>
      </c>
      <c r="AJ497" s="198">
        <f>IF(ISERROR(VLOOKUP($X497,Datos!$B$8:$E$13,3,0)), 0, VLOOKUP($X497,Datos!$B$8:$E$13,3,0))</f>
        <v>4</v>
      </c>
      <c r="AK497" s="198">
        <f>IF(ISERROR(VLOOKUP(AL497,Datos!D490:E495,2,0)),0,VLOOKUP(AL497,Datos!D490:E495,2,0))</f>
        <v>0</v>
      </c>
      <c r="AL497" s="198">
        <f>IF(ISERROR(VLOOKUP(Y497,Datos!B490:E495,3,0)),0,VLOOKUP(Y497,Datos!B490:E495,3,0))</f>
        <v>0</v>
      </c>
      <c r="AM497" s="198">
        <f t="shared" si="26"/>
        <v>4</v>
      </c>
      <c r="AN497" s="198" t="str">
        <f>IF(ISERROR(VLOOKUP($AM497,Datos!$I$24:$J$28,2,0)),"-",VLOOKUP($AM497,Datos!$I$24:$J$28,2,0))</f>
        <v>Moderado</v>
      </c>
    </row>
    <row r="498" spans="1:40" s="199" customFormat="1">
      <c r="A498" s="196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8" t="s">
        <v>191</v>
      </c>
      <c r="N498" s="178" t="s">
        <v>194</v>
      </c>
      <c r="O498" s="198">
        <f>IF( AND($M498&lt;&gt;"", $N498&lt;&gt;""), VLOOKUP( IF(ISERROR(VLOOKUP($M498,Datos!$B$8:$C$13,2,0)),0,VLOOKUP($M498,Datos!$B$8:$C$13,2,0)), Datos!$I$9:$N$13, IF(ISERROR(VLOOKUP($N498,Datos!$B$17:$C$21,2,0)),0,VLOOKUP($N498, Datos!$B$17:$C$21,2,0)+1),  0),  "-")</f>
        <v>22</v>
      </c>
      <c r="P498" s="177"/>
      <c r="Q498" s="177"/>
      <c r="R498" s="177"/>
      <c r="S498" s="178" t="s">
        <v>40</v>
      </c>
      <c r="T498" s="198" t="str">
        <f>IF(ISERROR(VLOOKUP($S498,Datos!$B$25:$C$29,2,0)),"", VLOOKUP($S498,Datos!$B$25:$C$29,2,0))</f>
        <v>Alta</v>
      </c>
      <c r="U498" s="198" t="str">
        <f>VLOOKUP($S498,'Efectividad de Controles'!$B$5:$D$9,3,0)</f>
        <v>Impacto / Probabilidad</v>
      </c>
      <c r="V498" s="177"/>
      <c r="W498" s="177"/>
      <c r="X498" s="178" t="s">
        <v>191</v>
      </c>
      <c r="Y498" s="178" t="s">
        <v>196</v>
      </c>
      <c r="Z498" s="198">
        <f>IF( AND($X498&lt;&gt;"", $Y498&lt;&gt;""), VLOOKUP( IF(ISERROR(VLOOKUP($X498,Datos!$B$8:$C$13,2,0)),0,VLOOKUP($X498,Datos!$B$8:$C$13,2,0)), Datos!$I$9:$N$13, IF(ISERROR(VLOOKUP($Y498,Datos!$B$17:$C$21,2,0)),0,VLOOKUP($Y498, Datos!$B$17:$C$21,2,0)+1),  0),  "-")</f>
        <v>25</v>
      </c>
      <c r="AA498" s="177"/>
      <c r="AB498" s="177"/>
      <c r="AC498" s="179"/>
      <c r="AD498" s="180"/>
      <c r="AE498" s="198">
        <f t="shared" si="24"/>
        <v>22</v>
      </c>
      <c r="AF498" s="198">
        <f t="shared" si="25"/>
        <v>25</v>
      </c>
      <c r="AG498" s="178">
        <v>3</v>
      </c>
      <c r="AH498" s="198" t="str">
        <f>IF(ISERROR(VLOOKUP($AG498,Datos!$A$9:$E$13,2,0)),"",VLOOKUP($AG498,Datos!$A$9:$E$13,2,0))</f>
        <v>3 Moderado</v>
      </c>
      <c r="AI498" s="197" t="str">
        <f>IF(ISERROR(VLOOKUP($AJ498,Datos!$D$8:$E$13,2,0)),0,VLOOKUP($AJ498,Datos!$D$8:$E$13,2,0))</f>
        <v>Extremadamente Dañino</v>
      </c>
      <c r="AJ498" s="198">
        <f>IF(ISERROR(VLOOKUP($X498,Datos!$B$8:$E$13,3,0)), 0, VLOOKUP($X498,Datos!$B$8:$E$13,3,0))</f>
        <v>4</v>
      </c>
      <c r="AK498" s="198">
        <f>IF(ISERROR(VLOOKUP(AL498,Datos!D491:E496,2,0)),0,VLOOKUP(AL498,Datos!D491:E496,2,0))</f>
        <v>0</v>
      </c>
      <c r="AL498" s="198">
        <f>IF(ISERROR(VLOOKUP(Y498,Datos!B491:E496,3,0)),0,VLOOKUP(Y498,Datos!B491:E496,3,0))</f>
        <v>0</v>
      </c>
      <c r="AM498" s="198">
        <f t="shared" si="26"/>
        <v>4</v>
      </c>
      <c r="AN498" s="198" t="str">
        <f>IF(ISERROR(VLOOKUP($AM498,Datos!$I$24:$J$28,2,0)),"-",VLOOKUP($AM498,Datos!$I$24:$J$28,2,0))</f>
        <v>Moderado</v>
      </c>
    </row>
    <row r="499" spans="1:40" s="199" customFormat="1">
      <c r="A499" s="196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8" t="s">
        <v>191</v>
      </c>
      <c r="N499" s="178" t="s">
        <v>194</v>
      </c>
      <c r="O499" s="198">
        <f>IF( AND($M499&lt;&gt;"", $N499&lt;&gt;""), VLOOKUP( IF(ISERROR(VLOOKUP($M499,Datos!$B$8:$C$13,2,0)),0,VLOOKUP($M499,Datos!$B$8:$C$13,2,0)), Datos!$I$9:$N$13, IF(ISERROR(VLOOKUP($N499,Datos!$B$17:$C$21,2,0)),0,VLOOKUP($N499, Datos!$B$17:$C$21,2,0)+1),  0),  "-")</f>
        <v>22</v>
      </c>
      <c r="P499" s="177"/>
      <c r="Q499" s="177"/>
      <c r="R499" s="177"/>
      <c r="S499" s="178" t="s">
        <v>40</v>
      </c>
      <c r="T499" s="198" t="str">
        <f>IF(ISERROR(VLOOKUP($S499,Datos!$B$25:$C$29,2,0)),"", VLOOKUP($S499,Datos!$B$25:$C$29,2,0))</f>
        <v>Alta</v>
      </c>
      <c r="U499" s="198" t="str">
        <f>VLOOKUP($S499,'Efectividad de Controles'!$B$5:$D$9,3,0)</f>
        <v>Impacto / Probabilidad</v>
      </c>
      <c r="V499" s="177"/>
      <c r="W499" s="177"/>
      <c r="X499" s="178" t="s">
        <v>191</v>
      </c>
      <c r="Y499" s="178" t="s">
        <v>196</v>
      </c>
      <c r="Z499" s="198">
        <f>IF( AND($X499&lt;&gt;"", $Y499&lt;&gt;""), VLOOKUP( IF(ISERROR(VLOOKUP($X499,Datos!$B$8:$C$13,2,0)),0,VLOOKUP($X499,Datos!$B$8:$C$13,2,0)), Datos!$I$9:$N$13, IF(ISERROR(VLOOKUP($Y499,Datos!$B$17:$C$21,2,0)),0,VLOOKUP($Y499, Datos!$B$17:$C$21,2,0)+1),  0),  "-")</f>
        <v>25</v>
      </c>
      <c r="AA499" s="177"/>
      <c r="AB499" s="177"/>
      <c r="AC499" s="179"/>
      <c r="AD499" s="180"/>
      <c r="AE499" s="198">
        <f t="shared" si="24"/>
        <v>22</v>
      </c>
      <c r="AF499" s="198">
        <f t="shared" si="25"/>
        <v>25</v>
      </c>
      <c r="AG499" s="178">
        <v>3</v>
      </c>
      <c r="AH499" s="198" t="str">
        <f>IF(ISERROR(VLOOKUP($AG499,Datos!$A$9:$E$13,2,0)),"",VLOOKUP($AG499,Datos!$A$9:$E$13,2,0))</f>
        <v>3 Moderado</v>
      </c>
      <c r="AI499" s="197" t="str">
        <f>IF(ISERROR(VLOOKUP($AJ499,Datos!$D$8:$E$13,2,0)),0,VLOOKUP($AJ499,Datos!$D$8:$E$13,2,0))</f>
        <v>Extremadamente Dañino</v>
      </c>
      <c r="AJ499" s="198">
        <f>IF(ISERROR(VLOOKUP($X499,Datos!$B$8:$E$13,3,0)), 0, VLOOKUP($X499,Datos!$B$8:$E$13,3,0))</f>
        <v>4</v>
      </c>
      <c r="AK499" s="198">
        <f>IF(ISERROR(VLOOKUP(AL499,Datos!D492:E497,2,0)),0,VLOOKUP(AL499,Datos!D492:E497,2,0))</f>
        <v>0</v>
      </c>
      <c r="AL499" s="198">
        <f>IF(ISERROR(VLOOKUP(Y499,Datos!B492:E497,3,0)),0,VLOOKUP(Y499,Datos!B492:E497,3,0))</f>
        <v>0</v>
      </c>
      <c r="AM499" s="198">
        <f t="shared" si="26"/>
        <v>4</v>
      </c>
      <c r="AN499" s="198" t="str">
        <f>IF(ISERROR(VLOOKUP($AM499,Datos!$I$24:$J$28,2,0)),"-",VLOOKUP($AM499,Datos!$I$24:$J$28,2,0))</f>
        <v>Moderado</v>
      </c>
    </row>
    <row r="500" spans="1:40" s="199" customFormat="1">
      <c r="A500" s="196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8" t="s">
        <v>191</v>
      </c>
      <c r="N500" s="178" t="s">
        <v>194</v>
      </c>
      <c r="O500" s="198">
        <f>IF( AND($M500&lt;&gt;"", $N500&lt;&gt;""), VLOOKUP( IF(ISERROR(VLOOKUP($M500,Datos!$B$8:$C$13,2,0)),0,VLOOKUP($M500,Datos!$B$8:$C$13,2,0)), Datos!$I$9:$N$13, IF(ISERROR(VLOOKUP($N500,Datos!$B$17:$C$21,2,0)),0,VLOOKUP($N500, Datos!$B$17:$C$21,2,0)+1),  0),  "-")</f>
        <v>22</v>
      </c>
      <c r="P500" s="177"/>
      <c r="Q500" s="177"/>
      <c r="R500" s="177"/>
      <c r="S500" s="178" t="s">
        <v>40</v>
      </c>
      <c r="T500" s="198" t="str">
        <f>IF(ISERROR(VLOOKUP($S500,Datos!$B$25:$C$29,2,0)),"", VLOOKUP($S500,Datos!$B$25:$C$29,2,0))</f>
        <v>Alta</v>
      </c>
      <c r="U500" s="198" t="str">
        <f>VLOOKUP($S500,'Efectividad de Controles'!$B$5:$D$9,3,0)</f>
        <v>Impacto / Probabilidad</v>
      </c>
      <c r="V500" s="177"/>
      <c r="W500" s="177"/>
      <c r="X500" s="178" t="s">
        <v>191</v>
      </c>
      <c r="Y500" s="178" t="s">
        <v>196</v>
      </c>
      <c r="Z500" s="198">
        <f>IF( AND($X500&lt;&gt;"", $Y500&lt;&gt;""), VLOOKUP( IF(ISERROR(VLOOKUP($X500,Datos!$B$8:$C$13,2,0)),0,VLOOKUP($X500,Datos!$B$8:$C$13,2,0)), Datos!$I$9:$N$13, IF(ISERROR(VLOOKUP($Y500,Datos!$B$17:$C$21,2,0)),0,VLOOKUP($Y500, Datos!$B$17:$C$21,2,0)+1),  0),  "-")</f>
        <v>25</v>
      </c>
      <c r="AA500" s="177"/>
      <c r="AB500" s="177"/>
      <c r="AC500" s="179"/>
      <c r="AD500" s="180"/>
      <c r="AE500" s="198">
        <f t="shared" si="24"/>
        <v>22</v>
      </c>
      <c r="AF500" s="198">
        <f t="shared" si="25"/>
        <v>25</v>
      </c>
      <c r="AG500" s="178">
        <v>3</v>
      </c>
      <c r="AH500" s="198" t="str">
        <f>IF(ISERROR(VLOOKUP($AG500,Datos!$A$9:$E$13,2,0)),"",VLOOKUP($AG500,Datos!$A$9:$E$13,2,0))</f>
        <v>3 Moderado</v>
      </c>
      <c r="AI500" s="197" t="str">
        <f>IF(ISERROR(VLOOKUP($AJ500,Datos!$D$8:$E$13,2,0)),0,VLOOKUP($AJ500,Datos!$D$8:$E$13,2,0))</f>
        <v>Extremadamente Dañino</v>
      </c>
      <c r="AJ500" s="198">
        <f>IF(ISERROR(VLOOKUP($X500,Datos!$B$8:$E$13,3,0)), 0, VLOOKUP($X500,Datos!$B$8:$E$13,3,0))</f>
        <v>4</v>
      </c>
      <c r="AK500" s="198">
        <f>IF(ISERROR(VLOOKUP(AL500,Datos!D493:E498,2,0)),0,VLOOKUP(AL500,Datos!D493:E498,2,0))</f>
        <v>0</v>
      </c>
      <c r="AL500" s="198">
        <f>IF(ISERROR(VLOOKUP(Y500,Datos!B493:E498,3,0)),0,VLOOKUP(Y500,Datos!B493:E498,3,0))</f>
        <v>0</v>
      </c>
      <c r="AM500" s="198">
        <f t="shared" si="26"/>
        <v>4</v>
      </c>
      <c r="AN500" s="198" t="str">
        <f>IF(ISERROR(VLOOKUP($AM500,Datos!$I$24:$J$28,2,0)),"-",VLOOKUP($AM500,Datos!$I$24:$J$28,2,0))</f>
        <v>Moderado</v>
      </c>
    </row>
    <row r="501" spans="1:40" s="199" customFormat="1">
      <c r="A501" s="196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8" t="s">
        <v>191</v>
      </c>
      <c r="N501" s="178" t="s">
        <v>194</v>
      </c>
      <c r="O501" s="198">
        <f>IF( AND($M501&lt;&gt;"", $N501&lt;&gt;""), VLOOKUP( IF(ISERROR(VLOOKUP($M501,Datos!$B$8:$C$13,2,0)),0,VLOOKUP($M501,Datos!$B$8:$C$13,2,0)), Datos!$I$9:$N$13, IF(ISERROR(VLOOKUP($N501,Datos!$B$17:$C$21,2,0)),0,VLOOKUP($N501, Datos!$B$17:$C$21,2,0)+1),  0),  "-")</f>
        <v>22</v>
      </c>
      <c r="P501" s="177"/>
      <c r="Q501" s="177"/>
      <c r="R501" s="177"/>
      <c r="S501" s="178" t="s">
        <v>40</v>
      </c>
      <c r="T501" s="198" t="str">
        <f>IF(ISERROR(VLOOKUP($S501,Datos!$B$25:$C$29,2,0)),"", VLOOKUP($S501,Datos!$B$25:$C$29,2,0))</f>
        <v>Alta</v>
      </c>
      <c r="U501" s="198" t="str">
        <f>VLOOKUP($S501,'Efectividad de Controles'!$B$5:$D$9,3,0)</f>
        <v>Impacto / Probabilidad</v>
      </c>
      <c r="V501" s="177"/>
      <c r="W501" s="177"/>
      <c r="X501" s="178" t="s">
        <v>191</v>
      </c>
      <c r="Y501" s="178" t="s">
        <v>196</v>
      </c>
      <c r="Z501" s="198">
        <f>IF( AND($X501&lt;&gt;"", $Y501&lt;&gt;""), VLOOKUP( IF(ISERROR(VLOOKUP($X501,Datos!$B$8:$C$13,2,0)),0,VLOOKUP($X501,Datos!$B$8:$C$13,2,0)), Datos!$I$9:$N$13, IF(ISERROR(VLOOKUP($Y501,Datos!$B$17:$C$21,2,0)),0,VLOOKUP($Y501, Datos!$B$17:$C$21,2,0)+1),  0),  "-")</f>
        <v>25</v>
      </c>
      <c r="AA501" s="177"/>
      <c r="AB501" s="177"/>
      <c r="AC501" s="179"/>
      <c r="AD501" s="180"/>
      <c r="AE501" s="198">
        <f t="shared" si="24"/>
        <v>22</v>
      </c>
      <c r="AF501" s="198">
        <f t="shared" si="25"/>
        <v>25</v>
      </c>
      <c r="AG501" s="178">
        <v>3</v>
      </c>
      <c r="AH501" s="198" t="str">
        <f>IF(ISERROR(VLOOKUP($AG501,Datos!$A$9:$E$13,2,0)),"",VLOOKUP($AG501,Datos!$A$9:$E$13,2,0))</f>
        <v>3 Moderado</v>
      </c>
      <c r="AI501" s="197" t="str">
        <f>IF(ISERROR(VLOOKUP($AJ501,Datos!$D$8:$E$13,2,0)),0,VLOOKUP($AJ501,Datos!$D$8:$E$13,2,0))</f>
        <v>Extremadamente Dañino</v>
      </c>
      <c r="AJ501" s="198">
        <f>IF(ISERROR(VLOOKUP($X501,Datos!$B$8:$E$13,3,0)), 0, VLOOKUP($X501,Datos!$B$8:$E$13,3,0))</f>
        <v>4</v>
      </c>
      <c r="AK501" s="198">
        <f>IF(ISERROR(VLOOKUP(AL501,Datos!D494:E499,2,0)),0,VLOOKUP(AL501,Datos!D494:E499,2,0))</f>
        <v>0</v>
      </c>
      <c r="AL501" s="198">
        <f>IF(ISERROR(VLOOKUP(Y501,Datos!B494:E499,3,0)),0,VLOOKUP(Y501,Datos!B494:E499,3,0))</f>
        <v>0</v>
      </c>
      <c r="AM501" s="198">
        <f t="shared" si="26"/>
        <v>4</v>
      </c>
      <c r="AN501" s="198" t="str">
        <f>IF(ISERROR(VLOOKUP($AM501,Datos!$I$24:$J$28,2,0)),"-",VLOOKUP($AM501,Datos!$I$24:$J$28,2,0))</f>
        <v>Moderado</v>
      </c>
    </row>
    <row r="502" spans="1:40" s="199" customFormat="1">
      <c r="A502" s="196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8" t="s">
        <v>191</v>
      </c>
      <c r="N502" s="178" t="s">
        <v>194</v>
      </c>
      <c r="O502" s="198">
        <f>IF( AND($M502&lt;&gt;"", $N502&lt;&gt;""), VLOOKUP( IF(ISERROR(VLOOKUP($M502,Datos!$B$8:$C$13,2,0)),0,VLOOKUP($M502,Datos!$B$8:$C$13,2,0)), Datos!$I$9:$N$13, IF(ISERROR(VLOOKUP($N502,Datos!$B$17:$C$21,2,0)),0,VLOOKUP($N502, Datos!$B$17:$C$21,2,0)+1),  0),  "-")</f>
        <v>22</v>
      </c>
      <c r="P502" s="177"/>
      <c r="Q502" s="177"/>
      <c r="R502" s="177"/>
      <c r="S502" s="178" t="s">
        <v>40</v>
      </c>
      <c r="T502" s="198" t="str">
        <f>IF(ISERROR(VLOOKUP($S502,Datos!$B$25:$C$29,2,0)),"", VLOOKUP($S502,Datos!$B$25:$C$29,2,0))</f>
        <v>Alta</v>
      </c>
      <c r="U502" s="198" t="str">
        <f>VLOOKUP($S502,'Efectividad de Controles'!$B$5:$D$9,3,0)</f>
        <v>Impacto / Probabilidad</v>
      </c>
      <c r="V502" s="177"/>
      <c r="W502" s="177"/>
      <c r="X502" s="178" t="s">
        <v>191</v>
      </c>
      <c r="Y502" s="178" t="s">
        <v>196</v>
      </c>
      <c r="Z502" s="198">
        <f>IF( AND($X502&lt;&gt;"", $Y502&lt;&gt;""), VLOOKUP( IF(ISERROR(VLOOKUP($X502,Datos!$B$8:$C$13,2,0)),0,VLOOKUP($X502,Datos!$B$8:$C$13,2,0)), Datos!$I$9:$N$13, IF(ISERROR(VLOOKUP($Y502,Datos!$B$17:$C$21,2,0)),0,VLOOKUP($Y502, Datos!$B$17:$C$21,2,0)+1),  0),  "-")</f>
        <v>25</v>
      </c>
      <c r="AA502" s="177"/>
      <c r="AB502" s="177"/>
      <c r="AC502" s="179"/>
      <c r="AD502" s="180"/>
      <c r="AE502" s="198">
        <f t="shared" si="24"/>
        <v>22</v>
      </c>
      <c r="AF502" s="198">
        <f t="shared" si="25"/>
        <v>25</v>
      </c>
      <c r="AG502" s="178">
        <v>3</v>
      </c>
      <c r="AH502" s="198" t="str">
        <f>IF(ISERROR(VLOOKUP($AG502,Datos!$A$9:$E$13,2,0)),"",VLOOKUP($AG502,Datos!$A$9:$E$13,2,0))</f>
        <v>3 Moderado</v>
      </c>
      <c r="AI502" s="197" t="str">
        <f>IF(ISERROR(VLOOKUP($AJ502,Datos!$D$8:$E$13,2,0)),0,VLOOKUP($AJ502,Datos!$D$8:$E$13,2,0))</f>
        <v>Extremadamente Dañino</v>
      </c>
      <c r="AJ502" s="198">
        <f>IF(ISERROR(VLOOKUP($X502,Datos!$B$8:$E$13,3,0)), 0, VLOOKUP($X502,Datos!$B$8:$E$13,3,0))</f>
        <v>4</v>
      </c>
      <c r="AK502" s="198">
        <f>IF(ISERROR(VLOOKUP(AL502,Datos!D495:E500,2,0)),0,VLOOKUP(AL502,Datos!D495:E500,2,0))</f>
        <v>0</v>
      </c>
      <c r="AL502" s="198">
        <f>IF(ISERROR(VLOOKUP(Y502,Datos!B495:E500,3,0)),0,VLOOKUP(Y502,Datos!B495:E500,3,0))</f>
        <v>0</v>
      </c>
      <c r="AM502" s="198">
        <f t="shared" si="26"/>
        <v>4</v>
      </c>
      <c r="AN502" s="198" t="str">
        <f>IF(ISERROR(VLOOKUP($AM502,Datos!$I$24:$J$28,2,0)),"-",VLOOKUP($AM502,Datos!$I$24:$J$28,2,0))</f>
        <v>Moderado</v>
      </c>
    </row>
    <row r="503" spans="1:40" s="199" customFormat="1">
      <c r="A503" s="196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8" t="s">
        <v>191</v>
      </c>
      <c r="N503" s="178" t="s">
        <v>194</v>
      </c>
      <c r="O503" s="198">
        <f>IF( AND($M503&lt;&gt;"", $N503&lt;&gt;""), VLOOKUP( IF(ISERROR(VLOOKUP($M503,Datos!$B$8:$C$13,2,0)),0,VLOOKUP($M503,Datos!$B$8:$C$13,2,0)), Datos!$I$9:$N$13, IF(ISERROR(VLOOKUP($N503,Datos!$B$17:$C$21,2,0)),0,VLOOKUP($N503, Datos!$B$17:$C$21,2,0)+1),  0),  "-")</f>
        <v>22</v>
      </c>
      <c r="P503" s="177"/>
      <c r="Q503" s="177"/>
      <c r="R503" s="177"/>
      <c r="S503" s="178" t="s">
        <v>40</v>
      </c>
      <c r="T503" s="198" t="str">
        <f>IF(ISERROR(VLOOKUP($S503,Datos!$B$25:$C$29,2,0)),"", VLOOKUP($S503,Datos!$B$25:$C$29,2,0))</f>
        <v>Alta</v>
      </c>
      <c r="U503" s="198" t="str">
        <f>VLOOKUP($S503,'Efectividad de Controles'!$B$5:$D$9,3,0)</f>
        <v>Impacto / Probabilidad</v>
      </c>
      <c r="V503" s="177"/>
      <c r="W503" s="177"/>
      <c r="X503" s="178" t="s">
        <v>191</v>
      </c>
      <c r="Y503" s="178" t="s">
        <v>196</v>
      </c>
      <c r="Z503" s="198">
        <f>IF( AND($X503&lt;&gt;"", $Y503&lt;&gt;""), VLOOKUP( IF(ISERROR(VLOOKUP($X503,Datos!$B$8:$C$13,2,0)),0,VLOOKUP($X503,Datos!$B$8:$C$13,2,0)), Datos!$I$9:$N$13, IF(ISERROR(VLOOKUP($Y503,Datos!$B$17:$C$21,2,0)),0,VLOOKUP($Y503, Datos!$B$17:$C$21,2,0)+1),  0),  "-")</f>
        <v>25</v>
      </c>
      <c r="AA503" s="177"/>
      <c r="AB503" s="177"/>
      <c r="AC503" s="179"/>
      <c r="AD503" s="180"/>
      <c r="AE503" s="198">
        <f t="shared" si="24"/>
        <v>22</v>
      </c>
      <c r="AF503" s="198">
        <f t="shared" si="25"/>
        <v>25</v>
      </c>
      <c r="AG503" s="178">
        <v>3</v>
      </c>
      <c r="AH503" s="198" t="str">
        <f>IF(ISERROR(VLOOKUP($AG503,Datos!$A$9:$E$13,2,0)),"",VLOOKUP($AG503,Datos!$A$9:$E$13,2,0))</f>
        <v>3 Moderado</v>
      </c>
      <c r="AI503" s="197" t="str">
        <f>IF(ISERROR(VLOOKUP($AJ503,Datos!$D$8:$E$13,2,0)),0,VLOOKUP($AJ503,Datos!$D$8:$E$13,2,0))</f>
        <v>Extremadamente Dañino</v>
      </c>
      <c r="AJ503" s="198">
        <f>IF(ISERROR(VLOOKUP($X503,Datos!$B$8:$E$13,3,0)), 0, VLOOKUP($X503,Datos!$B$8:$E$13,3,0))</f>
        <v>4</v>
      </c>
      <c r="AK503" s="198">
        <f>IF(ISERROR(VLOOKUP(AL503,Datos!D496:E501,2,0)),0,VLOOKUP(AL503,Datos!D496:E501,2,0))</f>
        <v>0</v>
      </c>
      <c r="AL503" s="198">
        <f>IF(ISERROR(VLOOKUP(Y503,Datos!B496:E501,3,0)),0,VLOOKUP(Y503,Datos!B496:E501,3,0))</f>
        <v>0</v>
      </c>
      <c r="AM503" s="198">
        <f t="shared" si="26"/>
        <v>4</v>
      </c>
      <c r="AN503" s="198" t="str">
        <f>IF(ISERROR(VLOOKUP($AM503,Datos!$I$24:$J$28,2,0)),"-",VLOOKUP($AM503,Datos!$I$24:$J$28,2,0))</f>
        <v>Moderado</v>
      </c>
    </row>
    <row r="504" spans="1:40" s="199" customFormat="1">
      <c r="A504" s="196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8" t="s">
        <v>191</v>
      </c>
      <c r="N504" s="178" t="s">
        <v>194</v>
      </c>
      <c r="O504" s="198">
        <f>IF( AND($M504&lt;&gt;"", $N504&lt;&gt;""), VLOOKUP( IF(ISERROR(VLOOKUP($M504,Datos!$B$8:$C$13,2,0)),0,VLOOKUP($M504,Datos!$B$8:$C$13,2,0)), Datos!$I$9:$N$13, IF(ISERROR(VLOOKUP($N504,Datos!$B$17:$C$21,2,0)),0,VLOOKUP($N504, Datos!$B$17:$C$21,2,0)+1),  0),  "-")</f>
        <v>22</v>
      </c>
      <c r="P504" s="177"/>
      <c r="Q504" s="177"/>
      <c r="R504" s="177"/>
      <c r="S504" s="178" t="s">
        <v>40</v>
      </c>
      <c r="T504" s="198" t="str">
        <f>IF(ISERROR(VLOOKUP($S504,Datos!$B$25:$C$29,2,0)),"", VLOOKUP($S504,Datos!$B$25:$C$29,2,0))</f>
        <v>Alta</v>
      </c>
      <c r="U504" s="198" t="str">
        <f>VLOOKUP($S504,'Efectividad de Controles'!$B$5:$D$9,3,0)</f>
        <v>Impacto / Probabilidad</v>
      </c>
      <c r="V504" s="177"/>
      <c r="W504" s="177"/>
      <c r="X504" s="178" t="s">
        <v>191</v>
      </c>
      <c r="Y504" s="178" t="s">
        <v>196</v>
      </c>
      <c r="Z504" s="198">
        <f>IF( AND($X504&lt;&gt;"", $Y504&lt;&gt;""), VLOOKUP( IF(ISERROR(VLOOKUP($X504,Datos!$B$8:$C$13,2,0)),0,VLOOKUP($X504,Datos!$B$8:$C$13,2,0)), Datos!$I$9:$N$13, IF(ISERROR(VLOOKUP($Y504,Datos!$B$17:$C$21,2,0)),0,VLOOKUP($Y504, Datos!$B$17:$C$21,2,0)+1),  0),  "-")</f>
        <v>25</v>
      </c>
      <c r="AA504" s="177"/>
      <c r="AB504" s="177"/>
      <c r="AC504" s="179"/>
      <c r="AD504" s="180"/>
      <c r="AE504" s="198">
        <f t="shared" si="24"/>
        <v>22</v>
      </c>
      <c r="AF504" s="198">
        <f t="shared" si="25"/>
        <v>25</v>
      </c>
      <c r="AG504" s="178">
        <v>3</v>
      </c>
      <c r="AH504" s="198" t="str">
        <f>IF(ISERROR(VLOOKUP($AG504,Datos!$A$9:$E$13,2,0)),"",VLOOKUP($AG504,Datos!$A$9:$E$13,2,0))</f>
        <v>3 Moderado</v>
      </c>
      <c r="AI504" s="197" t="str">
        <f>IF(ISERROR(VLOOKUP($AJ504,Datos!$D$8:$E$13,2,0)),0,VLOOKUP($AJ504,Datos!$D$8:$E$13,2,0))</f>
        <v>Extremadamente Dañino</v>
      </c>
      <c r="AJ504" s="198">
        <f>IF(ISERROR(VLOOKUP($X504,Datos!$B$8:$E$13,3,0)), 0, VLOOKUP($X504,Datos!$B$8:$E$13,3,0))</f>
        <v>4</v>
      </c>
      <c r="AK504" s="198">
        <f>IF(ISERROR(VLOOKUP(AL504,Datos!D497:E502,2,0)),0,VLOOKUP(AL504,Datos!D497:E502,2,0))</f>
        <v>0</v>
      </c>
      <c r="AL504" s="198">
        <f>IF(ISERROR(VLOOKUP(Y504,Datos!B497:E502,3,0)),0,VLOOKUP(Y504,Datos!B497:E502,3,0))</f>
        <v>0</v>
      </c>
      <c r="AM504" s="198">
        <f t="shared" si="26"/>
        <v>4</v>
      </c>
      <c r="AN504" s="198" t="str">
        <f>IF(ISERROR(VLOOKUP($AM504,Datos!$I$24:$J$28,2,0)),"-",VLOOKUP($AM504,Datos!$I$24:$J$28,2,0))</f>
        <v>Moderado</v>
      </c>
    </row>
    <row r="505" spans="1:40" s="199" customFormat="1">
      <c r="A505" s="196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8" t="s">
        <v>191</v>
      </c>
      <c r="N505" s="178" t="s">
        <v>194</v>
      </c>
      <c r="O505" s="198">
        <f>IF( AND($M505&lt;&gt;"", $N505&lt;&gt;""), VLOOKUP( IF(ISERROR(VLOOKUP($M505,Datos!$B$8:$C$13,2,0)),0,VLOOKUP($M505,Datos!$B$8:$C$13,2,0)), Datos!$I$9:$N$13, IF(ISERROR(VLOOKUP($N505,Datos!$B$17:$C$21,2,0)),0,VLOOKUP($N505, Datos!$B$17:$C$21,2,0)+1),  0),  "-")</f>
        <v>22</v>
      </c>
      <c r="P505" s="177"/>
      <c r="Q505" s="177"/>
      <c r="R505" s="177"/>
      <c r="S505" s="178" t="s">
        <v>40</v>
      </c>
      <c r="T505" s="198" t="str">
        <f>IF(ISERROR(VLOOKUP($S505,Datos!$B$25:$C$29,2,0)),"", VLOOKUP($S505,Datos!$B$25:$C$29,2,0))</f>
        <v>Alta</v>
      </c>
      <c r="U505" s="198" t="str">
        <f>VLOOKUP($S505,'Efectividad de Controles'!$B$5:$D$9,3,0)</f>
        <v>Impacto / Probabilidad</v>
      </c>
      <c r="V505" s="177"/>
      <c r="W505" s="177"/>
      <c r="X505" s="178" t="s">
        <v>191</v>
      </c>
      <c r="Y505" s="178" t="s">
        <v>196</v>
      </c>
      <c r="Z505" s="198">
        <f>IF( AND($X505&lt;&gt;"", $Y505&lt;&gt;""), VLOOKUP( IF(ISERROR(VLOOKUP($X505,Datos!$B$8:$C$13,2,0)),0,VLOOKUP($X505,Datos!$B$8:$C$13,2,0)), Datos!$I$9:$N$13, IF(ISERROR(VLOOKUP($Y505,Datos!$B$17:$C$21,2,0)),0,VLOOKUP($Y505, Datos!$B$17:$C$21,2,0)+1),  0),  "-")</f>
        <v>25</v>
      </c>
      <c r="AA505" s="177"/>
      <c r="AB505" s="177"/>
      <c r="AC505" s="179"/>
      <c r="AD505" s="180"/>
      <c r="AE505" s="198">
        <f t="shared" si="24"/>
        <v>22</v>
      </c>
      <c r="AF505" s="198">
        <f t="shared" si="25"/>
        <v>25</v>
      </c>
      <c r="AG505" s="178">
        <v>3</v>
      </c>
      <c r="AH505" s="198" t="str">
        <f>IF(ISERROR(VLOOKUP($AG505,Datos!$A$9:$E$13,2,0)),"",VLOOKUP($AG505,Datos!$A$9:$E$13,2,0))</f>
        <v>3 Moderado</v>
      </c>
      <c r="AI505" s="197" t="str">
        <f>IF(ISERROR(VLOOKUP($AJ505,Datos!$D$8:$E$13,2,0)),0,VLOOKUP($AJ505,Datos!$D$8:$E$13,2,0))</f>
        <v>Extremadamente Dañino</v>
      </c>
      <c r="AJ505" s="198">
        <f>IF(ISERROR(VLOOKUP($X505,Datos!$B$8:$E$13,3,0)), 0, VLOOKUP($X505,Datos!$B$8:$E$13,3,0))</f>
        <v>4</v>
      </c>
      <c r="AK505" s="198">
        <f>IF(ISERROR(VLOOKUP(AL505,Datos!D498:E503,2,0)),0,VLOOKUP(AL505,Datos!D498:E503,2,0))</f>
        <v>0</v>
      </c>
      <c r="AL505" s="198">
        <f>IF(ISERROR(VLOOKUP(Y505,Datos!B498:E503,3,0)),0,VLOOKUP(Y505,Datos!B498:E503,3,0))</f>
        <v>0</v>
      </c>
      <c r="AM505" s="198">
        <f t="shared" si="26"/>
        <v>4</v>
      </c>
      <c r="AN505" s="198" t="str">
        <f>IF(ISERROR(VLOOKUP($AM505,Datos!$I$24:$J$28,2,0)),"-",VLOOKUP($AM505,Datos!$I$24:$J$28,2,0))</f>
        <v>Moderado</v>
      </c>
    </row>
    <row r="506" spans="1:40" s="199" customFormat="1">
      <c r="A506" s="196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8" t="s">
        <v>191</v>
      </c>
      <c r="N506" s="178" t="s">
        <v>194</v>
      </c>
      <c r="O506" s="198">
        <f>IF( AND($M506&lt;&gt;"", $N506&lt;&gt;""), VLOOKUP( IF(ISERROR(VLOOKUP($M506,Datos!$B$8:$C$13,2,0)),0,VLOOKUP($M506,Datos!$B$8:$C$13,2,0)), Datos!$I$9:$N$13, IF(ISERROR(VLOOKUP($N506,Datos!$B$17:$C$21,2,0)),0,VLOOKUP($N506, Datos!$B$17:$C$21,2,0)+1),  0),  "-")</f>
        <v>22</v>
      </c>
      <c r="P506" s="177"/>
      <c r="Q506" s="177"/>
      <c r="R506" s="177"/>
      <c r="S506" s="178" t="s">
        <v>40</v>
      </c>
      <c r="T506" s="198" t="str">
        <f>IF(ISERROR(VLOOKUP($S506,Datos!$B$25:$C$29,2,0)),"", VLOOKUP($S506,Datos!$B$25:$C$29,2,0))</f>
        <v>Alta</v>
      </c>
      <c r="U506" s="198" t="str">
        <f>VLOOKUP($S506,'Efectividad de Controles'!$B$5:$D$9,3,0)</f>
        <v>Impacto / Probabilidad</v>
      </c>
      <c r="V506" s="177"/>
      <c r="W506" s="177"/>
      <c r="X506" s="178" t="s">
        <v>191</v>
      </c>
      <c r="Y506" s="178" t="s">
        <v>196</v>
      </c>
      <c r="Z506" s="198">
        <f>IF( AND($X506&lt;&gt;"", $Y506&lt;&gt;""), VLOOKUP( IF(ISERROR(VLOOKUP($X506,Datos!$B$8:$C$13,2,0)),0,VLOOKUP($X506,Datos!$B$8:$C$13,2,0)), Datos!$I$9:$N$13, IF(ISERROR(VLOOKUP($Y506,Datos!$B$17:$C$21,2,0)),0,VLOOKUP($Y506, Datos!$B$17:$C$21,2,0)+1),  0),  "-")</f>
        <v>25</v>
      </c>
      <c r="AA506" s="177"/>
      <c r="AB506" s="177"/>
      <c r="AC506" s="179"/>
      <c r="AD506" s="180"/>
      <c r="AE506" s="198">
        <f t="shared" si="24"/>
        <v>22</v>
      </c>
      <c r="AF506" s="198">
        <f t="shared" si="25"/>
        <v>25</v>
      </c>
      <c r="AG506" s="178">
        <v>3</v>
      </c>
      <c r="AH506" s="198" t="str">
        <f>IF(ISERROR(VLOOKUP($AG506,Datos!$A$9:$E$13,2,0)),"",VLOOKUP($AG506,Datos!$A$9:$E$13,2,0))</f>
        <v>3 Moderado</v>
      </c>
      <c r="AI506" s="197" t="str">
        <f>IF(ISERROR(VLOOKUP($AJ506,Datos!$D$8:$E$13,2,0)),0,VLOOKUP($AJ506,Datos!$D$8:$E$13,2,0))</f>
        <v>Extremadamente Dañino</v>
      </c>
      <c r="AJ506" s="198">
        <f>IF(ISERROR(VLOOKUP($X506,Datos!$B$8:$E$13,3,0)), 0, VLOOKUP($X506,Datos!$B$8:$E$13,3,0))</f>
        <v>4</v>
      </c>
      <c r="AK506" s="198">
        <f>IF(ISERROR(VLOOKUP(AL506,Datos!D499:E504,2,0)),0,VLOOKUP(AL506,Datos!D499:E504,2,0))</f>
        <v>0</v>
      </c>
      <c r="AL506" s="198">
        <f>IF(ISERROR(VLOOKUP(Y506,Datos!B499:E504,3,0)),0,VLOOKUP(Y506,Datos!B499:E504,3,0))</f>
        <v>0</v>
      </c>
      <c r="AM506" s="198">
        <f t="shared" si="26"/>
        <v>4</v>
      </c>
      <c r="AN506" s="198" t="str">
        <f>IF(ISERROR(VLOOKUP($AM506,Datos!$I$24:$J$28,2,0)),"-",VLOOKUP($AM506,Datos!$I$24:$J$28,2,0))</f>
        <v>Moderado</v>
      </c>
    </row>
    <row r="507" spans="1:40" s="199" customFormat="1">
      <c r="A507" s="196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8" t="s">
        <v>191</v>
      </c>
      <c r="N507" s="178" t="s">
        <v>194</v>
      </c>
      <c r="O507" s="198">
        <f>IF( AND($M507&lt;&gt;"", $N507&lt;&gt;""), VLOOKUP( IF(ISERROR(VLOOKUP($M507,Datos!$B$8:$C$13,2,0)),0,VLOOKUP($M507,Datos!$B$8:$C$13,2,0)), Datos!$I$9:$N$13, IF(ISERROR(VLOOKUP($N507,Datos!$B$17:$C$21,2,0)),0,VLOOKUP($N507, Datos!$B$17:$C$21,2,0)+1),  0),  "-")</f>
        <v>22</v>
      </c>
      <c r="P507" s="177"/>
      <c r="Q507" s="177"/>
      <c r="R507" s="177"/>
      <c r="S507" s="178" t="s">
        <v>40</v>
      </c>
      <c r="T507" s="198" t="str">
        <f>IF(ISERROR(VLOOKUP($S507,Datos!$B$25:$C$29,2,0)),"", VLOOKUP($S507,Datos!$B$25:$C$29,2,0))</f>
        <v>Alta</v>
      </c>
      <c r="U507" s="198" t="str">
        <f>VLOOKUP($S507,'Efectividad de Controles'!$B$5:$D$9,3,0)</f>
        <v>Impacto / Probabilidad</v>
      </c>
      <c r="V507" s="177"/>
      <c r="W507" s="177"/>
      <c r="X507" s="178" t="s">
        <v>191</v>
      </c>
      <c r="Y507" s="178" t="s">
        <v>196</v>
      </c>
      <c r="Z507" s="198">
        <f>IF( AND($X507&lt;&gt;"", $Y507&lt;&gt;""), VLOOKUP( IF(ISERROR(VLOOKUP($X507,Datos!$B$8:$C$13,2,0)),0,VLOOKUP($X507,Datos!$B$8:$C$13,2,0)), Datos!$I$9:$N$13, IF(ISERROR(VLOOKUP($Y507,Datos!$B$17:$C$21,2,0)),0,VLOOKUP($Y507, Datos!$B$17:$C$21,2,0)+1),  0),  "-")</f>
        <v>25</v>
      </c>
      <c r="AA507" s="177"/>
      <c r="AB507" s="177"/>
      <c r="AC507" s="179"/>
      <c r="AD507" s="180"/>
      <c r="AE507" s="198">
        <f t="shared" si="24"/>
        <v>22</v>
      </c>
      <c r="AF507" s="198">
        <f t="shared" si="25"/>
        <v>25</v>
      </c>
      <c r="AG507" s="178">
        <v>3</v>
      </c>
      <c r="AH507" s="198" t="str">
        <f>IF(ISERROR(VLOOKUP($AG507,Datos!$A$9:$E$13,2,0)),"",VLOOKUP($AG507,Datos!$A$9:$E$13,2,0))</f>
        <v>3 Moderado</v>
      </c>
      <c r="AI507" s="197" t="str">
        <f>IF(ISERROR(VLOOKUP($AJ507,Datos!$D$8:$E$13,2,0)),0,VLOOKUP($AJ507,Datos!$D$8:$E$13,2,0))</f>
        <v>Extremadamente Dañino</v>
      </c>
      <c r="AJ507" s="198">
        <f>IF(ISERROR(VLOOKUP($X507,Datos!$B$8:$E$13,3,0)), 0, VLOOKUP($X507,Datos!$B$8:$E$13,3,0))</f>
        <v>4</v>
      </c>
      <c r="AK507" s="198">
        <f>IF(ISERROR(VLOOKUP(AL507,Datos!D500:E505,2,0)),0,VLOOKUP(AL507,Datos!D500:E505,2,0))</f>
        <v>0</v>
      </c>
      <c r="AL507" s="198">
        <f>IF(ISERROR(VLOOKUP(Y507,Datos!B500:E505,3,0)),0,VLOOKUP(Y507,Datos!B500:E505,3,0))</f>
        <v>0</v>
      </c>
      <c r="AM507" s="198">
        <f t="shared" si="26"/>
        <v>4</v>
      </c>
      <c r="AN507" s="198" t="str">
        <f>IF(ISERROR(VLOOKUP($AM507,Datos!$I$24:$J$28,2,0)),"-",VLOOKUP($AM507,Datos!$I$24:$J$28,2,0))</f>
        <v>Moderado</v>
      </c>
    </row>
    <row r="508" spans="1:40" s="199" customFormat="1">
      <c r="A508" s="196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8" t="s">
        <v>191</v>
      </c>
      <c r="N508" s="178" t="s">
        <v>194</v>
      </c>
      <c r="O508" s="198">
        <f>IF( AND($M508&lt;&gt;"", $N508&lt;&gt;""), VLOOKUP( IF(ISERROR(VLOOKUP($M508,Datos!$B$8:$C$13,2,0)),0,VLOOKUP($M508,Datos!$B$8:$C$13,2,0)), Datos!$I$9:$N$13, IF(ISERROR(VLOOKUP($N508,Datos!$B$17:$C$21,2,0)),0,VLOOKUP($N508, Datos!$B$17:$C$21,2,0)+1),  0),  "-")</f>
        <v>22</v>
      </c>
      <c r="P508" s="177"/>
      <c r="Q508" s="177"/>
      <c r="R508" s="177"/>
      <c r="S508" s="178" t="s">
        <v>40</v>
      </c>
      <c r="T508" s="198" t="str">
        <f>IF(ISERROR(VLOOKUP($S508,Datos!$B$25:$C$29,2,0)),"", VLOOKUP($S508,Datos!$B$25:$C$29,2,0))</f>
        <v>Alta</v>
      </c>
      <c r="U508" s="198" t="str">
        <f>VLOOKUP($S508,'Efectividad de Controles'!$B$5:$D$9,3,0)</f>
        <v>Impacto / Probabilidad</v>
      </c>
      <c r="V508" s="177"/>
      <c r="W508" s="177"/>
      <c r="X508" s="178" t="s">
        <v>191</v>
      </c>
      <c r="Y508" s="178" t="s">
        <v>196</v>
      </c>
      <c r="Z508" s="198">
        <f>IF( AND($X508&lt;&gt;"", $Y508&lt;&gt;""), VLOOKUP( IF(ISERROR(VLOOKUP($X508,Datos!$B$8:$C$13,2,0)),0,VLOOKUP($X508,Datos!$B$8:$C$13,2,0)), Datos!$I$9:$N$13, IF(ISERROR(VLOOKUP($Y508,Datos!$B$17:$C$21,2,0)),0,VLOOKUP($Y508, Datos!$B$17:$C$21,2,0)+1),  0),  "-")</f>
        <v>25</v>
      </c>
      <c r="AA508" s="177"/>
      <c r="AB508" s="177"/>
      <c r="AC508" s="179"/>
      <c r="AD508" s="180"/>
      <c r="AE508" s="198">
        <f t="shared" si="24"/>
        <v>22</v>
      </c>
      <c r="AF508" s="198">
        <f t="shared" si="25"/>
        <v>25</v>
      </c>
      <c r="AG508" s="178">
        <v>3</v>
      </c>
      <c r="AH508" s="198" t="str">
        <f>IF(ISERROR(VLOOKUP($AG508,Datos!$A$9:$E$13,2,0)),"",VLOOKUP($AG508,Datos!$A$9:$E$13,2,0))</f>
        <v>3 Moderado</v>
      </c>
      <c r="AI508" s="197" t="str">
        <f>IF(ISERROR(VLOOKUP($AJ508,Datos!$D$8:$E$13,2,0)),0,VLOOKUP($AJ508,Datos!$D$8:$E$13,2,0))</f>
        <v>Extremadamente Dañino</v>
      </c>
      <c r="AJ508" s="198">
        <f>IF(ISERROR(VLOOKUP($X508,Datos!$B$8:$E$13,3,0)), 0, VLOOKUP($X508,Datos!$B$8:$E$13,3,0))</f>
        <v>4</v>
      </c>
      <c r="AK508" s="198">
        <f>IF(ISERROR(VLOOKUP(AL508,Datos!D501:E506,2,0)),0,VLOOKUP(AL508,Datos!D501:E506,2,0))</f>
        <v>0</v>
      </c>
      <c r="AL508" s="198">
        <f>IF(ISERROR(VLOOKUP(Y508,Datos!B501:E506,3,0)),0,VLOOKUP(Y508,Datos!B501:E506,3,0))</f>
        <v>0</v>
      </c>
      <c r="AM508" s="198">
        <f t="shared" si="26"/>
        <v>4</v>
      </c>
      <c r="AN508" s="198" t="str">
        <f>IF(ISERROR(VLOOKUP($AM508,Datos!$I$24:$J$28,2,0)),"-",VLOOKUP($AM508,Datos!$I$24:$J$28,2,0))</f>
        <v>Moderado</v>
      </c>
    </row>
    <row r="509" spans="1:40" s="199" customFormat="1">
      <c r="A509" s="196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8" t="s">
        <v>191</v>
      </c>
      <c r="N509" s="178" t="s">
        <v>194</v>
      </c>
      <c r="O509" s="198">
        <f>IF( AND($M509&lt;&gt;"", $N509&lt;&gt;""), VLOOKUP( IF(ISERROR(VLOOKUP($M509,Datos!$B$8:$C$13,2,0)),0,VLOOKUP($M509,Datos!$B$8:$C$13,2,0)), Datos!$I$9:$N$13, IF(ISERROR(VLOOKUP($N509,Datos!$B$17:$C$21,2,0)),0,VLOOKUP($N509, Datos!$B$17:$C$21,2,0)+1),  0),  "-")</f>
        <v>22</v>
      </c>
      <c r="P509" s="177"/>
      <c r="Q509" s="177"/>
      <c r="R509" s="177"/>
      <c r="S509" s="178" t="s">
        <v>40</v>
      </c>
      <c r="T509" s="198" t="str">
        <f>IF(ISERROR(VLOOKUP($S509,Datos!$B$25:$C$29,2,0)),"", VLOOKUP($S509,Datos!$B$25:$C$29,2,0))</f>
        <v>Alta</v>
      </c>
      <c r="U509" s="198" t="str">
        <f>VLOOKUP($S509,'Efectividad de Controles'!$B$5:$D$9,3,0)</f>
        <v>Impacto / Probabilidad</v>
      </c>
      <c r="V509" s="177"/>
      <c r="W509" s="177"/>
      <c r="X509" s="178" t="s">
        <v>191</v>
      </c>
      <c r="Y509" s="178" t="s">
        <v>196</v>
      </c>
      <c r="Z509" s="198">
        <f>IF( AND($X509&lt;&gt;"", $Y509&lt;&gt;""), VLOOKUP( IF(ISERROR(VLOOKUP($X509,Datos!$B$8:$C$13,2,0)),0,VLOOKUP($X509,Datos!$B$8:$C$13,2,0)), Datos!$I$9:$N$13, IF(ISERROR(VLOOKUP($Y509,Datos!$B$17:$C$21,2,0)),0,VLOOKUP($Y509, Datos!$B$17:$C$21,2,0)+1),  0),  "-")</f>
        <v>25</v>
      </c>
      <c r="AA509" s="177"/>
      <c r="AB509" s="177"/>
      <c r="AC509" s="179"/>
      <c r="AD509" s="180"/>
      <c r="AE509" s="198">
        <f t="shared" si="24"/>
        <v>22</v>
      </c>
      <c r="AF509" s="198">
        <f t="shared" si="25"/>
        <v>25</v>
      </c>
      <c r="AG509" s="178">
        <v>3</v>
      </c>
      <c r="AH509" s="198" t="str">
        <f>IF(ISERROR(VLOOKUP($AG509,Datos!$A$9:$E$13,2,0)),"",VLOOKUP($AG509,Datos!$A$9:$E$13,2,0))</f>
        <v>3 Moderado</v>
      </c>
      <c r="AI509" s="197" t="str">
        <f>IF(ISERROR(VLOOKUP($AJ509,Datos!$D$8:$E$13,2,0)),0,VLOOKUP($AJ509,Datos!$D$8:$E$13,2,0))</f>
        <v>Extremadamente Dañino</v>
      </c>
      <c r="AJ509" s="198">
        <f>IF(ISERROR(VLOOKUP($X509,Datos!$B$8:$E$13,3,0)), 0, VLOOKUP($X509,Datos!$B$8:$E$13,3,0))</f>
        <v>4</v>
      </c>
      <c r="AK509" s="198">
        <f>IF(ISERROR(VLOOKUP(AL509,Datos!D502:E507,2,0)),0,VLOOKUP(AL509,Datos!D502:E507,2,0))</f>
        <v>0</v>
      </c>
      <c r="AL509" s="198">
        <f>IF(ISERROR(VLOOKUP(Y509,Datos!B502:E507,3,0)),0,VLOOKUP(Y509,Datos!B502:E507,3,0))</f>
        <v>0</v>
      </c>
      <c r="AM509" s="198">
        <f t="shared" si="26"/>
        <v>4</v>
      </c>
      <c r="AN509" s="198" t="str">
        <f>IF(ISERROR(VLOOKUP($AM509,Datos!$I$24:$J$28,2,0)),"-",VLOOKUP($AM509,Datos!$I$24:$J$28,2,0))</f>
        <v>Moderado</v>
      </c>
    </row>
    <row r="510" spans="1:40" s="199" customFormat="1">
      <c r="A510" s="196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8" t="s">
        <v>191</v>
      </c>
      <c r="N510" s="178" t="s">
        <v>194</v>
      </c>
      <c r="O510" s="198">
        <f>IF( AND($M510&lt;&gt;"", $N510&lt;&gt;""), VLOOKUP( IF(ISERROR(VLOOKUP($M510,Datos!$B$8:$C$13,2,0)),0,VLOOKUP($M510,Datos!$B$8:$C$13,2,0)), Datos!$I$9:$N$13, IF(ISERROR(VLOOKUP($N510,Datos!$B$17:$C$21,2,0)),0,VLOOKUP($N510, Datos!$B$17:$C$21,2,0)+1),  0),  "-")</f>
        <v>22</v>
      </c>
      <c r="P510" s="177"/>
      <c r="Q510" s="177"/>
      <c r="R510" s="177"/>
      <c r="S510" s="178" t="s">
        <v>40</v>
      </c>
      <c r="T510" s="198" t="str">
        <f>IF(ISERROR(VLOOKUP($S510,Datos!$B$25:$C$29,2,0)),"", VLOOKUP($S510,Datos!$B$25:$C$29,2,0))</f>
        <v>Alta</v>
      </c>
      <c r="U510" s="198" t="str">
        <f>VLOOKUP($S510,'Efectividad de Controles'!$B$5:$D$9,3,0)</f>
        <v>Impacto / Probabilidad</v>
      </c>
      <c r="V510" s="177"/>
      <c r="W510" s="177"/>
      <c r="X510" s="178" t="s">
        <v>191</v>
      </c>
      <c r="Y510" s="178" t="s">
        <v>196</v>
      </c>
      <c r="Z510" s="198">
        <f>IF( AND($X510&lt;&gt;"", $Y510&lt;&gt;""), VLOOKUP( IF(ISERROR(VLOOKUP($X510,Datos!$B$8:$C$13,2,0)),0,VLOOKUP($X510,Datos!$B$8:$C$13,2,0)), Datos!$I$9:$N$13, IF(ISERROR(VLOOKUP($Y510,Datos!$B$17:$C$21,2,0)),0,VLOOKUP($Y510, Datos!$B$17:$C$21,2,0)+1),  0),  "-")</f>
        <v>25</v>
      </c>
      <c r="AA510" s="177"/>
      <c r="AB510" s="177"/>
      <c r="AC510" s="179"/>
      <c r="AD510" s="180"/>
      <c r="AE510" s="198">
        <f t="shared" si="24"/>
        <v>22</v>
      </c>
      <c r="AF510" s="198">
        <f t="shared" si="25"/>
        <v>25</v>
      </c>
      <c r="AG510" s="178">
        <v>3</v>
      </c>
      <c r="AH510" s="198" t="str">
        <f>IF(ISERROR(VLOOKUP($AG510,Datos!$A$9:$E$13,2,0)),"",VLOOKUP($AG510,Datos!$A$9:$E$13,2,0))</f>
        <v>3 Moderado</v>
      </c>
      <c r="AI510" s="197" t="str">
        <f>IF(ISERROR(VLOOKUP($AJ510,Datos!$D$8:$E$13,2,0)),0,VLOOKUP($AJ510,Datos!$D$8:$E$13,2,0))</f>
        <v>Extremadamente Dañino</v>
      </c>
      <c r="AJ510" s="198">
        <f>IF(ISERROR(VLOOKUP($X510,Datos!$B$8:$E$13,3,0)), 0, VLOOKUP($X510,Datos!$B$8:$E$13,3,0))</f>
        <v>4</v>
      </c>
      <c r="AK510" s="198">
        <f>IF(ISERROR(VLOOKUP(AL510,Datos!D503:E508,2,0)),0,VLOOKUP(AL510,Datos!D503:E508,2,0))</f>
        <v>0</v>
      </c>
      <c r="AL510" s="198">
        <f>IF(ISERROR(VLOOKUP(Y510,Datos!B503:E508,3,0)),0,VLOOKUP(Y510,Datos!B503:E508,3,0))</f>
        <v>0</v>
      </c>
      <c r="AM510" s="198">
        <f t="shared" si="26"/>
        <v>4</v>
      </c>
      <c r="AN510" s="198" t="str">
        <f>IF(ISERROR(VLOOKUP($AM510,Datos!$I$24:$J$28,2,0)),"-",VLOOKUP($AM510,Datos!$I$24:$J$28,2,0))</f>
        <v>Moderado</v>
      </c>
    </row>
    <row r="511" spans="1:40" s="199" customFormat="1">
      <c r="A511" s="196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8" t="s">
        <v>191</v>
      </c>
      <c r="N511" s="178" t="s">
        <v>194</v>
      </c>
      <c r="O511" s="198">
        <f>IF( AND($M511&lt;&gt;"", $N511&lt;&gt;""), VLOOKUP( IF(ISERROR(VLOOKUP($M511,Datos!$B$8:$C$13,2,0)),0,VLOOKUP($M511,Datos!$B$8:$C$13,2,0)), Datos!$I$9:$N$13, IF(ISERROR(VLOOKUP($N511,Datos!$B$17:$C$21,2,0)),0,VLOOKUP($N511, Datos!$B$17:$C$21,2,0)+1),  0),  "-")</f>
        <v>22</v>
      </c>
      <c r="P511" s="177"/>
      <c r="Q511" s="177"/>
      <c r="R511" s="177"/>
      <c r="S511" s="178" t="s">
        <v>40</v>
      </c>
      <c r="T511" s="198" t="str">
        <f>IF(ISERROR(VLOOKUP($S511,Datos!$B$25:$C$29,2,0)),"", VLOOKUP($S511,Datos!$B$25:$C$29,2,0))</f>
        <v>Alta</v>
      </c>
      <c r="U511" s="198" t="str">
        <f>VLOOKUP($S511,'Efectividad de Controles'!$B$5:$D$9,3,0)</f>
        <v>Impacto / Probabilidad</v>
      </c>
      <c r="V511" s="177"/>
      <c r="W511" s="177"/>
      <c r="X511" s="178" t="s">
        <v>191</v>
      </c>
      <c r="Y511" s="178" t="s">
        <v>196</v>
      </c>
      <c r="Z511" s="198">
        <f>IF( AND($X511&lt;&gt;"", $Y511&lt;&gt;""), VLOOKUP( IF(ISERROR(VLOOKUP($X511,Datos!$B$8:$C$13,2,0)),0,VLOOKUP($X511,Datos!$B$8:$C$13,2,0)), Datos!$I$9:$N$13, IF(ISERROR(VLOOKUP($Y511,Datos!$B$17:$C$21,2,0)),0,VLOOKUP($Y511, Datos!$B$17:$C$21,2,0)+1),  0),  "-")</f>
        <v>25</v>
      </c>
      <c r="AA511" s="177"/>
      <c r="AB511" s="177"/>
      <c r="AC511" s="179"/>
      <c r="AD511" s="180"/>
      <c r="AE511" s="198">
        <f t="shared" si="24"/>
        <v>22</v>
      </c>
      <c r="AF511" s="198">
        <f t="shared" si="25"/>
        <v>25</v>
      </c>
      <c r="AG511" s="178">
        <v>3</v>
      </c>
      <c r="AH511" s="198" t="str">
        <f>IF(ISERROR(VLOOKUP($AG511,Datos!$A$9:$E$13,2,0)),"",VLOOKUP($AG511,Datos!$A$9:$E$13,2,0))</f>
        <v>3 Moderado</v>
      </c>
      <c r="AI511" s="197" t="str">
        <f>IF(ISERROR(VLOOKUP($AJ511,Datos!$D$8:$E$13,2,0)),0,VLOOKUP($AJ511,Datos!$D$8:$E$13,2,0))</f>
        <v>Extremadamente Dañino</v>
      </c>
      <c r="AJ511" s="198">
        <f>IF(ISERROR(VLOOKUP($X511,Datos!$B$8:$E$13,3,0)), 0, VLOOKUP($X511,Datos!$B$8:$E$13,3,0))</f>
        <v>4</v>
      </c>
      <c r="AK511" s="198">
        <f>IF(ISERROR(VLOOKUP(AL511,Datos!D504:E509,2,0)),0,VLOOKUP(AL511,Datos!D504:E509,2,0))</f>
        <v>0</v>
      </c>
      <c r="AL511" s="198">
        <f>IF(ISERROR(VLOOKUP(Y511,Datos!B504:E509,3,0)),0,VLOOKUP(Y511,Datos!B504:E509,3,0))</f>
        <v>0</v>
      </c>
      <c r="AM511" s="198">
        <f t="shared" si="26"/>
        <v>4</v>
      </c>
      <c r="AN511" s="198" t="str">
        <f>IF(ISERROR(VLOOKUP($AM511,Datos!$I$24:$J$28,2,0)),"-",VLOOKUP($AM511,Datos!$I$24:$J$28,2,0))</f>
        <v>Moderado</v>
      </c>
    </row>
    <row r="512" spans="1:40" s="199" customFormat="1">
      <c r="A512" s="196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8" t="s">
        <v>191</v>
      </c>
      <c r="N512" s="178" t="s">
        <v>194</v>
      </c>
      <c r="O512" s="198">
        <f>IF( AND($M512&lt;&gt;"", $N512&lt;&gt;""), VLOOKUP( IF(ISERROR(VLOOKUP($M512,Datos!$B$8:$C$13,2,0)),0,VLOOKUP($M512,Datos!$B$8:$C$13,2,0)), Datos!$I$9:$N$13, IF(ISERROR(VLOOKUP($N512,Datos!$B$17:$C$21,2,0)),0,VLOOKUP($N512, Datos!$B$17:$C$21,2,0)+1),  0),  "-")</f>
        <v>22</v>
      </c>
      <c r="P512" s="177"/>
      <c r="Q512" s="177"/>
      <c r="R512" s="177"/>
      <c r="S512" s="178" t="s">
        <v>40</v>
      </c>
      <c r="T512" s="198" t="str">
        <f>IF(ISERROR(VLOOKUP($S512,Datos!$B$25:$C$29,2,0)),"", VLOOKUP($S512,Datos!$B$25:$C$29,2,0))</f>
        <v>Alta</v>
      </c>
      <c r="U512" s="198" t="str">
        <f>VLOOKUP($S512,'Efectividad de Controles'!$B$5:$D$9,3,0)</f>
        <v>Impacto / Probabilidad</v>
      </c>
      <c r="V512" s="177"/>
      <c r="W512" s="177"/>
      <c r="X512" s="178" t="s">
        <v>191</v>
      </c>
      <c r="Y512" s="178" t="s">
        <v>196</v>
      </c>
      <c r="Z512" s="198">
        <f>IF( AND($X512&lt;&gt;"", $Y512&lt;&gt;""), VLOOKUP( IF(ISERROR(VLOOKUP($X512,Datos!$B$8:$C$13,2,0)),0,VLOOKUP($X512,Datos!$B$8:$C$13,2,0)), Datos!$I$9:$N$13, IF(ISERROR(VLOOKUP($Y512,Datos!$B$17:$C$21,2,0)),0,VLOOKUP($Y512, Datos!$B$17:$C$21,2,0)+1),  0),  "-")</f>
        <v>25</v>
      </c>
      <c r="AA512" s="177"/>
      <c r="AB512" s="177"/>
      <c r="AC512" s="179"/>
      <c r="AD512" s="180"/>
      <c r="AE512" s="198">
        <f t="shared" si="24"/>
        <v>22</v>
      </c>
      <c r="AF512" s="198">
        <f t="shared" si="25"/>
        <v>25</v>
      </c>
      <c r="AG512" s="178">
        <v>3</v>
      </c>
      <c r="AH512" s="198" t="str">
        <f>IF(ISERROR(VLOOKUP($AG512,Datos!$A$9:$E$13,2,0)),"",VLOOKUP($AG512,Datos!$A$9:$E$13,2,0))</f>
        <v>3 Moderado</v>
      </c>
      <c r="AI512" s="197" t="str">
        <f>IF(ISERROR(VLOOKUP($AJ512,Datos!$D$8:$E$13,2,0)),0,VLOOKUP($AJ512,Datos!$D$8:$E$13,2,0))</f>
        <v>Extremadamente Dañino</v>
      </c>
      <c r="AJ512" s="198">
        <f>IF(ISERROR(VLOOKUP($X512,Datos!$B$8:$E$13,3,0)), 0, VLOOKUP($X512,Datos!$B$8:$E$13,3,0))</f>
        <v>4</v>
      </c>
      <c r="AK512" s="198">
        <f>IF(ISERROR(VLOOKUP(AL512,Datos!D505:E510,2,0)),0,VLOOKUP(AL512,Datos!D505:E510,2,0))</f>
        <v>0</v>
      </c>
      <c r="AL512" s="198">
        <f>IF(ISERROR(VLOOKUP(Y512,Datos!B505:E510,3,0)),0,VLOOKUP(Y512,Datos!B505:E510,3,0))</f>
        <v>0</v>
      </c>
      <c r="AM512" s="198">
        <f t="shared" si="26"/>
        <v>4</v>
      </c>
      <c r="AN512" s="198" t="str">
        <f>IF(ISERROR(VLOOKUP($AM512,Datos!$I$24:$J$28,2,0)),"-",VLOOKUP($AM512,Datos!$I$24:$J$28,2,0))</f>
        <v>Moderado</v>
      </c>
    </row>
    <row r="513" spans="1:40" s="199" customFormat="1">
      <c r="A513" s="196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8" t="s">
        <v>191</v>
      </c>
      <c r="N513" s="178" t="s">
        <v>194</v>
      </c>
      <c r="O513" s="198">
        <f>IF( AND($M513&lt;&gt;"", $N513&lt;&gt;""), VLOOKUP( IF(ISERROR(VLOOKUP($M513,Datos!$B$8:$C$13,2,0)),0,VLOOKUP($M513,Datos!$B$8:$C$13,2,0)), Datos!$I$9:$N$13, IF(ISERROR(VLOOKUP($N513,Datos!$B$17:$C$21,2,0)),0,VLOOKUP($N513, Datos!$B$17:$C$21,2,0)+1),  0),  "-")</f>
        <v>22</v>
      </c>
      <c r="P513" s="177"/>
      <c r="Q513" s="177"/>
      <c r="R513" s="177"/>
      <c r="S513" s="178" t="s">
        <v>40</v>
      </c>
      <c r="T513" s="198" t="str">
        <f>IF(ISERROR(VLOOKUP($S513,Datos!$B$25:$C$29,2,0)),"", VLOOKUP($S513,Datos!$B$25:$C$29,2,0))</f>
        <v>Alta</v>
      </c>
      <c r="U513" s="198" t="str">
        <f>VLOOKUP($S513,'Efectividad de Controles'!$B$5:$D$9,3,0)</f>
        <v>Impacto / Probabilidad</v>
      </c>
      <c r="V513" s="177"/>
      <c r="W513" s="177"/>
      <c r="X513" s="178" t="s">
        <v>191</v>
      </c>
      <c r="Y513" s="178" t="s">
        <v>196</v>
      </c>
      <c r="Z513" s="198">
        <f>IF( AND($X513&lt;&gt;"", $Y513&lt;&gt;""), VLOOKUP( IF(ISERROR(VLOOKUP($X513,Datos!$B$8:$C$13,2,0)),0,VLOOKUP($X513,Datos!$B$8:$C$13,2,0)), Datos!$I$9:$N$13, IF(ISERROR(VLOOKUP($Y513,Datos!$B$17:$C$21,2,0)),0,VLOOKUP($Y513, Datos!$B$17:$C$21,2,0)+1),  0),  "-")</f>
        <v>25</v>
      </c>
      <c r="AA513" s="177"/>
      <c r="AB513" s="177"/>
      <c r="AC513" s="179"/>
      <c r="AD513" s="180"/>
      <c r="AE513" s="198">
        <f t="shared" si="24"/>
        <v>22</v>
      </c>
      <c r="AF513" s="198">
        <f t="shared" si="25"/>
        <v>25</v>
      </c>
      <c r="AG513" s="178">
        <v>3</v>
      </c>
      <c r="AH513" s="198" t="str">
        <f>IF(ISERROR(VLOOKUP($AG513,Datos!$A$9:$E$13,2,0)),"",VLOOKUP($AG513,Datos!$A$9:$E$13,2,0))</f>
        <v>3 Moderado</v>
      </c>
      <c r="AI513" s="197" t="str">
        <f>IF(ISERROR(VLOOKUP($AJ513,Datos!$D$8:$E$13,2,0)),0,VLOOKUP($AJ513,Datos!$D$8:$E$13,2,0))</f>
        <v>Extremadamente Dañino</v>
      </c>
      <c r="AJ513" s="198">
        <f>IF(ISERROR(VLOOKUP($X513,Datos!$B$8:$E$13,3,0)), 0, VLOOKUP($X513,Datos!$B$8:$E$13,3,0))</f>
        <v>4</v>
      </c>
      <c r="AK513" s="198">
        <f>IF(ISERROR(VLOOKUP(AL513,Datos!D506:E511,2,0)),0,VLOOKUP(AL513,Datos!D506:E511,2,0))</f>
        <v>0</v>
      </c>
      <c r="AL513" s="198">
        <f>IF(ISERROR(VLOOKUP(Y513,Datos!B506:E511,3,0)),0,VLOOKUP(Y513,Datos!B506:E511,3,0))</f>
        <v>0</v>
      </c>
      <c r="AM513" s="198">
        <f t="shared" si="26"/>
        <v>4</v>
      </c>
      <c r="AN513" s="198" t="str">
        <f>IF(ISERROR(VLOOKUP($AM513,Datos!$I$24:$J$28,2,0)),"-",VLOOKUP($AM513,Datos!$I$24:$J$28,2,0))</f>
        <v>Moderado</v>
      </c>
    </row>
    <row r="514" spans="1:40" s="199" customFormat="1">
      <c r="A514" s="196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8" t="s">
        <v>191</v>
      </c>
      <c r="N514" s="178" t="s">
        <v>194</v>
      </c>
      <c r="O514" s="198">
        <f>IF( AND($M514&lt;&gt;"", $N514&lt;&gt;""), VLOOKUP( IF(ISERROR(VLOOKUP($M514,Datos!$B$8:$C$13,2,0)),0,VLOOKUP($M514,Datos!$B$8:$C$13,2,0)), Datos!$I$9:$N$13, IF(ISERROR(VLOOKUP($N514,Datos!$B$17:$C$21,2,0)),0,VLOOKUP($N514, Datos!$B$17:$C$21,2,0)+1),  0),  "-")</f>
        <v>22</v>
      </c>
      <c r="P514" s="177"/>
      <c r="Q514" s="177"/>
      <c r="R514" s="177"/>
      <c r="S514" s="178" t="s">
        <v>40</v>
      </c>
      <c r="T514" s="198" t="str">
        <f>IF(ISERROR(VLOOKUP($S514,Datos!$B$25:$C$29,2,0)),"", VLOOKUP($S514,Datos!$B$25:$C$29,2,0))</f>
        <v>Alta</v>
      </c>
      <c r="U514" s="198" t="str">
        <f>VLOOKUP($S514,'Efectividad de Controles'!$B$5:$D$9,3,0)</f>
        <v>Impacto / Probabilidad</v>
      </c>
      <c r="V514" s="177"/>
      <c r="W514" s="177"/>
      <c r="X514" s="178" t="s">
        <v>191</v>
      </c>
      <c r="Y514" s="178" t="s">
        <v>196</v>
      </c>
      <c r="Z514" s="198">
        <f>IF( AND($X514&lt;&gt;"", $Y514&lt;&gt;""), VLOOKUP( IF(ISERROR(VLOOKUP($X514,Datos!$B$8:$C$13,2,0)),0,VLOOKUP($X514,Datos!$B$8:$C$13,2,0)), Datos!$I$9:$N$13, IF(ISERROR(VLOOKUP($Y514,Datos!$B$17:$C$21,2,0)),0,VLOOKUP($Y514, Datos!$B$17:$C$21,2,0)+1),  0),  "-")</f>
        <v>25</v>
      </c>
      <c r="AA514" s="177"/>
      <c r="AB514" s="177"/>
      <c r="AC514" s="179"/>
      <c r="AD514" s="180"/>
      <c r="AE514" s="198">
        <f t="shared" si="24"/>
        <v>22</v>
      </c>
      <c r="AF514" s="198">
        <f t="shared" si="25"/>
        <v>25</v>
      </c>
      <c r="AG514" s="178">
        <v>3</v>
      </c>
      <c r="AH514" s="198" t="str">
        <f>IF(ISERROR(VLOOKUP($AG514,Datos!$A$9:$E$13,2,0)),"",VLOOKUP($AG514,Datos!$A$9:$E$13,2,0))</f>
        <v>3 Moderado</v>
      </c>
      <c r="AI514" s="197" t="str">
        <f>IF(ISERROR(VLOOKUP($AJ514,Datos!$D$8:$E$13,2,0)),0,VLOOKUP($AJ514,Datos!$D$8:$E$13,2,0))</f>
        <v>Extremadamente Dañino</v>
      </c>
      <c r="AJ514" s="198">
        <f>IF(ISERROR(VLOOKUP($X514,Datos!$B$8:$E$13,3,0)), 0, VLOOKUP($X514,Datos!$B$8:$E$13,3,0))</f>
        <v>4</v>
      </c>
      <c r="AK514" s="198">
        <f>IF(ISERROR(VLOOKUP(AL514,Datos!D507:E512,2,0)),0,VLOOKUP(AL514,Datos!D507:E512,2,0))</f>
        <v>0</v>
      </c>
      <c r="AL514" s="198">
        <f>IF(ISERROR(VLOOKUP(Y514,Datos!B507:E512,3,0)),0,VLOOKUP(Y514,Datos!B507:E512,3,0))</f>
        <v>0</v>
      </c>
      <c r="AM514" s="198">
        <f t="shared" si="26"/>
        <v>4</v>
      </c>
      <c r="AN514" s="198" t="str">
        <f>IF(ISERROR(VLOOKUP($AM514,Datos!$I$24:$J$28,2,0)),"-",VLOOKUP($AM514,Datos!$I$24:$J$28,2,0))</f>
        <v>Moderado</v>
      </c>
    </row>
    <row r="515" spans="1:40" s="199" customFormat="1">
      <c r="A515" s="196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8" t="s">
        <v>191</v>
      </c>
      <c r="N515" s="178" t="s">
        <v>194</v>
      </c>
      <c r="O515" s="198">
        <f>IF( AND($M515&lt;&gt;"", $N515&lt;&gt;""), VLOOKUP( IF(ISERROR(VLOOKUP($M515,Datos!$B$8:$C$13,2,0)),0,VLOOKUP($M515,Datos!$B$8:$C$13,2,0)), Datos!$I$9:$N$13, IF(ISERROR(VLOOKUP($N515,Datos!$B$17:$C$21,2,0)),0,VLOOKUP($N515, Datos!$B$17:$C$21,2,0)+1),  0),  "-")</f>
        <v>22</v>
      </c>
      <c r="P515" s="177"/>
      <c r="Q515" s="177"/>
      <c r="R515" s="177"/>
      <c r="S515" s="178" t="s">
        <v>40</v>
      </c>
      <c r="T515" s="198" t="str">
        <f>IF(ISERROR(VLOOKUP($S515,Datos!$B$25:$C$29,2,0)),"", VLOOKUP($S515,Datos!$B$25:$C$29,2,0))</f>
        <v>Alta</v>
      </c>
      <c r="U515" s="198" t="str">
        <f>VLOOKUP($S515,'Efectividad de Controles'!$B$5:$D$9,3,0)</f>
        <v>Impacto / Probabilidad</v>
      </c>
      <c r="V515" s="177"/>
      <c r="W515" s="177"/>
      <c r="X515" s="178" t="s">
        <v>191</v>
      </c>
      <c r="Y515" s="178" t="s">
        <v>196</v>
      </c>
      <c r="Z515" s="198">
        <f>IF( AND($X515&lt;&gt;"", $Y515&lt;&gt;""), VLOOKUP( IF(ISERROR(VLOOKUP($X515,Datos!$B$8:$C$13,2,0)),0,VLOOKUP($X515,Datos!$B$8:$C$13,2,0)), Datos!$I$9:$N$13, IF(ISERROR(VLOOKUP($Y515,Datos!$B$17:$C$21,2,0)),0,VLOOKUP($Y515, Datos!$B$17:$C$21,2,0)+1),  0),  "-")</f>
        <v>25</v>
      </c>
      <c r="AA515" s="177"/>
      <c r="AB515" s="177"/>
      <c r="AC515" s="179"/>
      <c r="AD515" s="180"/>
      <c r="AE515" s="198">
        <f t="shared" si="24"/>
        <v>22</v>
      </c>
      <c r="AF515" s="198">
        <f t="shared" si="25"/>
        <v>25</v>
      </c>
      <c r="AG515" s="178">
        <v>3</v>
      </c>
      <c r="AH515" s="198" t="str">
        <f>IF(ISERROR(VLOOKUP($AG515,Datos!$A$9:$E$13,2,0)),"",VLOOKUP($AG515,Datos!$A$9:$E$13,2,0))</f>
        <v>3 Moderado</v>
      </c>
      <c r="AI515" s="197" t="str">
        <f>IF(ISERROR(VLOOKUP($AJ515,Datos!$D$8:$E$13,2,0)),0,VLOOKUP($AJ515,Datos!$D$8:$E$13,2,0))</f>
        <v>Extremadamente Dañino</v>
      </c>
      <c r="AJ515" s="198">
        <f>IF(ISERROR(VLOOKUP($X515,Datos!$B$8:$E$13,3,0)), 0, VLOOKUP($X515,Datos!$B$8:$E$13,3,0))</f>
        <v>4</v>
      </c>
      <c r="AK515" s="198">
        <f>IF(ISERROR(VLOOKUP(AL515,Datos!D508:E513,2,0)),0,VLOOKUP(AL515,Datos!D508:E513,2,0))</f>
        <v>0</v>
      </c>
      <c r="AL515" s="198">
        <f>IF(ISERROR(VLOOKUP(Y515,Datos!B508:E513,3,0)),0,VLOOKUP(Y515,Datos!B508:E513,3,0))</f>
        <v>0</v>
      </c>
      <c r="AM515" s="198">
        <f t="shared" si="26"/>
        <v>4</v>
      </c>
      <c r="AN515" s="198" t="str">
        <f>IF(ISERROR(VLOOKUP($AM515,Datos!$I$24:$J$28,2,0)),"-",VLOOKUP($AM515,Datos!$I$24:$J$28,2,0))</f>
        <v>Moderado</v>
      </c>
    </row>
    <row r="516" spans="1:40" s="199" customFormat="1">
      <c r="A516" s="196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8" t="s">
        <v>191</v>
      </c>
      <c r="N516" s="178" t="s">
        <v>194</v>
      </c>
      <c r="O516" s="198">
        <f>IF( AND($M516&lt;&gt;"", $N516&lt;&gt;""), VLOOKUP( IF(ISERROR(VLOOKUP($M516,Datos!$B$8:$C$13,2,0)),0,VLOOKUP($M516,Datos!$B$8:$C$13,2,0)), Datos!$I$9:$N$13, IF(ISERROR(VLOOKUP($N516,Datos!$B$17:$C$21,2,0)),0,VLOOKUP($N516, Datos!$B$17:$C$21,2,0)+1),  0),  "-")</f>
        <v>22</v>
      </c>
      <c r="P516" s="177"/>
      <c r="Q516" s="177"/>
      <c r="R516" s="177"/>
      <c r="S516" s="178" t="s">
        <v>40</v>
      </c>
      <c r="T516" s="198" t="str">
        <f>IF(ISERROR(VLOOKUP($S516,Datos!$B$25:$C$29,2,0)),"", VLOOKUP($S516,Datos!$B$25:$C$29,2,0))</f>
        <v>Alta</v>
      </c>
      <c r="U516" s="198" t="str">
        <f>VLOOKUP($S516,'Efectividad de Controles'!$B$5:$D$9,3,0)</f>
        <v>Impacto / Probabilidad</v>
      </c>
      <c r="V516" s="177"/>
      <c r="W516" s="177"/>
      <c r="X516" s="178" t="s">
        <v>191</v>
      </c>
      <c r="Y516" s="178" t="s">
        <v>196</v>
      </c>
      <c r="Z516" s="198">
        <f>IF( AND($X516&lt;&gt;"", $Y516&lt;&gt;""), VLOOKUP( IF(ISERROR(VLOOKUP($X516,Datos!$B$8:$C$13,2,0)),0,VLOOKUP($X516,Datos!$B$8:$C$13,2,0)), Datos!$I$9:$N$13, IF(ISERROR(VLOOKUP($Y516,Datos!$B$17:$C$21,2,0)),0,VLOOKUP($Y516, Datos!$B$17:$C$21,2,0)+1),  0),  "-")</f>
        <v>25</v>
      </c>
      <c r="AA516" s="177"/>
      <c r="AB516" s="177"/>
      <c r="AC516" s="179"/>
      <c r="AD516" s="180"/>
      <c r="AE516" s="198">
        <f t="shared" si="24"/>
        <v>22</v>
      </c>
      <c r="AF516" s="198">
        <f t="shared" si="25"/>
        <v>25</v>
      </c>
      <c r="AG516" s="178">
        <v>3</v>
      </c>
      <c r="AH516" s="198" t="str">
        <f>IF(ISERROR(VLOOKUP($AG516,Datos!$A$9:$E$13,2,0)),"",VLOOKUP($AG516,Datos!$A$9:$E$13,2,0))</f>
        <v>3 Moderado</v>
      </c>
      <c r="AI516" s="197" t="str">
        <f>IF(ISERROR(VLOOKUP($AJ516,Datos!$D$8:$E$13,2,0)),0,VLOOKUP($AJ516,Datos!$D$8:$E$13,2,0))</f>
        <v>Extremadamente Dañino</v>
      </c>
      <c r="AJ516" s="198">
        <f>IF(ISERROR(VLOOKUP($X516,Datos!$B$8:$E$13,3,0)), 0, VLOOKUP($X516,Datos!$B$8:$E$13,3,0))</f>
        <v>4</v>
      </c>
      <c r="AK516" s="198">
        <f>IF(ISERROR(VLOOKUP(AL516,Datos!D509:E514,2,0)),0,VLOOKUP(AL516,Datos!D509:E514,2,0))</f>
        <v>0</v>
      </c>
      <c r="AL516" s="198">
        <f>IF(ISERROR(VLOOKUP(Y516,Datos!B509:E514,3,0)),0,VLOOKUP(Y516,Datos!B509:E514,3,0))</f>
        <v>0</v>
      </c>
      <c r="AM516" s="198">
        <f t="shared" si="26"/>
        <v>4</v>
      </c>
      <c r="AN516" s="198" t="str">
        <f>IF(ISERROR(VLOOKUP($AM516,Datos!$I$24:$J$28,2,0)),"-",VLOOKUP($AM516,Datos!$I$24:$J$28,2,0))</f>
        <v>Moderado</v>
      </c>
    </row>
    <row r="517" spans="1:40" s="199" customFormat="1">
      <c r="A517" s="196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8" t="s">
        <v>191</v>
      </c>
      <c r="N517" s="178" t="s">
        <v>194</v>
      </c>
      <c r="O517" s="198">
        <f>IF( AND($M517&lt;&gt;"", $N517&lt;&gt;""), VLOOKUP( IF(ISERROR(VLOOKUP($M517,Datos!$B$8:$C$13,2,0)),0,VLOOKUP($M517,Datos!$B$8:$C$13,2,0)), Datos!$I$9:$N$13, IF(ISERROR(VLOOKUP($N517,Datos!$B$17:$C$21,2,0)),0,VLOOKUP($N517, Datos!$B$17:$C$21,2,0)+1),  0),  "-")</f>
        <v>22</v>
      </c>
      <c r="P517" s="177"/>
      <c r="Q517" s="177"/>
      <c r="R517" s="177"/>
      <c r="S517" s="178" t="s">
        <v>40</v>
      </c>
      <c r="T517" s="198" t="str">
        <f>IF(ISERROR(VLOOKUP($S517,Datos!$B$25:$C$29,2,0)),"", VLOOKUP($S517,Datos!$B$25:$C$29,2,0))</f>
        <v>Alta</v>
      </c>
      <c r="U517" s="198" t="str">
        <f>VLOOKUP($S517,'Efectividad de Controles'!$B$5:$D$9,3,0)</f>
        <v>Impacto / Probabilidad</v>
      </c>
      <c r="V517" s="177"/>
      <c r="W517" s="177"/>
      <c r="X517" s="178" t="s">
        <v>191</v>
      </c>
      <c r="Y517" s="178" t="s">
        <v>196</v>
      </c>
      <c r="Z517" s="198">
        <f>IF( AND($X517&lt;&gt;"", $Y517&lt;&gt;""), VLOOKUP( IF(ISERROR(VLOOKUP($X517,Datos!$B$8:$C$13,2,0)),0,VLOOKUP($X517,Datos!$B$8:$C$13,2,0)), Datos!$I$9:$N$13, IF(ISERROR(VLOOKUP($Y517,Datos!$B$17:$C$21,2,0)),0,VLOOKUP($Y517, Datos!$B$17:$C$21,2,0)+1),  0),  "-")</f>
        <v>25</v>
      </c>
      <c r="AA517" s="177"/>
      <c r="AB517" s="177"/>
      <c r="AC517" s="179"/>
      <c r="AD517" s="180"/>
      <c r="AE517" s="198">
        <f t="shared" si="24"/>
        <v>22</v>
      </c>
      <c r="AF517" s="198">
        <f t="shared" si="25"/>
        <v>25</v>
      </c>
      <c r="AG517" s="178">
        <v>3</v>
      </c>
      <c r="AH517" s="198" t="str">
        <f>IF(ISERROR(VLOOKUP($AG517,Datos!$A$9:$E$13,2,0)),"",VLOOKUP($AG517,Datos!$A$9:$E$13,2,0))</f>
        <v>3 Moderado</v>
      </c>
      <c r="AI517" s="197" t="str">
        <f>IF(ISERROR(VLOOKUP($AJ517,Datos!$D$8:$E$13,2,0)),0,VLOOKUP($AJ517,Datos!$D$8:$E$13,2,0))</f>
        <v>Extremadamente Dañino</v>
      </c>
      <c r="AJ517" s="198">
        <f>IF(ISERROR(VLOOKUP($X517,Datos!$B$8:$E$13,3,0)), 0, VLOOKUP($X517,Datos!$B$8:$E$13,3,0))</f>
        <v>4</v>
      </c>
      <c r="AK517" s="198">
        <f>IF(ISERROR(VLOOKUP(AL517,Datos!D510:E515,2,0)),0,VLOOKUP(AL517,Datos!D510:E515,2,0))</f>
        <v>0</v>
      </c>
      <c r="AL517" s="198">
        <f>IF(ISERROR(VLOOKUP(Y517,Datos!B510:E515,3,0)),0,VLOOKUP(Y517,Datos!B510:E515,3,0))</f>
        <v>0</v>
      </c>
      <c r="AM517" s="198">
        <f t="shared" si="26"/>
        <v>4</v>
      </c>
      <c r="AN517" s="198" t="str">
        <f>IF(ISERROR(VLOOKUP($AM517,Datos!$I$24:$J$28,2,0)),"-",VLOOKUP($AM517,Datos!$I$24:$J$28,2,0))</f>
        <v>Moderado</v>
      </c>
    </row>
    <row r="518" spans="1:40" s="199" customFormat="1">
      <c r="A518" s="196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8" t="s">
        <v>191</v>
      </c>
      <c r="N518" s="178" t="s">
        <v>194</v>
      </c>
      <c r="O518" s="198">
        <f>IF( AND($M518&lt;&gt;"", $N518&lt;&gt;""), VLOOKUP( IF(ISERROR(VLOOKUP($M518,Datos!$B$8:$C$13,2,0)),0,VLOOKUP($M518,Datos!$B$8:$C$13,2,0)), Datos!$I$9:$N$13, IF(ISERROR(VLOOKUP($N518,Datos!$B$17:$C$21,2,0)),0,VLOOKUP($N518, Datos!$B$17:$C$21,2,0)+1),  0),  "-")</f>
        <v>22</v>
      </c>
      <c r="P518" s="177"/>
      <c r="Q518" s="177"/>
      <c r="R518" s="177"/>
      <c r="S518" s="178" t="s">
        <v>40</v>
      </c>
      <c r="T518" s="198" t="str">
        <f>IF(ISERROR(VLOOKUP($S518,Datos!$B$25:$C$29,2,0)),"", VLOOKUP($S518,Datos!$B$25:$C$29,2,0))</f>
        <v>Alta</v>
      </c>
      <c r="U518" s="198" t="str">
        <f>VLOOKUP($S518,'Efectividad de Controles'!$B$5:$D$9,3,0)</f>
        <v>Impacto / Probabilidad</v>
      </c>
      <c r="V518" s="177"/>
      <c r="W518" s="177"/>
      <c r="X518" s="178" t="s">
        <v>191</v>
      </c>
      <c r="Y518" s="178" t="s">
        <v>196</v>
      </c>
      <c r="Z518" s="198">
        <f>IF( AND($X518&lt;&gt;"", $Y518&lt;&gt;""), VLOOKUP( IF(ISERROR(VLOOKUP($X518,Datos!$B$8:$C$13,2,0)),0,VLOOKUP($X518,Datos!$B$8:$C$13,2,0)), Datos!$I$9:$N$13, IF(ISERROR(VLOOKUP($Y518,Datos!$B$17:$C$21,2,0)),0,VLOOKUP($Y518, Datos!$B$17:$C$21,2,0)+1),  0),  "-")</f>
        <v>25</v>
      </c>
      <c r="AA518" s="177"/>
      <c r="AB518" s="177"/>
      <c r="AC518" s="179"/>
      <c r="AD518" s="180"/>
      <c r="AE518" s="198">
        <f t="shared" si="24"/>
        <v>22</v>
      </c>
      <c r="AF518" s="198">
        <f t="shared" si="25"/>
        <v>25</v>
      </c>
      <c r="AG518" s="178">
        <v>3</v>
      </c>
      <c r="AH518" s="198" t="str">
        <f>IF(ISERROR(VLOOKUP($AG518,Datos!$A$9:$E$13,2,0)),"",VLOOKUP($AG518,Datos!$A$9:$E$13,2,0))</f>
        <v>3 Moderado</v>
      </c>
      <c r="AI518" s="197" t="str">
        <f>IF(ISERROR(VLOOKUP($AJ518,Datos!$D$8:$E$13,2,0)),0,VLOOKUP($AJ518,Datos!$D$8:$E$13,2,0))</f>
        <v>Extremadamente Dañino</v>
      </c>
      <c r="AJ518" s="198">
        <f>IF(ISERROR(VLOOKUP($X518,Datos!$B$8:$E$13,3,0)), 0, VLOOKUP($X518,Datos!$B$8:$E$13,3,0))</f>
        <v>4</v>
      </c>
      <c r="AK518" s="198">
        <f>IF(ISERROR(VLOOKUP(AL518,Datos!D511:E516,2,0)),0,VLOOKUP(AL518,Datos!D511:E516,2,0))</f>
        <v>0</v>
      </c>
      <c r="AL518" s="198">
        <f>IF(ISERROR(VLOOKUP(Y518,Datos!B511:E516,3,0)),0,VLOOKUP(Y518,Datos!B511:E516,3,0))</f>
        <v>0</v>
      </c>
      <c r="AM518" s="198">
        <f t="shared" si="26"/>
        <v>4</v>
      </c>
      <c r="AN518" s="198" t="str">
        <f>IF(ISERROR(VLOOKUP($AM518,Datos!$I$24:$J$28,2,0)),"-",VLOOKUP($AM518,Datos!$I$24:$J$28,2,0))</f>
        <v>Moderado</v>
      </c>
    </row>
    <row r="519" spans="1:40" s="199" customFormat="1">
      <c r="A519" s="196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8" t="s">
        <v>191</v>
      </c>
      <c r="N519" s="178" t="s">
        <v>194</v>
      </c>
      <c r="O519" s="198">
        <f>IF( AND($M519&lt;&gt;"", $N519&lt;&gt;""), VLOOKUP( IF(ISERROR(VLOOKUP($M519,Datos!$B$8:$C$13,2,0)),0,VLOOKUP($M519,Datos!$B$8:$C$13,2,0)), Datos!$I$9:$N$13, IF(ISERROR(VLOOKUP($N519,Datos!$B$17:$C$21,2,0)),0,VLOOKUP($N519, Datos!$B$17:$C$21,2,0)+1),  0),  "-")</f>
        <v>22</v>
      </c>
      <c r="P519" s="177"/>
      <c r="Q519" s="177"/>
      <c r="R519" s="177"/>
      <c r="S519" s="178" t="s">
        <v>40</v>
      </c>
      <c r="T519" s="198" t="str">
        <f>IF(ISERROR(VLOOKUP($S519,Datos!$B$25:$C$29,2,0)),"", VLOOKUP($S519,Datos!$B$25:$C$29,2,0))</f>
        <v>Alta</v>
      </c>
      <c r="U519" s="198" t="str">
        <f>VLOOKUP($S519,'Efectividad de Controles'!$B$5:$D$9,3,0)</f>
        <v>Impacto / Probabilidad</v>
      </c>
      <c r="V519" s="177"/>
      <c r="W519" s="177"/>
      <c r="X519" s="178" t="s">
        <v>191</v>
      </c>
      <c r="Y519" s="178" t="s">
        <v>196</v>
      </c>
      <c r="Z519" s="198">
        <f>IF( AND($X519&lt;&gt;"", $Y519&lt;&gt;""), VLOOKUP( IF(ISERROR(VLOOKUP($X519,Datos!$B$8:$C$13,2,0)),0,VLOOKUP($X519,Datos!$B$8:$C$13,2,0)), Datos!$I$9:$N$13, IF(ISERROR(VLOOKUP($Y519,Datos!$B$17:$C$21,2,0)),0,VLOOKUP($Y519, Datos!$B$17:$C$21,2,0)+1),  0),  "-")</f>
        <v>25</v>
      </c>
      <c r="AA519" s="177"/>
      <c r="AB519" s="177"/>
      <c r="AC519" s="179"/>
      <c r="AD519" s="180"/>
      <c r="AE519" s="198">
        <f t="shared" si="24"/>
        <v>22</v>
      </c>
      <c r="AF519" s="198">
        <f t="shared" si="25"/>
        <v>25</v>
      </c>
      <c r="AG519" s="178">
        <v>3</v>
      </c>
      <c r="AH519" s="198" t="str">
        <f>IF(ISERROR(VLOOKUP($AG519,Datos!$A$9:$E$13,2,0)),"",VLOOKUP($AG519,Datos!$A$9:$E$13,2,0))</f>
        <v>3 Moderado</v>
      </c>
      <c r="AI519" s="197" t="str">
        <f>IF(ISERROR(VLOOKUP($AJ519,Datos!$D$8:$E$13,2,0)),0,VLOOKUP($AJ519,Datos!$D$8:$E$13,2,0))</f>
        <v>Extremadamente Dañino</v>
      </c>
      <c r="AJ519" s="198">
        <f>IF(ISERROR(VLOOKUP($X519,Datos!$B$8:$E$13,3,0)), 0, VLOOKUP($X519,Datos!$B$8:$E$13,3,0))</f>
        <v>4</v>
      </c>
      <c r="AK519" s="198">
        <f>IF(ISERROR(VLOOKUP(AL519,Datos!D512:E517,2,0)),0,VLOOKUP(AL519,Datos!D512:E517,2,0))</f>
        <v>0</v>
      </c>
      <c r="AL519" s="198">
        <f>IF(ISERROR(VLOOKUP(Y519,Datos!B512:E517,3,0)),0,VLOOKUP(Y519,Datos!B512:E517,3,0))</f>
        <v>0</v>
      </c>
      <c r="AM519" s="198">
        <f t="shared" si="26"/>
        <v>4</v>
      </c>
      <c r="AN519" s="198" t="str">
        <f>IF(ISERROR(VLOOKUP($AM519,Datos!$I$24:$J$28,2,0)),"-",VLOOKUP($AM519,Datos!$I$24:$J$28,2,0))</f>
        <v>Moderado</v>
      </c>
    </row>
    <row r="520" spans="1:40" s="199" customFormat="1">
      <c r="A520" s="196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8" t="s">
        <v>191</v>
      </c>
      <c r="N520" s="178" t="s">
        <v>194</v>
      </c>
      <c r="O520" s="198">
        <f>IF( AND($M520&lt;&gt;"", $N520&lt;&gt;""), VLOOKUP( IF(ISERROR(VLOOKUP($M520,Datos!$B$8:$C$13,2,0)),0,VLOOKUP($M520,Datos!$B$8:$C$13,2,0)), Datos!$I$9:$N$13, IF(ISERROR(VLOOKUP($N520,Datos!$B$17:$C$21,2,0)),0,VLOOKUP($N520, Datos!$B$17:$C$21,2,0)+1),  0),  "-")</f>
        <v>22</v>
      </c>
      <c r="P520" s="177"/>
      <c r="Q520" s="177"/>
      <c r="R520" s="177"/>
      <c r="S520" s="178" t="s">
        <v>40</v>
      </c>
      <c r="T520" s="198" t="str">
        <f>IF(ISERROR(VLOOKUP($S520,Datos!$B$25:$C$29,2,0)),"", VLOOKUP($S520,Datos!$B$25:$C$29,2,0))</f>
        <v>Alta</v>
      </c>
      <c r="U520" s="198" t="str">
        <f>VLOOKUP($S520,'Efectividad de Controles'!$B$5:$D$9,3,0)</f>
        <v>Impacto / Probabilidad</v>
      </c>
      <c r="V520" s="177"/>
      <c r="W520" s="177"/>
      <c r="X520" s="178" t="s">
        <v>191</v>
      </c>
      <c r="Y520" s="178" t="s">
        <v>196</v>
      </c>
      <c r="Z520" s="198">
        <f>IF( AND($X520&lt;&gt;"", $Y520&lt;&gt;""), VLOOKUP( IF(ISERROR(VLOOKUP($X520,Datos!$B$8:$C$13,2,0)),0,VLOOKUP($X520,Datos!$B$8:$C$13,2,0)), Datos!$I$9:$N$13, IF(ISERROR(VLOOKUP($Y520,Datos!$B$17:$C$21,2,0)),0,VLOOKUP($Y520, Datos!$B$17:$C$21,2,0)+1),  0),  "-")</f>
        <v>25</v>
      </c>
      <c r="AA520" s="177"/>
      <c r="AB520" s="177"/>
      <c r="AC520" s="179"/>
      <c r="AD520" s="180"/>
      <c r="AE520" s="198">
        <f t="shared" si="24"/>
        <v>22</v>
      </c>
      <c r="AF520" s="198">
        <f t="shared" si="25"/>
        <v>25</v>
      </c>
      <c r="AG520" s="178">
        <v>3</v>
      </c>
      <c r="AH520" s="198" t="str">
        <f>IF(ISERROR(VLOOKUP($AG520,Datos!$A$9:$E$13,2,0)),"",VLOOKUP($AG520,Datos!$A$9:$E$13,2,0))</f>
        <v>3 Moderado</v>
      </c>
      <c r="AI520" s="197" t="str">
        <f>IF(ISERROR(VLOOKUP($AJ520,Datos!$D$8:$E$13,2,0)),0,VLOOKUP($AJ520,Datos!$D$8:$E$13,2,0))</f>
        <v>Extremadamente Dañino</v>
      </c>
      <c r="AJ520" s="198">
        <f>IF(ISERROR(VLOOKUP($X520,Datos!$B$8:$E$13,3,0)), 0, VLOOKUP($X520,Datos!$B$8:$E$13,3,0))</f>
        <v>4</v>
      </c>
      <c r="AK520" s="198">
        <f>IF(ISERROR(VLOOKUP(AL520,Datos!D513:E518,2,0)),0,VLOOKUP(AL520,Datos!D513:E518,2,0))</f>
        <v>0</v>
      </c>
      <c r="AL520" s="198">
        <f>IF(ISERROR(VLOOKUP(Y520,Datos!B513:E518,3,0)),0,VLOOKUP(Y520,Datos!B513:E518,3,0))</f>
        <v>0</v>
      </c>
      <c r="AM520" s="198">
        <f t="shared" si="26"/>
        <v>4</v>
      </c>
      <c r="AN520" s="198" t="str">
        <f>IF(ISERROR(VLOOKUP($AM520,Datos!$I$24:$J$28,2,0)),"-",VLOOKUP($AM520,Datos!$I$24:$J$28,2,0))</f>
        <v>Moderado</v>
      </c>
    </row>
    <row r="521" spans="1:40" s="199" customFormat="1">
      <c r="A521" s="196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8" t="s">
        <v>191</v>
      </c>
      <c r="N521" s="178" t="s">
        <v>194</v>
      </c>
      <c r="O521" s="198">
        <f>IF( AND($M521&lt;&gt;"", $N521&lt;&gt;""), VLOOKUP( IF(ISERROR(VLOOKUP($M521,Datos!$B$8:$C$13,2,0)),0,VLOOKUP($M521,Datos!$B$8:$C$13,2,0)), Datos!$I$9:$N$13, IF(ISERROR(VLOOKUP($N521,Datos!$B$17:$C$21,2,0)),0,VLOOKUP($N521, Datos!$B$17:$C$21,2,0)+1),  0),  "-")</f>
        <v>22</v>
      </c>
      <c r="P521" s="177"/>
      <c r="Q521" s="177"/>
      <c r="R521" s="177"/>
      <c r="S521" s="178" t="s">
        <v>40</v>
      </c>
      <c r="T521" s="198" t="str">
        <f>IF(ISERROR(VLOOKUP($S521,Datos!$B$25:$C$29,2,0)),"", VLOOKUP($S521,Datos!$B$25:$C$29,2,0))</f>
        <v>Alta</v>
      </c>
      <c r="U521" s="198" t="str">
        <f>VLOOKUP($S521,'Efectividad de Controles'!$B$5:$D$9,3,0)</f>
        <v>Impacto / Probabilidad</v>
      </c>
      <c r="V521" s="177"/>
      <c r="W521" s="177"/>
      <c r="X521" s="178" t="s">
        <v>191</v>
      </c>
      <c r="Y521" s="178" t="s">
        <v>196</v>
      </c>
      <c r="Z521" s="198">
        <f>IF( AND($X521&lt;&gt;"", $Y521&lt;&gt;""), VLOOKUP( IF(ISERROR(VLOOKUP($X521,Datos!$B$8:$C$13,2,0)),0,VLOOKUP($X521,Datos!$B$8:$C$13,2,0)), Datos!$I$9:$N$13, IF(ISERROR(VLOOKUP($Y521,Datos!$B$17:$C$21,2,0)),0,VLOOKUP($Y521, Datos!$B$17:$C$21,2,0)+1),  0),  "-")</f>
        <v>25</v>
      </c>
      <c r="AA521" s="177"/>
      <c r="AB521" s="177"/>
      <c r="AC521" s="179"/>
      <c r="AD521" s="180"/>
      <c r="AE521" s="198">
        <f t="shared" si="24"/>
        <v>22</v>
      </c>
      <c r="AF521" s="198">
        <f t="shared" si="25"/>
        <v>25</v>
      </c>
      <c r="AG521" s="178">
        <v>3</v>
      </c>
      <c r="AH521" s="198" t="str">
        <f>IF(ISERROR(VLOOKUP($AG521,Datos!$A$9:$E$13,2,0)),"",VLOOKUP($AG521,Datos!$A$9:$E$13,2,0))</f>
        <v>3 Moderado</v>
      </c>
      <c r="AI521" s="197" t="str">
        <f>IF(ISERROR(VLOOKUP($AJ521,Datos!$D$8:$E$13,2,0)),0,VLOOKUP($AJ521,Datos!$D$8:$E$13,2,0))</f>
        <v>Extremadamente Dañino</v>
      </c>
      <c r="AJ521" s="198">
        <f>IF(ISERROR(VLOOKUP($X521,Datos!$B$8:$E$13,3,0)), 0, VLOOKUP($X521,Datos!$B$8:$E$13,3,0))</f>
        <v>4</v>
      </c>
      <c r="AK521" s="198">
        <f>IF(ISERROR(VLOOKUP(AL521,Datos!D514:E519,2,0)),0,VLOOKUP(AL521,Datos!D514:E519,2,0))</f>
        <v>0</v>
      </c>
      <c r="AL521" s="198">
        <f>IF(ISERROR(VLOOKUP(Y521,Datos!B514:E519,3,0)),0,VLOOKUP(Y521,Datos!B514:E519,3,0))</f>
        <v>0</v>
      </c>
      <c r="AM521" s="198">
        <f t="shared" si="26"/>
        <v>4</v>
      </c>
      <c r="AN521" s="198" t="str">
        <f>IF(ISERROR(VLOOKUP($AM521,Datos!$I$24:$J$28,2,0)),"-",VLOOKUP($AM521,Datos!$I$24:$J$28,2,0))</f>
        <v>Moderado</v>
      </c>
    </row>
    <row r="522" spans="1:40" s="199" customFormat="1">
      <c r="A522" s="196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8" t="s">
        <v>191</v>
      </c>
      <c r="N522" s="178" t="s">
        <v>194</v>
      </c>
      <c r="O522" s="198">
        <f>IF( AND($M522&lt;&gt;"", $N522&lt;&gt;""), VLOOKUP( IF(ISERROR(VLOOKUP($M522,Datos!$B$8:$C$13,2,0)),0,VLOOKUP($M522,Datos!$B$8:$C$13,2,0)), Datos!$I$9:$N$13, IF(ISERROR(VLOOKUP($N522,Datos!$B$17:$C$21,2,0)),0,VLOOKUP($N522, Datos!$B$17:$C$21,2,0)+1),  0),  "-")</f>
        <v>22</v>
      </c>
      <c r="P522" s="177"/>
      <c r="Q522" s="177"/>
      <c r="R522" s="177"/>
      <c r="S522" s="178" t="s">
        <v>40</v>
      </c>
      <c r="T522" s="198" t="str">
        <f>IF(ISERROR(VLOOKUP($S522,Datos!$B$25:$C$29,2,0)),"", VLOOKUP($S522,Datos!$B$25:$C$29,2,0))</f>
        <v>Alta</v>
      </c>
      <c r="U522" s="198" t="str">
        <f>VLOOKUP($S522,'Efectividad de Controles'!$B$5:$D$9,3,0)</f>
        <v>Impacto / Probabilidad</v>
      </c>
      <c r="V522" s="177"/>
      <c r="W522" s="177"/>
      <c r="X522" s="178" t="s">
        <v>191</v>
      </c>
      <c r="Y522" s="178" t="s">
        <v>196</v>
      </c>
      <c r="Z522" s="198">
        <f>IF( AND($X522&lt;&gt;"", $Y522&lt;&gt;""), VLOOKUP( IF(ISERROR(VLOOKUP($X522,Datos!$B$8:$C$13,2,0)),0,VLOOKUP($X522,Datos!$B$8:$C$13,2,0)), Datos!$I$9:$N$13, IF(ISERROR(VLOOKUP($Y522,Datos!$B$17:$C$21,2,0)),0,VLOOKUP($Y522, Datos!$B$17:$C$21,2,0)+1),  0),  "-")</f>
        <v>25</v>
      </c>
      <c r="AA522" s="177"/>
      <c r="AB522" s="177"/>
      <c r="AC522" s="179"/>
      <c r="AD522" s="180"/>
      <c r="AE522" s="198">
        <f t="shared" si="24"/>
        <v>22</v>
      </c>
      <c r="AF522" s="198">
        <f t="shared" si="25"/>
        <v>25</v>
      </c>
      <c r="AG522" s="178">
        <v>3</v>
      </c>
      <c r="AH522" s="198" t="str">
        <f>IF(ISERROR(VLOOKUP($AG522,Datos!$A$9:$E$13,2,0)),"",VLOOKUP($AG522,Datos!$A$9:$E$13,2,0))</f>
        <v>3 Moderado</v>
      </c>
      <c r="AI522" s="197" t="str">
        <f>IF(ISERROR(VLOOKUP($AJ522,Datos!$D$8:$E$13,2,0)),0,VLOOKUP($AJ522,Datos!$D$8:$E$13,2,0))</f>
        <v>Extremadamente Dañino</v>
      </c>
      <c r="AJ522" s="198">
        <f>IF(ISERROR(VLOOKUP($X522,Datos!$B$8:$E$13,3,0)), 0, VLOOKUP($X522,Datos!$B$8:$E$13,3,0))</f>
        <v>4</v>
      </c>
      <c r="AK522" s="198">
        <f>IF(ISERROR(VLOOKUP(AL522,Datos!D515:E520,2,0)),0,VLOOKUP(AL522,Datos!D515:E520,2,0))</f>
        <v>0</v>
      </c>
      <c r="AL522" s="198">
        <f>IF(ISERROR(VLOOKUP(Y522,Datos!B515:E520,3,0)),0,VLOOKUP(Y522,Datos!B515:E520,3,0))</f>
        <v>0</v>
      </c>
      <c r="AM522" s="198">
        <f t="shared" si="26"/>
        <v>4</v>
      </c>
      <c r="AN522" s="198" t="str">
        <f>IF(ISERROR(VLOOKUP($AM522,Datos!$I$24:$J$28,2,0)),"-",VLOOKUP($AM522,Datos!$I$24:$J$28,2,0))</f>
        <v>Moderado</v>
      </c>
    </row>
    <row r="523" spans="1:40" s="199" customFormat="1">
      <c r="A523" s="196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8" t="s">
        <v>191</v>
      </c>
      <c r="N523" s="178" t="s">
        <v>194</v>
      </c>
      <c r="O523" s="198">
        <f>IF( AND($M523&lt;&gt;"", $N523&lt;&gt;""), VLOOKUP( IF(ISERROR(VLOOKUP($M523,Datos!$B$8:$C$13,2,0)),0,VLOOKUP($M523,Datos!$B$8:$C$13,2,0)), Datos!$I$9:$N$13, IF(ISERROR(VLOOKUP($N523,Datos!$B$17:$C$21,2,0)),0,VLOOKUP($N523, Datos!$B$17:$C$21,2,0)+1),  0),  "-")</f>
        <v>22</v>
      </c>
      <c r="P523" s="177"/>
      <c r="Q523" s="177"/>
      <c r="R523" s="177"/>
      <c r="S523" s="178" t="s">
        <v>40</v>
      </c>
      <c r="T523" s="198" t="str">
        <f>IF(ISERROR(VLOOKUP($S523,Datos!$B$25:$C$29,2,0)),"", VLOOKUP($S523,Datos!$B$25:$C$29,2,0))</f>
        <v>Alta</v>
      </c>
      <c r="U523" s="198" t="str">
        <f>VLOOKUP($S523,'Efectividad de Controles'!$B$5:$D$9,3,0)</f>
        <v>Impacto / Probabilidad</v>
      </c>
      <c r="V523" s="177"/>
      <c r="W523" s="177"/>
      <c r="X523" s="178" t="s">
        <v>191</v>
      </c>
      <c r="Y523" s="178" t="s">
        <v>196</v>
      </c>
      <c r="Z523" s="198">
        <f>IF( AND($X523&lt;&gt;"", $Y523&lt;&gt;""), VLOOKUP( IF(ISERROR(VLOOKUP($X523,Datos!$B$8:$C$13,2,0)),0,VLOOKUP($X523,Datos!$B$8:$C$13,2,0)), Datos!$I$9:$N$13, IF(ISERROR(VLOOKUP($Y523,Datos!$B$17:$C$21,2,0)),0,VLOOKUP($Y523, Datos!$B$17:$C$21,2,0)+1),  0),  "-")</f>
        <v>25</v>
      </c>
      <c r="AA523" s="177"/>
      <c r="AB523" s="177"/>
      <c r="AC523" s="179"/>
      <c r="AD523" s="180"/>
      <c r="AE523" s="198">
        <f t="shared" si="24"/>
        <v>22</v>
      </c>
      <c r="AF523" s="198">
        <f t="shared" si="25"/>
        <v>25</v>
      </c>
      <c r="AG523" s="178">
        <v>3</v>
      </c>
      <c r="AH523" s="198" t="str">
        <f>IF(ISERROR(VLOOKUP($AG523,Datos!$A$9:$E$13,2,0)),"",VLOOKUP($AG523,Datos!$A$9:$E$13,2,0))</f>
        <v>3 Moderado</v>
      </c>
      <c r="AI523" s="197" t="str">
        <f>IF(ISERROR(VLOOKUP($AJ523,Datos!$D$8:$E$13,2,0)),0,VLOOKUP($AJ523,Datos!$D$8:$E$13,2,0))</f>
        <v>Extremadamente Dañino</v>
      </c>
      <c r="AJ523" s="198">
        <f>IF(ISERROR(VLOOKUP($X523,Datos!$B$8:$E$13,3,0)), 0, VLOOKUP($X523,Datos!$B$8:$E$13,3,0))</f>
        <v>4</v>
      </c>
      <c r="AK523" s="198">
        <f>IF(ISERROR(VLOOKUP(AL523,Datos!D516:E521,2,0)),0,VLOOKUP(AL523,Datos!D516:E521,2,0))</f>
        <v>0</v>
      </c>
      <c r="AL523" s="198">
        <f>IF(ISERROR(VLOOKUP(Y523,Datos!B516:E521,3,0)),0,VLOOKUP(Y523,Datos!B516:E521,3,0))</f>
        <v>0</v>
      </c>
      <c r="AM523" s="198">
        <f t="shared" si="26"/>
        <v>4</v>
      </c>
      <c r="AN523" s="198" t="str">
        <f>IF(ISERROR(VLOOKUP($AM523,Datos!$I$24:$J$28,2,0)),"-",VLOOKUP($AM523,Datos!$I$24:$J$28,2,0))</f>
        <v>Moderado</v>
      </c>
    </row>
    <row r="524" spans="1:40" s="199" customFormat="1">
      <c r="A524" s="196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8" t="s">
        <v>191</v>
      </c>
      <c r="N524" s="178" t="s">
        <v>194</v>
      </c>
      <c r="O524" s="198">
        <f>IF( AND($M524&lt;&gt;"", $N524&lt;&gt;""), VLOOKUP( IF(ISERROR(VLOOKUP($M524,Datos!$B$8:$C$13,2,0)),0,VLOOKUP($M524,Datos!$B$8:$C$13,2,0)), Datos!$I$9:$N$13, IF(ISERROR(VLOOKUP($N524,Datos!$B$17:$C$21,2,0)),0,VLOOKUP($N524, Datos!$B$17:$C$21,2,0)+1),  0),  "-")</f>
        <v>22</v>
      </c>
      <c r="P524" s="177"/>
      <c r="Q524" s="177"/>
      <c r="R524" s="177"/>
      <c r="S524" s="178" t="s">
        <v>40</v>
      </c>
      <c r="T524" s="198" t="str">
        <f>IF(ISERROR(VLOOKUP($S524,Datos!$B$25:$C$29,2,0)),"", VLOOKUP($S524,Datos!$B$25:$C$29,2,0))</f>
        <v>Alta</v>
      </c>
      <c r="U524" s="198" t="str">
        <f>VLOOKUP($S524,'Efectividad de Controles'!$B$5:$D$9,3,0)</f>
        <v>Impacto / Probabilidad</v>
      </c>
      <c r="V524" s="177"/>
      <c r="W524" s="177"/>
      <c r="X524" s="178" t="s">
        <v>191</v>
      </c>
      <c r="Y524" s="178" t="s">
        <v>196</v>
      </c>
      <c r="Z524" s="198">
        <f>IF( AND($X524&lt;&gt;"", $Y524&lt;&gt;""), VLOOKUP( IF(ISERROR(VLOOKUP($X524,Datos!$B$8:$C$13,2,0)),0,VLOOKUP($X524,Datos!$B$8:$C$13,2,0)), Datos!$I$9:$N$13, IF(ISERROR(VLOOKUP($Y524,Datos!$B$17:$C$21,2,0)),0,VLOOKUP($Y524, Datos!$B$17:$C$21,2,0)+1),  0),  "-")</f>
        <v>25</v>
      </c>
      <c r="AA524" s="177"/>
      <c r="AB524" s="177"/>
      <c r="AC524" s="179"/>
      <c r="AD524" s="180"/>
      <c r="AE524" s="198">
        <f t="shared" si="24"/>
        <v>22</v>
      </c>
      <c r="AF524" s="198">
        <f t="shared" si="25"/>
        <v>25</v>
      </c>
      <c r="AG524" s="178">
        <v>3</v>
      </c>
      <c r="AH524" s="198" t="str">
        <f>IF(ISERROR(VLOOKUP($AG524,Datos!$A$9:$E$13,2,0)),"",VLOOKUP($AG524,Datos!$A$9:$E$13,2,0))</f>
        <v>3 Moderado</v>
      </c>
      <c r="AI524" s="197" t="str">
        <f>IF(ISERROR(VLOOKUP($AJ524,Datos!$D$8:$E$13,2,0)),0,VLOOKUP($AJ524,Datos!$D$8:$E$13,2,0))</f>
        <v>Extremadamente Dañino</v>
      </c>
      <c r="AJ524" s="198">
        <f>IF(ISERROR(VLOOKUP($X524,Datos!$B$8:$E$13,3,0)), 0, VLOOKUP($X524,Datos!$B$8:$E$13,3,0))</f>
        <v>4</v>
      </c>
      <c r="AK524" s="198">
        <f>IF(ISERROR(VLOOKUP(AL524,Datos!D517:E522,2,0)),0,VLOOKUP(AL524,Datos!D517:E522,2,0))</f>
        <v>0</v>
      </c>
      <c r="AL524" s="198">
        <f>IF(ISERROR(VLOOKUP(Y524,Datos!B517:E522,3,0)),0,VLOOKUP(Y524,Datos!B517:E522,3,0))</f>
        <v>0</v>
      </c>
      <c r="AM524" s="198">
        <f t="shared" si="26"/>
        <v>4</v>
      </c>
      <c r="AN524" s="198" t="str">
        <f>IF(ISERROR(VLOOKUP($AM524,Datos!$I$24:$J$28,2,0)),"-",VLOOKUP($AM524,Datos!$I$24:$J$28,2,0))</f>
        <v>Moderado</v>
      </c>
    </row>
    <row r="525" spans="1:40" s="199" customFormat="1">
      <c r="A525" s="196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8" t="s">
        <v>191</v>
      </c>
      <c r="N525" s="178" t="s">
        <v>194</v>
      </c>
      <c r="O525" s="198">
        <f>IF( AND($M525&lt;&gt;"", $N525&lt;&gt;""), VLOOKUP( IF(ISERROR(VLOOKUP($M525,Datos!$B$8:$C$13,2,0)),0,VLOOKUP($M525,Datos!$B$8:$C$13,2,0)), Datos!$I$9:$N$13, IF(ISERROR(VLOOKUP($N525,Datos!$B$17:$C$21,2,0)),0,VLOOKUP($N525, Datos!$B$17:$C$21,2,0)+1),  0),  "-")</f>
        <v>22</v>
      </c>
      <c r="P525" s="177"/>
      <c r="Q525" s="177"/>
      <c r="R525" s="177"/>
      <c r="S525" s="178" t="s">
        <v>40</v>
      </c>
      <c r="T525" s="198" t="str">
        <f>IF(ISERROR(VLOOKUP($S525,Datos!$B$25:$C$29,2,0)),"", VLOOKUP($S525,Datos!$B$25:$C$29,2,0))</f>
        <v>Alta</v>
      </c>
      <c r="U525" s="198" t="str">
        <f>VLOOKUP($S525,'Efectividad de Controles'!$B$5:$D$9,3,0)</f>
        <v>Impacto / Probabilidad</v>
      </c>
      <c r="V525" s="177"/>
      <c r="W525" s="177"/>
      <c r="X525" s="178" t="s">
        <v>191</v>
      </c>
      <c r="Y525" s="178" t="s">
        <v>196</v>
      </c>
      <c r="Z525" s="198">
        <f>IF( AND($X525&lt;&gt;"", $Y525&lt;&gt;""), VLOOKUP( IF(ISERROR(VLOOKUP($X525,Datos!$B$8:$C$13,2,0)),0,VLOOKUP($X525,Datos!$B$8:$C$13,2,0)), Datos!$I$9:$N$13, IF(ISERROR(VLOOKUP($Y525,Datos!$B$17:$C$21,2,0)),0,VLOOKUP($Y525, Datos!$B$17:$C$21,2,0)+1),  0),  "-")</f>
        <v>25</v>
      </c>
      <c r="AA525" s="177"/>
      <c r="AB525" s="177"/>
      <c r="AC525" s="179"/>
      <c r="AD525" s="180"/>
      <c r="AE525" s="198">
        <f t="shared" si="24"/>
        <v>22</v>
      </c>
      <c r="AF525" s="198">
        <f t="shared" si="25"/>
        <v>25</v>
      </c>
      <c r="AG525" s="178">
        <v>3</v>
      </c>
      <c r="AH525" s="198" t="str">
        <f>IF(ISERROR(VLOOKUP($AG525,Datos!$A$9:$E$13,2,0)),"",VLOOKUP($AG525,Datos!$A$9:$E$13,2,0))</f>
        <v>3 Moderado</v>
      </c>
      <c r="AI525" s="197" t="str">
        <f>IF(ISERROR(VLOOKUP($AJ525,Datos!$D$8:$E$13,2,0)),0,VLOOKUP($AJ525,Datos!$D$8:$E$13,2,0))</f>
        <v>Extremadamente Dañino</v>
      </c>
      <c r="AJ525" s="198">
        <f>IF(ISERROR(VLOOKUP($X525,Datos!$B$8:$E$13,3,0)), 0, VLOOKUP($X525,Datos!$B$8:$E$13,3,0))</f>
        <v>4</v>
      </c>
      <c r="AK525" s="198">
        <f>IF(ISERROR(VLOOKUP(AL525,Datos!D518:E523,2,0)),0,VLOOKUP(AL525,Datos!D518:E523,2,0))</f>
        <v>0</v>
      </c>
      <c r="AL525" s="198">
        <f>IF(ISERROR(VLOOKUP(Y525,Datos!B518:E523,3,0)),0,VLOOKUP(Y525,Datos!B518:E523,3,0))</f>
        <v>0</v>
      </c>
      <c r="AM525" s="198">
        <f t="shared" si="26"/>
        <v>4</v>
      </c>
      <c r="AN525" s="198" t="str">
        <f>IF(ISERROR(VLOOKUP($AM525,Datos!$I$24:$J$28,2,0)),"-",VLOOKUP($AM525,Datos!$I$24:$J$28,2,0))</f>
        <v>Moderado</v>
      </c>
    </row>
    <row r="526" spans="1:40" s="199" customFormat="1">
      <c r="A526" s="196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8" t="s">
        <v>191</v>
      </c>
      <c r="N526" s="178" t="s">
        <v>194</v>
      </c>
      <c r="O526" s="198">
        <f>IF( AND($M526&lt;&gt;"", $N526&lt;&gt;""), VLOOKUP( IF(ISERROR(VLOOKUP($M526,Datos!$B$8:$C$13,2,0)),0,VLOOKUP($M526,Datos!$B$8:$C$13,2,0)), Datos!$I$9:$N$13, IF(ISERROR(VLOOKUP($N526,Datos!$B$17:$C$21,2,0)),0,VLOOKUP($N526, Datos!$B$17:$C$21,2,0)+1),  0),  "-")</f>
        <v>22</v>
      </c>
      <c r="P526" s="177"/>
      <c r="Q526" s="177"/>
      <c r="R526" s="177"/>
      <c r="S526" s="178" t="s">
        <v>40</v>
      </c>
      <c r="T526" s="198" t="str">
        <f>IF(ISERROR(VLOOKUP($S526,Datos!$B$25:$C$29,2,0)),"", VLOOKUP($S526,Datos!$B$25:$C$29,2,0))</f>
        <v>Alta</v>
      </c>
      <c r="U526" s="198" t="str">
        <f>VLOOKUP($S526,'Efectividad de Controles'!$B$5:$D$9,3,0)</f>
        <v>Impacto / Probabilidad</v>
      </c>
      <c r="V526" s="177"/>
      <c r="W526" s="177"/>
      <c r="X526" s="178" t="s">
        <v>191</v>
      </c>
      <c r="Y526" s="178" t="s">
        <v>196</v>
      </c>
      <c r="Z526" s="198">
        <f>IF( AND($X526&lt;&gt;"", $Y526&lt;&gt;""), VLOOKUP( IF(ISERROR(VLOOKUP($X526,Datos!$B$8:$C$13,2,0)),0,VLOOKUP($X526,Datos!$B$8:$C$13,2,0)), Datos!$I$9:$N$13, IF(ISERROR(VLOOKUP($Y526,Datos!$B$17:$C$21,2,0)),0,VLOOKUP($Y526, Datos!$B$17:$C$21,2,0)+1),  0),  "-")</f>
        <v>25</v>
      </c>
      <c r="AA526" s="177"/>
      <c r="AB526" s="177"/>
      <c r="AC526" s="179"/>
      <c r="AD526" s="180"/>
      <c r="AE526" s="198">
        <f t="shared" si="24"/>
        <v>22</v>
      </c>
      <c r="AF526" s="198">
        <f t="shared" si="25"/>
        <v>25</v>
      </c>
      <c r="AG526" s="178">
        <v>3</v>
      </c>
      <c r="AH526" s="198" t="str">
        <f>IF(ISERROR(VLOOKUP($AG526,Datos!$A$9:$E$13,2,0)),"",VLOOKUP($AG526,Datos!$A$9:$E$13,2,0))</f>
        <v>3 Moderado</v>
      </c>
      <c r="AI526" s="197" t="str">
        <f>IF(ISERROR(VLOOKUP($AJ526,Datos!$D$8:$E$13,2,0)),0,VLOOKUP($AJ526,Datos!$D$8:$E$13,2,0))</f>
        <v>Extremadamente Dañino</v>
      </c>
      <c r="AJ526" s="198">
        <f>IF(ISERROR(VLOOKUP($X526,Datos!$B$8:$E$13,3,0)), 0, VLOOKUP($X526,Datos!$B$8:$E$13,3,0))</f>
        <v>4</v>
      </c>
      <c r="AK526" s="198">
        <f>IF(ISERROR(VLOOKUP(AL526,Datos!D519:E524,2,0)),0,VLOOKUP(AL526,Datos!D519:E524,2,0))</f>
        <v>0</v>
      </c>
      <c r="AL526" s="198">
        <f>IF(ISERROR(VLOOKUP(Y526,Datos!B519:E524,3,0)),0,VLOOKUP(Y526,Datos!B519:E524,3,0))</f>
        <v>0</v>
      </c>
      <c r="AM526" s="198">
        <f t="shared" si="26"/>
        <v>4</v>
      </c>
      <c r="AN526" s="198" t="str">
        <f>IF(ISERROR(VLOOKUP($AM526,Datos!$I$24:$J$28,2,0)),"-",VLOOKUP($AM526,Datos!$I$24:$J$28,2,0))</f>
        <v>Moderado</v>
      </c>
    </row>
    <row r="527" spans="1:40" s="199" customFormat="1">
      <c r="A527" s="196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8" t="s">
        <v>191</v>
      </c>
      <c r="N527" s="178" t="s">
        <v>194</v>
      </c>
      <c r="O527" s="198">
        <f>IF( AND($M527&lt;&gt;"", $N527&lt;&gt;""), VLOOKUP( IF(ISERROR(VLOOKUP($M527,Datos!$B$8:$C$13,2,0)),0,VLOOKUP($M527,Datos!$B$8:$C$13,2,0)), Datos!$I$9:$N$13, IF(ISERROR(VLOOKUP($N527,Datos!$B$17:$C$21,2,0)),0,VLOOKUP($N527, Datos!$B$17:$C$21,2,0)+1),  0),  "-")</f>
        <v>22</v>
      </c>
      <c r="P527" s="177"/>
      <c r="Q527" s="177"/>
      <c r="R527" s="177"/>
      <c r="S527" s="178" t="s">
        <v>40</v>
      </c>
      <c r="T527" s="198" t="str">
        <f>IF(ISERROR(VLOOKUP($S527,Datos!$B$25:$C$29,2,0)),"", VLOOKUP($S527,Datos!$B$25:$C$29,2,0))</f>
        <v>Alta</v>
      </c>
      <c r="U527" s="198" t="str">
        <f>VLOOKUP($S527,'Efectividad de Controles'!$B$5:$D$9,3,0)</f>
        <v>Impacto / Probabilidad</v>
      </c>
      <c r="V527" s="177"/>
      <c r="W527" s="177"/>
      <c r="X527" s="178" t="s">
        <v>191</v>
      </c>
      <c r="Y527" s="178" t="s">
        <v>196</v>
      </c>
      <c r="Z527" s="198">
        <f>IF( AND($X527&lt;&gt;"", $Y527&lt;&gt;""), VLOOKUP( IF(ISERROR(VLOOKUP($X527,Datos!$B$8:$C$13,2,0)),0,VLOOKUP($X527,Datos!$B$8:$C$13,2,0)), Datos!$I$9:$N$13, IF(ISERROR(VLOOKUP($Y527,Datos!$B$17:$C$21,2,0)),0,VLOOKUP($Y527, Datos!$B$17:$C$21,2,0)+1),  0),  "-")</f>
        <v>25</v>
      </c>
      <c r="AA527" s="177"/>
      <c r="AB527" s="177"/>
      <c r="AC527" s="179"/>
      <c r="AD527" s="180"/>
      <c r="AE527" s="198">
        <f t="shared" si="24"/>
        <v>22</v>
      </c>
      <c r="AF527" s="198">
        <f t="shared" si="25"/>
        <v>25</v>
      </c>
      <c r="AG527" s="178">
        <v>3</v>
      </c>
      <c r="AH527" s="198" t="str">
        <f>IF(ISERROR(VLOOKUP($AG527,Datos!$A$9:$E$13,2,0)),"",VLOOKUP($AG527,Datos!$A$9:$E$13,2,0))</f>
        <v>3 Moderado</v>
      </c>
      <c r="AI527" s="197" t="str">
        <f>IF(ISERROR(VLOOKUP($AJ527,Datos!$D$8:$E$13,2,0)),0,VLOOKUP($AJ527,Datos!$D$8:$E$13,2,0))</f>
        <v>Extremadamente Dañino</v>
      </c>
      <c r="AJ527" s="198">
        <f>IF(ISERROR(VLOOKUP($X527,Datos!$B$8:$E$13,3,0)), 0, VLOOKUP($X527,Datos!$B$8:$E$13,3,0))</f>
        <v>4</v>
      </c>
      <c r="AK527" s="198">
        <f>IF(ISERROR(VLOOKUP(AL527,Datos!D520:E525,2,0)),0,VLOOKUP(AL527,Datos!D520:E525,2,0))</f>
        <v>0</v>
      </c>
      <c r="AL527" s="198">
        <f>IF(ISERROR(VLOOKUP(Y527,Datos!B520:E525,3,0)),0,VLOOKUP(Y527,Datos!B520:E525,3,0))</f>
        <v>0</v>
      </c>
      <c r="AM527" s="198">
        <f t="shared" si="26"/>
        <v>4</v>
      </c>
      <c r="AN527" s="198" t="str">
        <f>IF(ISERROR(VLOOKUP($AM527,Datos!$I$24:$J$28,2,0)),"-",VLOOKUP($AM527,Datos!$I$24:$J$28,2,0))</f>
        <v>Moderado</v>
      </c>
    </row>
    <row r="528" spans="1:40" s="199" customFormat="1">
      <c r="A528" s="196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8" t="s">
        <v>191</v>
      </c>
      <c r="N528" s="178" t="s">
        <v>194</v>
      </c>
      <c r="O528" s="198">
        <f>IF( AND($M528&lt;&gt;"", $N528&lt;&gt;""), VLOOKUP( IF(ISERROR(VLOOKUP($M528,Datos!$B$8:$C$13,2,0)),0,VLOOKUP($M528,Datos!$B$8:$C$13,2,0)), Datos!$I$9:$N$13, IF(ISERROR(VLOOKUP($N528,Datos!$B$17:$C$21,2,0)),0,VLOOKUP($N528, Datos!$B$17:$C$21,2,0)+1),  0),  "-")</f>
        <v>22</v>
      </c>
      <c r="P528" s="177"/>
      <c r="Q528" s="177"/>
      <c r="R528" s="177"/>
      <c r="S528" s="178" t="s">
        <v>40</v>
      </c>
      <c r="T528" s="198" t="str">
        <f>IF(ISERROR(VLOOKUP($S528,Datos!$B$25:$C$29,2,0)),"", VLOOKUP($S528,Datos!$B$25:$C$29,2,0))</f>
        <v>Alta</v>
      </c>
      <c r="U528" s="198" t="str">
        <f>VLOOKUP($S528,'Efectividad de Controles'!$B$5:$D$9,3,0)</f>
        <v>Impacto / Probabilidad</v>
      </c>
      <c r="V528" s="177"/>
      <c r="W528" s="177"/>
      <c r="X528" s="178" t="s">
        <v>191</v>
      </c>
      <c r="Y528" s="178" t="s">
        <v>196</v>
      </c>
      <c r="Z528" s="198">
        <f>IF( AND($X528&lt;&gt;"", $Y528&lt;&gt;""), VLOOKUP( IF(ISERROR(VLOOKUP($X528,Datos!$B$8:$C$13,2,0)),0,VLOOKUP($X528,Datos!$B$8:$C$13,2,0)), Datos!$I$9:$N$13, IF(ISERROR(VLOOKUP($Y528,Datos!$B$17:$C$21,2,0)),0,VLOOKUP($Y528, Datos!$B$17:$C$21,2,0)+1),  0),  "-")</f>
        <v>25</v>
      </c>
      <c r="AA528" s="177"/>
      <c r="AB528" s="177"/>
      <c r="AC528" s="179"/>
      <c r="AD528" s="180"/>
      <c r="AE528" s="198">
        <f t="shared" si="24"/>
        <v>22</v>
      </c>
      <c r="AF528" s="198">
        <f t="shared" si="25"/>
        <v>25</v>
      </c>
      <c r="AG528" s="178">
        <v>3</v>
      </c>
      <c r="AH528" s="198" t="str">
        <f>IF(ISERROR(VLOOKUP($AG528,Datos!$A$9:$E$13,2,0)),"",VLOOKUP($AG528,Datos!$A$9:$E$13,2,0))</f>
        <v>3 Moderado</v>
      </c>
      <c r="AI528" s="197" t="str">
        <f>IF(ISERROR(VLOOKUP($AJ528,Datos!$D$8:$E$13,2,0)),0,VLOOKUP($AJ528,Datos!$D$8:$E$13,2,0))</f>
        <v>Extremadamente Dañino</v>
      </c>
      <c r="AJ528" s="198">
        <f>IF(ISERROR(VLOOKUP($X528,Datos!$B$8:$E$13,3,0)), 0, VLOOKUP($X528,Datos!$B$8:$E$13,3,0))</f>
        <v>4</v>
      </c>
      <c r="AK528" s="198">
        <f>IF(ISERROR(VLOOKUP(AL528,Datos!D521:E526,2,0)),0,VLOOKUP(AL528,Datos!D521:E526,2,0))</f>
        <v>0</v>
      </c>
      <c r="AL528" s="198">
        <f>IF(ISERROR(VLOOKUP(Y528,Datos!B521:E526,3,0)),0,VLOOKUP(Y528,Datos!B521:E526,3,0))</f>
        <v>0</v>
      </c>
      <c r="AM528" s="198">
        <f t="shared" si="26"/>
        <v>4</v>
      </c>
      <c r="AN528" s="198" t="str">
        <f>IF(ISERROR(VLOOKUP($AM528,Datos!$I$24:$J$28,2,0)),"-",VLOOKUP($AM528,Datos!$I$24:$J$28,2,0))</f>
        <v>Moderado</v>
      </c>
    </row>
    <row r="529" spans="1:40" s="199" customFormat="1">
      <c r="A529" s="196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8" t="s">
        <v>191</v>
      </c>
      <c r="N529" s="178" t="s">
        <v>194</v>
      </c>
      <c r="O529" s="198">
        <f>IF( AND($M529&lt;&gt;"", $N529&lt;&gt;""), VLOOKUP( IF(ISERROR(VLOOKUP($M529,Datos!$B$8:$C$13,2,0)),0,VLOOKUP($M529,Datos!$B$8:$C$13,2,0)), Datos!$I$9:$N$13, IF(ISERROR(VLOOKUP($N529,Datos!$B$17:$C$21,2,0)),0,VLOOKUP($N529, Datos!$B$17:$C$21,2,0)+1),  0),  "-")</f>
        <v>22</v>
      </c>
      <c r="P529" s="177"/>
      <c r="Q529" s="177"/>
      <c r="R529" s="177"/>
      <c r="S529" s="178" t="s">
        <v>40</v>
      </c>
      <c r="T529" s="198" t="str">
        <f>IF(ISERROR(VLOOKUP($S529,Datos!$B$25:$C$29,2,0)),"", VLOOKUP($S529,Datos!$B$25:$C$29,2,0))</f>
        <v>Alta</v>
      </c>
      <c r="U529" s="198" t="str">
        <f>VLOOKUP($S529,'Efectividad de Controles'!$B$5:$D$9,3,0)</f>
        <v>Impacto / Probabilidad</v>
      </c>
      <c r="V529" s="177"/>
      <c r="W529" s="177"/>
      <c r="X529" s="178" t="s">
        <v>191</v>
      </c>
      <c r="Y529" s="178" t="s">
        <v>196</v>
      </c>
      <c r="Z529" s="198">
        <f>IF( AND($X529&lt;&gt;"", $Y529&lt;&gt;""), VLOOKUP( IF(ISERROR(VLOOKUP($X529,Datos!$B$8:$C$13,2,0)),0,VLOOKUP($X529,Datos!$B$8:$C$13,2,0)), Datos!$I$9:$N$13, IF(ISERROR(VLOOKUP($Y529,Datos!$B$17:$C$21,2,0)),0,VLOOKUP($Y529, Datos!$B$17:$C$21,2,0)+1),  0),  "-")</f>
        <v>25</v>
      </c>
      <c r="AA529" s="177"/>
      <c r="AB529" s="177"/>
      <c r="AC529" s="179"/>
      <c r="AD529" s="180"/>
      <c r="AE529" s="198">
        <f t="shared" si="24"/>
        <v>22</v>
      </c>
      <c r="AF529" s="198">
        <f t="shared" si="25"/>
        <v>25</v>
      </c>
      <c r="AG529" s="178">
        <v>3</v>
      </c>
      <c r="AH529" s="198" t="str">
        <f>IF(ISERROR(VLOOKUP($AG529,Datos!$A$9:$E$13,2,0)),"",VLOOKUP($AG529,Datos!$A$9:$E$13,2,0))</f>
        <v>3 Moderado</v>
      </c>
      <c r="AI529" s="197" t="str">
        <f>IF(ISERROR(VLOOKUP($AJ529,Datos!$D$8:$E$13,2,0)),0,VLOOKUP($AJ529,Datos!$D$8:$E$13,2,0))</f>
        <v>Extremadamente Dañino</v>
      </c>
      <c r="AJ529" s="198">
        <f>IF(ISERROR(VLOOKUP($X529,Datos!$B$8:$E$13,3,0)), 0, VLOOKUP($X529,Datos!$B$8:$E$13,3,0))</f>
        <v>4</v>
      </c>
      <c r="AK529" s="198">
        <f>IF(ISERROR(VLOOKUP(AL529,Datos!D522:E527,2,0)),0,VLOOKUP(AL529,Datos!D522:E527,2,0))</f>
        <v>0</v>
      </c>
      <c r="AL529" s="198">
        <f>IF(ISERROR(VLOOKUP(Y529,Datos!B522:E527,3,0)),0,VLOOKUP(Y529,Datos!B522:E527,3,0))</f>
        <v>0</v>
      </c>
      <c r="AM529" s="198">
        <f t="shared" si="26"/>
        <v>4</v>
      </c>
      <c r="AN529" s="198" t="str">
        <f>IF(ISERROR(VLOOKUP($AM529,Datos!$I$24:$J$28,2,0)),"-",VLOOKUP($AM529,Datos!$I$24:$J$28,2,0))</f>
        <v>Moderado</v>
      </c>
    </row>
    <row r="530" spans="1:40" s="199" customFormat="1">
      <c r="A530" s="196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8" t="s">
        <v>191</v>
      </c>
      <c r="N530" s="178" t="s">
        <v>194</v>
      </c>
      <c r="O530" s="198">
        <f>IF( AND($M530&lt;&gt;"", $N530&lt;&gt;""), VLOOKUP( IF(ISERROR(VLOOKUP($M530,Datos!$B$8:$C$13,2,0)),0,VLOOKUP($M530,Datos!$B$8:$C$13,2,0)), Datos!$I$9:$N$13, IF(ISERROR(VLOOKUP($N530,Datos!$B$17:$C$21,2,0)),0,VLOOKUP($N530, Datos!$B$17:$C$21,2,0)+1),  0),  "-")</f>
        <v>22</v>
      </c>
      <c r="P530" s="177"/>
      <c r="Q530" s="177"/>
      <c r="R530" s="177"/>
      <c r="S530" s="178" t="s">
        <v>40</v>
      </c>
      <c r="T530" s="198" t="str">
        <f>IF(ISERROR(VLOOKUP($S530,Datos!$B$25:$C$29,2,0)),"", VLOOKUP($S530,Datos!$B$25:$C$29,2,0))</f>
        <v>Alta</v>
      </c>
      <c r="U530" s="198" t="str">
        <f>VLOOKUP($S530,'Efectividad de Controles'!$B$5:$D$9,3,0)</f>
        <v>Impacto / Probabilidad</v>
      </c>
      <c r="V530" s="177"/>
      <c r="W530" s="177"/>
      <c r="X530" s="178" t="s">
        <v>191</v>
      </c>
      <c r="Y530" s="178" t="s">
        <v>196</v>
      </c>
      <c r="Z530" s="198">
        <f>IF( AND($X530&lt;&gt;"", $Y530&lt;&gt;""), VLOOKUP( IF(ISERROR(VLOOKUP($X530,Datos!$B$8:$C$13,2,0)),0,VLOOKUP($X530,Datos!$B$8:$C$13,2,0)), Datos!$I$9:$N$13, IF(ISERROR(VLOOKUP($Y530,Datos!$B$17:$C$21,2,0)),0,VLOOKUP($Y530, Datos!$B$17:$C$21,2,0)+1),  0),  "-")</f>
        <v>25</v>
      </c>
      <c r="AA530" s="177"/>
      <c r="AB530" s="177"/>
      <c r="AC530" s="179"/>
      <c r="AD530" s="180"/>
      <c r="AE530" s="198">
        <f t="shared" si="24"/>
        <v>22</v>
      </c>
      <c r="AF530" s="198">
        <f t="shared" si="25"/>
        <v>25</v>
      </c>
      <c r="AG530" s="178">
        <v>3</v>
      </c>
      <c r="AH530" s="198" t="str">
        <f>IF(ISERROR(VLOOKUP($AG530,Datos!$A$9:$E$13,2,0)),"",VLOOKUP($AG530,Datos!$A$9:$E$13,2,0))</f>
        <v>3 Moderado</v>
      </c>
      <c r="AI530" s="197" t="str">
        <f>IF(ISERROR(VLOOKUP($AJ530,Datos!$D$8:$E$13,2,0)),0,VLOOKUP($AJ530,Datos!$D$8:$E$13,2,0))</f>
        <v>Extremadamente Dañino</v>
      </c>
      <c r="AJ530" s="198">
        <f>IF(ISERROR(VLOOKUP($X530,Datos!$B$8:$E$13,3,0)), 0, VLOOKUP($X530,Datos!$B$8:$E$13,3,0))</f>
        <v>4</v>
      </c>
      <c r="AK530" s="198">
        <f>IF(ISERROR(VLOOKUP(AL530,Datos!D523:E528,2,0)),0,VLOOKUP(AL530,Datos!D523:E528,2,0))</f>
        <v>0</v>
      </c>
      <c r="AL530" s="198">
        <f>IF(ISERROR(VLOOKUP(Y530,Datos!B523:E528,3,0)),0,VLOOKUP(Y530,Datos!B523:E528,3,0))</f>
        <v>0</v>
      </c>
      <c r="AM530" s="198">
        <f t="shared" si="26"/>
        <v>4</v>
      </c>
      <c r="AN530" s="198" t="str">
        <f>IF(ISERROR(VLOOKUP($AM530,Datos!$I$24:$J$28,2,0)),"-",VLOOKUP($AM530,Datos!$I$24:$J$28,2,0))</f>
        <v>Moderado</v>
      </c>
    </row>
    <row r="531" spans="1:40" s="199" customFormat="1">
      <c r="A531" s="196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8" t="s">
        <v>191</v>
      </c>
      <c r="N531" s="178" t="s">
        <v>194</v>
      </c>
      <c r="O531" s="198">
        <f>IF( AND($M531&lt;&gt;"", $N531&lt;&gt;""), VLOOKUP( IF(ISERROR(VLOOKUP($M531,Datos!$B$8:$C$13,2,0)),0,VLOOKUP($M531,Datos!$B$8:$C$13,2,0)), Datos!$I$9:$N$13, IF(ISERROR(VLOOKUP($N531,Datos!$B$17:$C$21,2,0)),0,VLOOKUP($N531, Datos!$B$17:$C$21,2,0)+1),  0),  "-")</f>
        <v>22</v>
      </c>
      <c r="P531" s="177"/>
      <c r="Q531" s="177"/>
      <c r="R531" s="177"/>
      <c r="S531" s="178" t="s">
        <v>40</v>
      </c>
      <c r="T531" s="198" t="str">
        <f>IF(ISERROR(VLOOKUP($S531,Datos!$B$25:$C$29,2,0)),"", VLOOKUP($S531,Datos!$B$25:$C$29,2,0))</f>
        <v>Alta</v>
      </c>
      <c r="U531" s="198" t="str">
        <f>VLOOKUP($S531,'Efectividad de Controles'!$B$5:$D$9,3,0)</f>
        <v>Impacto / Probabilidad</v>
      </c>
      <c r="V531" s="177"/>
      <c r="W531" s="177"/>
      <c r="X531" s="178" t="s">
        <v>191</v>
      </c>
      <c r="Y531" s="178" t="s">
        <v>196</v>
      </c>
      <c r="Z531" s="198">
        <f>IF( AND($X531&lt;&gt;"", $Y531&lt;&gt;""), VLOOKUP( IF(ISERROR(VLOOKUP($X531,Datos!$B$8:$C$13,2,0)),0,VLOOKUP($X531,Datos!$B$8:$C$13,2,0)), Datos!$I$9:$N$13, IF(ISERROR(VLOOKUP($Y531,Datos!$B$17:$C$21,2,0)),0,VLOOKUP($Y531, Datos!$B$17:$C$21,2,0)+1),  0),  "-")</f>
        <v>25</v>
      </c>
      <c r="AA531" s="177"/>
      <c r="AB531" s="177"/>
      <c r="AC531" s="179"/>
      <c r="AD531" s="180"/>
      <c r="AE531" s="198">
        <f t="shared" si="24"/>
        <v>22</v>
      </c>
      <c r="AF531" s="198">
        <f t="shared" si="25"/>
        <v>25</v>
      </c>
      <c r="AG531" s="178">
        <v>3</v>
      </c>
      <c r="AH531" s="198" t="str">
        <f>IF(ISERROR(VLOOKUP($AG531,Datos!$A$9:$E$13,2,0)),"",VLOOKUP($AG531,Datos!$A$9:$E$13,2,0))</f>
        <v>3 Moderado</v>
      </c>
      <c r="AI531" s="197" t="str">
        <f>IF(ISERROR(VLOOKUP($AJ531,Datos!$D$8:$E$13,2,0)),0,VLOOKUP($AJ531,Datos!$D$8:$E$13,2,0))</f>
        <v>Extremadamente Dañino</v>
      </c>
      <c r="AJ531" s="198">
        <f>IF(ISERROR(VLOOKUP($X531,Datos!$B$8:$E$13,3,0)), 0, VLOOKUP($X531,Datos!$B$8:$E$13,3,0))</f>
        <v>4</v>
      </c>
      <c r="AK531" s="198">
        <f>IF(ISERROR(VLOOKUP(AL531,Datos!D524:E529,2,0)),0,VLOOKUP(AL531,Datos!D524:E529,2,0))</f>
        <v>0</v>
      </c>
      <c r="AL531" s="198">
        <f>IF(ISERROR(VLOOKUP(Y531,Datos!B524:E529,3,0)),0,VLOOKUP(Y531,Datos!B524:E529,3,0))</f>
        <v>0</v>
      </c>
      <c r="AM531" s="198">
        <f t="shared" si="26"/>
        <v>4</v>
      </c>
      <c r="AN531" s="198" t="str">
        <f>IF(ISERROR(VLOOKUP($AM531,Datos!$I$24:$J$28,2,0)),"-",VLOOKUP($AM531,Datos!$I$24:$J$28,2,0))</f>
        <v>Moderado</v>
      </c>
    </row>
    <row r="532" spans="1:40" s="199" customFormat="1">
      <c r="A532" s="196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8" t="s">
        <v>191</v>
      </c>
      <c r="N532" s="178" t="s">
        <v>194</v>
      </c>
      <c r="O532" s="198">
        <f>IF( AND($M532&lt;&gt;"", $N532&lt;&gt;""), VLOOKUP( IF(ISERROR(VLOOKUP($M532,Datos!$B$8:$C$13,2,0)),0,VLOOKUP($M532,Datos!$B$8:$C$13,2,0)), Datos!$I$9:$N$13, IF(ISERROR(VLOOKUP($N532,Datos!$B$17:$C$21,2,0)),0,VLOOKUP($N532, Datos!$B$17:$C$21,2,0)+1),  0),  "-")</f>
        <v>22</v>
      </c>
      <c r="P532" s="177"/>
      <c r="Q532" s="177"/>
      <c r="R532" s="177"/>
      <c r="S532" s="178" t="s">
        <v>40</v>
      </c>
      <c r="T532" s="198" t="str">
        <f>IF(ISERROR(VLOOKUP($S532,Datos!$B$25:$C$29,2,0)),"", VLOOKUP($S532,Datos!$B$25:$C$29,2,0))</f>
        <v>Alta</v>
      </c>
      <c r="U532" s="198" t="str">
        <f>VLOOKUP($S532,'Efectividad de Controles'!$B$5:$D$9,3,0)</f>
        <v>Impacto / Probabilidad</v>
      </c>
      <c r="V532" s="177"/>
      <c r="W532" s="177"/>
      <c r="X532" s="178" t="s">
        <v>191</v>
      </c>
      <c r="Y532" s="178" t="s">
        <v>196</v>
      </c>
      <c r="Z532" s="198">
        <f>IF( AND($X532&lt;&gt;"", $Y532&lt;&gt;""), VLOOKUP( IF(ISERROR(VLOOKUP($X532,Datos!$B$8:$C$13,2,0)),0,VLOOKUP($X532,Datos!$B$8:$C$13,2,0)), Datos!$I$9:$N$13, IF(ISERROR(VLOOKUP($Y532,Datos!$B$17:$C$21,2,0)),0,VLOOKUP($Y532, Datos!$B$17:$C$21,2,0)+1),  0),  "-")</f>
        <v>25</v>
      </c>
      <c r="AA532" s="177"/>
      <c r="AB532" s="177"/>
      <c r="AC532" s="179"/>
      <c r="AD532" s="180"/>
      <c r="AE532" s="198">
        <f t="shared" si="24"/>
        <v>22</v>
      </c>
      <c r="AF532" s="198">
        <f t="shared" si="25"/>
        <v>25</v>
      </c>
      <c r="AG532" s="178">
        <v>3</v>
      </c>
      <c r="AH532" s="198" t="str">
        <f>IF(ISERROR(VLOOKUP($AG532,Datos!$A$9:$E$13,2,0)),"",VLOOKUP($AG532,Datos!$A$9:$E$13,2,0))</f>
        <v>3 Moderado</v>
      </c>
      <c r="AI532" s="197" t="str">
        <f>IF(ISERROR(VLOOKUP($AJ532,Datos!$D$8:$E$13,2,0)),0,VLOOKUP($AJ532,Datos!$D$8:$E$13,2,0))</f>
        <v>Extremadamente Dañino</v>
      </c>
      <c r="AJ532" s="198">
        <f>IF(ISERROR(VLOOKUP($X532,Datos!$B$8:$E$13,3,0)), 0, VLOOKUP($X532,Datos!$B$8:$E$13,3,0))</f>
        <v>4</v>
      </c>
      <c r="AK532" s="198">
        <f>IF(ISERROR(VLOOKUP(AL532,Datos!D525:E530,2,0)),0,VLOOKUP(AL532,Datos!D525:E530,2,0))</f>
        <v>0</v>
      </c>
      <c r="AL532" s="198">
        <f>IF(ISERROR(VLOOKUP(Y532,Datos!B525:E530,3,0)),0,VLOOKUP(Y532,Datos!B525:E530,3,0))</f>
        <v>0</v>
      </c>
      <c r="AM532" s="198">
        <f t="shared" si="26"/>
        <v>4</v>
      </c>
      <c r="AN532" s="198" t="str">
        <f>IF(ISERROR(VLOOKUP($AM532,Datos!$I$24:$J$28,2,0)),"-",VLOOKUP($AM532,Datos!$I$24:$J$28,2,0))</f>
        <v>Moderado</v>
      </c>
    </row>
    <row r="533" spans="1:40" s="199" customFormat="1">
      <c r="A533" s="196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8" t="s">
        <v>191</v>
      </c>
      <c r="N533" s="178" t="s">
        <v>194</v>
      </c>
      <c r="O533" s="198">
        <f>IF( AND($M533&lt;&gt;"", $N533&lt;&gt;""), VLOOKUP( IF(ISERROR(VLOOKUP($M533,Datos!$B$8:$C$13,2,0)),0,VLOOKUP($M533,Datos!$B$8:$C$13,2,0)), Datos!$I$9:$N$13, IF(ISERROR(VLOOKUP($N533,Datos!$B$17:$C$21,2,0)),0,VLOOKUP($N533, Datos!$B$17:$C$21,2,0)+1),  0),  "-")</f>
        <v>22</v>
      </c>
      <c r="P533" s="177"/>
      <c r="Q533" s="177"/>
      <c r="R533" s="177"/>
      <c r="S533" s="178" t="s">
        <v>40</v>
      </c>
      <c r="T533" s="198" t="str">
        <f>IF(ISERROR(VLOOKUP($S533,Datos!$B$25:$C$29,2,0)),"", VLOOKUP($S533,Datos!$B$25:$C$29,2,0))</f>
        <v>Alta</v>
      </c>
      <c r="U533" s="198" t="str">
        <f>VLOOKUP($S533,'Efectividad de Controles'!$B$5:$D$9,3,0)</f>
        <v>Impacto / Probabilidad</v>
      </c>
      <c r="V533" s="177"/>
      <c r="W533" s="177"/>
      <c r="X533" s="178" t="s">
        <v>191</v>
      </c>
      <c r="Y533" s="178" t="s">
        <v>196</v>
      </c>
      <c r="Z533" s="198">
        <f>IF( AND($X533&lt;&gt;"", $Y533&lt;&gt;""), VLOOKUP( IF(ISERROR(VLOOKUP($X533,Datos!$B$8:$C$13,2,0)),0,VLOOKUP($X533,Datos!$B$8:$C$13,2,0)), Datos!$I$9:$N$13, IF(ISERROR(VLOOKUP($Y533,Datos!$B$17:$C$21,2,0)),0,VLOOKUP($Y533, Datos!$B$17:$C$21,2,0)+1),  0),  "-")</f>
        <v>25</v>
      </c>
      <c r="AA533" s="177"/>
      <c r="AB533" s="177"/>
      <c r="AC533" s="179"/>
      <c r="AD533" s="180"/>
      <c r="AE533" s="198">
        <f t="shared" si="24"/>
        <v>22</v>
      </c>
      <c r="AF533" s="198">
        <f t="shared" si="25"/>
        <v>25</v>
      </c>
      <c r="AG533" s="178">
        <v>3</v>
      </c>
      <c r="AH533" s="198" t="str">
        <f>IF(ISERROR(VLOOKUP($AG533,Datos!$A$9:$E$13,2,0)),"",VLOOKUP($AG533,Datos!$A$9:$E$13,2,0))</f>
        <v>3 Moderado</v>
      </c>
      <c r="AI533" s="197" t="str">
        <f>IF(ISERROR(VLOOKUP($AJ533,Datos!$D$8:$E$13,2,0)),0,VLOOKUP($AJ533,Datos!$D$8:$E$13,2,0))</f>
        <v>Extremadamente Dañino</v>
      </c>
      <c r="AJ533" s="198">
        <f>IF(ISERROR(VLOOKUP($X533,Datos!$B$8:$E$13,3,0)), 0, VLOOKUP($X533,Datos!$B$8:$E$13,3,0))</f>
        <v>4</v>
      </c>
      <c r="AK533" s="198">
        <f>IF(ISERROR(VLOOKUP(AL533,Datos!D526:E531,2,0)),0,VLOOKUP(AL533,Datos!D526:E531,2,0))</f>
        <v>0</v>
      </c>
      <c r="AL533" s="198">
        <f>IF(ISERROR(VLOOKUP(Y533,Datos!B526:E531,3,0)),0,VLOOKUP(Y533,Datos!B526:E531,3,0))</f>
        <v>0</v>
      </c>
      <c r="AM533" s="198">
        <f t="shared" si="26"/>
        <v>4</v>
      </c>
      <c r="AN533" s="198" t="str">
        <f>IF(ISERROR(VLOOKUP($AM533,Datos!$I$24:$J$28,2,0)),"-",VLOOKUP($AM533,Datos!$I$24:$J$28,2,0))</f>
        <v>Moderado</v>
      </c>
    </row>
    <row r="534" spans="1:40" s="199" customFormat="1">
      <c r="A534" s="196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8" t="s">
        <v>191</v>
      </c>
      <c r="N534" s="178" t="s">
        <v>194</v>
      </c>
      <c r="O534" s="198">
        <f>IF( AND($M534&lt;&gt;"", $N534&lt;&gt;""), VLOOKUP( IF(ISERROR(VLOOKUP($M534,Datos!$B$8:$C$13,2,0)),0,VLOOKUP($M534,Datos!$B$8:$C$13,2,0)), Datos!$I$9:$N$13, IF(ISERROR(VLOOKUP($N534,Datos!$B$17:$C$21,2,0)),0,VLOOKUP($N534, Datos!$B$17:$C$21,2,0)+1),  0),  "-")</f>
        <v>22</v>
      </c>
      <c r="P534" s="177"/>
      <c r="Q534" s="177"/>
      <c r="R534" s="177"/>
      <c r="S534" s="178" t="s">
        <v>40</v>
      </c>
      <c r="T534" s="198" t="str">
        <f>IF(ISERROR(VLOOKUP($S534,Datos!$B$25:$C$29,2,0)),"", VLOOKUP($S534,Datos!$B$25:$C$29,2,0))</f>
        <v>Alta</v>
      </c>
      <c r="U534" s="198" t="str">
        <f>VLOOKUP($S534,'Efectividad de Controles'!$B$5:$D$9,3,0)</f>
        <v>Impacto / Probabilidad</v>
      </c>
      <c r="V534" s="177"/>
      <c r="W534" s="177"/>
      <c r="X534" s="178" t="s">
        <v>191</v>
      </c>
      <c r="Y534" s="178" t="s">
        <v>196</v>
      </c>
      <c r="Z534" s="198">
        <f>IF( AND($X534&lt;&gt;"", $Y534&lt;&gt;""), VLOOKUP( IF(ISERROR(VLOOKUP($X534,Datos!$B$8:$C$13,2,0)),0,VLOOKUP($X534,Datos!$B$8:$C$13,2,0)), Datos!$I$9:$N$13, IF(ISERROR(VLOOKUP($Y534,Datos!$B$17:$C$21,2,0)),0,VLOOKUP($Y534, Datos!$B$17:$C$21,2,0)+1),  0),  "-")</f>
        <v>25</v>
      </c>
      <c r="AA534" s="177"/>
      <c r="AB534" s="177"/>
      <c r="AC534" s="179"/>
      <c r="AD534" s="180"/>
      <c r="AE534" s="198">
        <f t="shared" si="24"/>
        <v>22</v>
      </c>
      <c r="AF534" s="198">
        <f t="shared" si="25"/>
        <v>25</v>
      </c>
      <c r="AG534" s="178">
        <v>3</v>
      </c>
      <c r="AH534" s="198" t="str">
        <f>IF(ISERROR(VLOOKUP($AG534,Datos!$A$9:$E$13,2,0)),"",VLOOKUP($AG534,Datos!$A$9:$E$13,2,0))</f>
        <v>3 Moderado</v>
      </c>
      <c r="AI534" s="197" t="str">
        <f>IF(ISERROR(VLOOKUP($AJ534,Datos!$D$8:$E$13,2,0)),0,VLOOKUP($AJ534,Datos!$D$8:$E$13,2,0))</f>
        <v>Extremadamente Dañino</v>
      </c>
      <c r="AJ534" s="198">
        <f>IF(ISERROR(VLOOKUP($X534,Datos!$B$8:$E$13,3,0)), 0, VLOOKUP($X534,Datos!$B$8:$E$13,3,0))</f>
        <v>4</v>
      </c>
      <c r="AK534" s="198">
        <f>IF(ISERROR(VLOOKUP(AL534,Datos!D527:E532,2,0)),0,VLOOKUP(AL534,Datos!D527:E532,2,0))</f>
        <v>0</v>
      </c>
      <c r="AL534" s="198">
        <f>IF(ISERROR(VLOOKUP(Y534,Datos!B527:E532,3,0)),0,VLOOKUP(Y534,Datos!B527:E532,3,0))</f>
        <v>0</v>
      </c>
      <c r="AM534" s="198">
        <f t="shared" si="26"/>
        <v>4</v>
      </c>
      <c r="AN534" s="198" t="str">
        <f>IF(ISERROR(VLOOKUP($AM534,Datos!$I$24:$J$28,2,0)),"-",VLOOKUP($AM534,Datos!$I$24:$J$28,2,0))</f>
        <v>Moderado</v>
      </c>
    </row>
    <row r="535" spans="1:40" s="199" customFormat="1">
      <c r="A535" s="196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8" t="s">
        <v>191</v>
      </c>
      <c r="N535" s="178" t="s">
        <v>194</v>
      </c>
      <c r="O535" s="198">
        <f>IF( AND($M535&lt;&gt;"", $N535&lt;&gt;""), VLOOKUP( IF(ISERROR(VLOOKUP($M535,Datos!$B$8:$C$13,2,0)),0,VLOOKUP($M535,Datos!$B$8:$C$13,2,0)), Datos!$I$9:$N$13, IF(ISERROR(VLOOKUP($N535,Datos!$B$17:$C$21,2,0)),0,VLOOKUP($N535, Datos!$B$17:$C$21,2,0)+1),  0),  "-")</f>
        <v>22</v>
      </c>
      <c r="P535" s="177"/>
      <c r="Q535" s="177"/>
      <c r="R535" s="177"/>
      <c r="S535" s="178" t="s">
        <v>40</v>
      </c>
      <c r="T535" s="198" t="str">
        <f>IF(ISERROR(VLOOKUP($S535,Datos!$B$25:$C$29,2,0)),"", VLOOKUP($S535,Datos!$B$25:$C$29,2,0))</f>
        <v>Alta</v>
      </c>
      <c r="U535" s="198" t="str">
        <f>VLOOKUP($S535,'Efectividad de Controles'!$B$5:$D$9,3,0)</f>
        <v>Impacto / Probabilidad</v>
      </c>
      <c r="V535" s="177"/>
      <c r="W535" s="177"/>
      <c r="X535" s="178" t="s">
        <v>191</v>
      </c>
      <c r="Y535" s="178" t="s">
        <v>196</v>
      </c>
      <c r="Z535" s="198">
        <f>IF( AND($X535&lt;&gt;"", $Y535&lt;&gt;""), VLOOKUP( IF(ISERROR(VLOOKUP($X535,Datos!$B$8:$C$13,2,0)),0,VLOOKUP($X535,Datos!$B$8:$C$13,2,0)), Datos!$I$9:$N$13, IF(ISERROR(VLOOKUP($Y535,Datos!$B$17:$C$21,2,0)),0,VLOOKUP($Y535, Datos!$B$17:$C$21,2,0)+1),  0),  "-")</f>
        <v>25</v>
      </c>
      <c r="AA535" s="177"/>
      <c r="AB535" s="177"/>
      <c r="AC535" s="179"/>
      <c r="AD535" s="180"/>
      <c r="AE535" s="198">
        <f t="shared" si="24"/>
        <v>22</v>
      </c>
      <c r="AF535" s="198">
        <f t="shared" si="25"/>
        <v>25</v>
      </c>
      <c r="AG535" s="178">
        <v>3</v>
      </c>
      <c r="AH535" s="198" t="str">
        <f>IF(ISERROR(VLOOKUP($AG535,Datos!$A$9:$E$13,2,0)),"",VLOOKUP($AG535,Datos!$A$9:$E$13,2,0))</f>
        <v>3 Moderado</v>
      </c>
      <c r="AI535" s="197" t="str">
        <f>IF(ISERROR(VLOOKUP($AJ535,Datos!$D$8:$E$13,2,0)),0,VLOOKUP($AJ535,Datos!$D$8:$E$13,2,0))</f>
        <v>Extremadamente Dañino</v>
      </c>
      <c r="AJ535" s="198">
        <f>IF(ISERROR(VLOOKUP($X535,Datos!$B$8:$E$13,3,0)), 0, VLOOKUP($X535,Datos!$B$8:$E$13,3,0))</f>
        <v>4</v>
      </c>
      <c r="AK535" s="198">
        <f>IF(ISERROR(VLOOKUP(AL535,Datos!D528:E533,2,0)),0,VLOOKUP(AL535,Datos!D528:E533,2,0))</f>
        <v>0</v>
      </c>
      <c r="AL535" s="198">
        <f>IF(ISERROR(VLOOKUP(Y535,Datos!B528:E533,3,0)),0,VLOOKUP(Y535,Datos!B528:E533,3,0))</f>
        <v>0</v>
      </c>
      <c r="AM535" s="198">
        <f t="shared" si="26"/>
        <v>4</v>
      </c>
      <c r="AN535" s="198" t="str">
        <f>IF(ISERROR(VLOOKUP($AM535,Datos!$I$24:$J$28,2,0)),"-",VLOOKUP($AM535,Datos!$I$24:$J$28,2,0))</f>
        <v>Moderado</v>
      </c>
    </row>
    <row r="536" spans="1:40" s="199" customFormat="1">
      <c r="A536" s="196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8" t="s">
        <v>191</v>
      </c>
      <c r="N536" s="178" t="s">
        <v>194</v>
      </c>
      <c r="O536" s="198">
        <f>IF( AND($M536&lt;&gt;"", $N536&lt;&gt;""), VLOOKUP( IF(ISERROR(VLOOKUP($M536,Datos!$B$8:$C$13,2,0)),0,VLOOKUP($M536,Datos!$B$8:$C$13,2,0)), Datos!$I$9:$N$13, IF(ISERROR(VLOOKUP($N536,Datos!$B$17:$C$21,2,0)),0,VLOOKUP($N536, Datos!$B$17:$C$21,2,0)+1),  0),  "-")</f>
        <v>22</v>
      </c>
      <c r="P536" s="177"/>
      <c r="Q536" s="177"/>
      <c r="R536" s="177"/>
      <c r="S536" s="178" t="s">
        <v>40</v>
      </c>
      <c r="T536" s="198" t="str">
        <f>IF(ISERROR(VLOOKUP($S536,Datos!$B$25:$C$29,2,0)),"", VLOOKUP($S536,Datos!$B$25:$C$29,2,0))</f>
        <v>Alta</v>
      </c>
      <c r="U536" s="198" t="str">
        <f>VLOOKUP($S536,'Efectividad de Controles'!$B$5:$D$9,3,0)</f>
        <v>Impacto / Probabilidad</v>
      </c>
      <c r="V536" s="177"/>
      <c r="W536" s="177"/>
      <c r="X536" s="178" t="s">
        <v>191</v>
      </c>
      <c r="Y536" s="178" t="s">
        <v>196</v>
      </c>
      <c r="Z536" s="198">
        <f>IF( AND($X536&lt;&gt;"", $Y536&lt;&gt;""), VLOOKUP( IF(ISERROR(VLOOKUP($X536,Datos!$B$8:$C$13,2,0)),0,VLOOKUP($X536,Datos!$B$8:$C$13,2,0)), Datos!$I$9:$N$13, IF(ISERROR(VLOOKUP($Y536,Datos!$B$17:$C$21,2,0)),0,VLOOKUP($Y536, Datos!$B$17:$C$21,2,0)+1),  0),  "-")</f>
        <v>25</v>
      </c>
      <c r="AA536" s="177"/>
      <c r="AB536" s="177"/>
      <c r="AC536" s="179"/>
      <c r="AD536" s="180"/>
      <c r="AE536" s="198">
        <f t="shared" si="24"/>
        <v>22</v>
      </c>
      <c r="AF536" s="198">
        <f t="shared" si="25"/>
        <v>25</v>
      </c>
      <c r="AG536" s="178">
        <v>3</v>
      </c>
      <c r="AH536" s="198" t="str">
        <f>IF(ISERROR(VLOOKUP($AG536,Datos!$A$9:$E$13,2,0)),"",VLOOKUP($AG536,Datos!$A$9:$E$13,2,0))</f>
        <v>3 Moderado</v>
      </c>
      <c r="AI536" s="197" t="str">
        <f>IF(ISERROR(VLOOKUP($AJ536,Datos!$D$8:$E$13,2,0)),0,VLOOKUP($AJ536,Datos!$D$8:$E$13,2,0))</f>
        <v>Extremadamente Dañino</v>
      </c>
      <c r="AJ536" s="198">
        <f>IF(ISERROR(VLOOKUP($X536,Datos!$B$8:$E$13,3,0)), 0, VLOOKUP($X536,Datos!$B$8:$E$13,3,0))</f>
        <v>4</v>
      </c>
      <c r="AK536" s="198">
        <f>IF(ISERROR(VLOOKUP(AL536,Datos!D529:E534,2,0)),0,VLOOKUP(AL536,Datos!D529:E534,2,0))</f>
        <v>0</v>
      </c>
      <c r="AL536" s="198">
        <f>IF(ISERROR(VLOOKUP(Y536,Datos!B529:E534,3,0)),0,VLOOKUP(Y536,Datos!B529:E534,3,0))</f>
        <v>0</v>
      </c>
      <c r="AM536" s="198">
        <f t="shared" si="26"/>
        <v>4</v>
      </c>
      <c r="AN536" s="198" t="str">
        <f>IF(ISERROR(VLOOKUP($AM536,Datos!$I$24:$J$28,2,0)),"-",VLOOKUP($AM536,Datos!$I$24:$J$28,2,0))</f>
        <v>Moderado</v>
      </c>
    </row>
    <row r="537" spans="1:40" s="199" customFormat="1">
      <c r="A537" s="196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8" t="s">
        <v>191</v>
      </c>
      <c r="N537" s="178" t="s">
        <v>194</v>
      </c>
      <c r="O537" s="198">
        <f>IF( AND($M537&lt;&gt;"", $N537&lt;&gt;""), VLOOKUP( IF(ISERROR(VLOOKUP($M537,Datos!$B$8:$C$13,2,0)),0,VLOOKUP($M537,Datos!$B$8:$C$13,2,0)), Datos!$I$9:$N$13, IF(ISERROR(VLOOKUP($N537,Datos!$B$17:$C$21,2,0)),0,VLOOKUP($N537, Datos!$B$17:$C$21,2,0)+1),  0),  "-")</f>
        <v>22</v>
      </c>
      <c r="P537" s="177"/>
      <c r="Q537" s="177"/>
      <c r="R537" s="177"/>
      <c r="S537" s="178" t="s">
        <v>40</v>
      </c>
      <c r="T537" s="198" t="str">
        <f>IF(ISERROR(VLOOKUP($S537,Datos!$B$25:$C$29,2,0)),"", VLOOKUP($S537,Datos!$B$25:$C$29,2,0))</f>
        <v>Alta</v>
      </c>
      <c r="U537" s="198" t="str">
        <f>VLOOKUP($S537,'Efectividad de Controles'!$B$5:$D$9,3,0)</f>
        <v>Impacto / Probabilidad</v>
      </c>
      <c r="V537" s="177"/>
      <c r="W537" s="177"/>
      <c r="X537" s="178" t="s">
        <v>191</v>
      </c>
      <c r="Y537" s="178" t="s">
        <v>196</v>
      </c>
      <c r="Z537" s="198">
        <f>IF( AND($X537&lt;&gt;"", $Y537&lt;&gt;""), VLOOKUP( IF(ISERROR(VLOOKUP($X537,Datos!$B$8:$C$13,2,0)),0,VLOOKUP($X537,Datos!$B$8:$C$13,2,0)), Datos!$I$9:$N$13, IF(ISERROR(VLOOKUP($Y537,Datos!$B$17:$C$21,2,0)),0,VLOOKUP($Y537, Datos!$B$17:$C$21,2,0)+1),  0),  "-")</f>
        <v>25</v>
      </c>
      <c r="AA537" s="177"/>
      <c r="AB537" s="177"/>
      <c r="AC537" s="179"/>
      <c r="AD537" s="180"/>
      <c r="AE537" s="198">
        <f t="shared" si="24"/>
        <v>22</v>
      </c>
      <c r="AF537" s="198">
        <f t="shared" si="25"/>
        <v>25</v>
      </c>
      <c r="AG537" s="178">
        <v>3</v>
      </c>
      <c r="AH537" s="198" t="str">
        <f>IF(ISERROR(VLOOKUP($AG537,Datos!$A$9:$E$13,2,0)),"",VLOOKUP($AG537,Datos!$A$9:$E$13,2,0))</f>
        <v>3 Moderado</v>
      </c>
      <c r="AI537" s="197" t="str">
        <f>IF(ISERROR(VLOOKUP($AJ537,Datos!$D$8:$E$13,2,0)),0,VLOOKUP($AJ537,Datos!$D$8:$E$13,2,0))</f>
        <v>Extremadamente Dañino</v>
      </c>
      <c r="AJ537" s="198">
        <f>IF(ISERROR(VLOOKUP($X537,Datos!$B$8:$E$13,3,0)), 0, VLOOKUP($X537,Datos!$B$8:$E$13,3,0))</f>
        <v>4</v>
      </c>
      <c r="AK537" s="198">
        <f>IF(ISERROR(VLOOKUP(AL537,Datos!D530:E535,2,0)),0,VLOOKUP(AL537,Datos!D530:E535,2,0))</f>
        <v>0</v>
      </c>
      <c r="AL537" s="198">
        <f>IF(ISERROR(VLOOKUP(Y537,Datos!B530:E535,3,0)),0,VLOOKUP(Y537,Datos!B530:E535,3,0))</f>
        <v>0</v>
      </c>
      <c r="AM537" s="198">
        <f t="shared" si="26"/>
        <v>4</v>
      </c>
      <c r="AN537" s="198" t="str">
        <f>IF(ISERROR(VLOOKUP($AM537,Datos!$I$24:$J$28,2,0)),"-",VLOOKUP($AM537,Datos!$I$24:$J$28,2,0))</f>
        <v>Moderado</v>
      </c>
    </row>
    <row r="538" spans="1:40" s="199" customFormat="1">
      <c r="A538" s="196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8" t="s">
        <v>191</v>
      </c>
      <c r="N538" s="178" t="s">
        <v>194</v>
      </c>
      <c r="O538" s="198">
        <f>IF( AND($M538&lt;&gt;"", $N538&lt;&gt;""), VLOOKUP( IF(ISERROR(VLOOKUP($M538,Datos!$B$8:$C$13,2,0)),0,VLOOKUP($M538,Datos!$B$8:$C$13,2,0)), Datos!$I$9:$N$13, IF(ISERROR(VLOOKUP($N538,Datos!$B$17:$C$21,2,0)),0,VLOOKUP($N538, Datos!$B$17:$C$21,2,0)+1),  0),  "-")</f>
        <v>22</v>
      </c>
      <c r="P538" s="177"/>
      <c r="Q538" s="177"/>
      <c r="R538" s="177"/>
      <c r="S538" s="178" t="s">
        <v>40</v>
      </c>
      <c r="T538" s="198" t="str">
        <f>IF(ISERROR(VLOOKUP($S538,Datos!$B$25:$C$29,2,0)),"", VLOOKUP($S538,Datos!$B$25:$C$29,2,0))</f>
        <v>Alta</v>
      </c>
      <c r="U538" s="198" t="str">
        <f>VLOOKUP($S538,'Efectividad de Controles'!$B$5:$D$9,3,0)</f>
        <v>Impacto / Probabilidad</v>
      </c>
      <c r="V538" s="177"/>
      <c r="W538" s="177"/>
      <c r="X538" s="178" t="s">
        <v>191</v>
      </c>
      <c r="Y538" s="178" t="s">
        <v>196</v>
      </c>
      <c r="Z538" s="198">
        <f>IF( AND($X538&lt;&gt;"", $Y538&lt;&gt;""), VLOOKUP( IF(ISERROR(VLOOKUP($X538,Datos!$B$8:$C$13,2,0)),0,VLOOKUP($X538,Datos!$B$8:$C$13,2,0)), Datos!$I$9:$N$13, IF(ISERROR(VLOOKUP($Y538,Datos!$B$17:$C$21,2,0)),0,VLOOKUP($Y538, Datos!$B$17:$C$21,2,0)+1),  0),  "-")</f>
        <v>25</v>
      </c>
      <c r="AA538" s="177"/>
      <c r="AB538" s="177"/>
      <c r="AC538" s="179"/>
      <c r="AD538" s="180"/>
      <c r="AE538" s="198">
        <f t="shared" si="24"/>
        <v>22</v>
      </c>
      <c r="AF538" s="198">
        <f t="shared" si="25"/>
        <v>25</v>
      </c>
      <c r="AG538" s="178">
        <v>3</v>
      </c>
      <c r="AH538" s="198" t="str">
        <f>IF(ISERROR(VLOOKUP($AG538,Datos!$A$9:$E$13,2,0)),"",VLOOKUP($AG538,Datos!$A$9:$E$13,2,0))</f>
        <v>3 Moderado</v>
      </c>
      <c r="AI538" s="197" t="str">
        <f>IF(ISERROR(VLOOKUP($AJ538,Datos!$D$8:$E$13,2,0)),0,VLOOKUP($AJ538,Datos!$D$8:$E$13,2,0))</f>
        <v>Extremadamente Dañino</v>
      </c>
      <c r="AJ538" s="198">
        <f>IF(ISERROR(VLOOKUP($X538,Datos!$B$8:$E$13,3,0)), 0, VLOOKUP($X538,Datos!$B$8:$E$13,3,0))</f>
        <v>4</v>
      </c>
      <c r="AK538" s="198">
        <f>IF(ISERROR(VLOOKUP(AL538,Datos!D531:E536,2,0)),0,VLOOKUP(AL538,Datos!D531:E536,2,0))</f>
        <v>0</v>
      </c>
      <c r="AL538" s="198">
        <f>IF(ISERROR(VLOOKUP(Y538,Datos!B531:E536,3,0)),0,VLOOKUP(Y538,Datos!B531:E536,3,0))</f>
        <v>0</v>
      </c>
      <c r="AM538" s="198">
        <f t="shared" si="26"/>
        <v>4</v>
      </c>
      <c r="AN538" s="198" t="str">
        <f>IF(ISERROR(VLOOKUP($AM538,Datos!$I$24:$J$28,2,0)),"-",VLOOKUP($AM538,Datos!$I$24:$J$28,2,0))</f>
        <v>Moderado</v>
      </c>
    </row>
    <row r="539" spans="1:40" s="199" customFormat="1">
      <c r="A539" s="196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8" t="s">
        <v>191</v>
      </c>
      <c r="N539" s="178" t="s">
        <v>194</v>
      </c>
      <c r="O539" s="198">
        <f>IF( AND($M539&lt;&gt;"", $N539&lt;&gt;""), VLOOKUP( IF(ISERROR(VLOOKUP($M539,Datos!$B$8:$C$13,2,0)),0,VLOOKUP($M539,Datos!$B$8:$C$13,2,0)), Datos!$I$9:$N$13, IF(ISERROR(VLOOKUP($N539,Datos!$B$17:$C$21,2,0)),0,VLOOKUP($N539, Datos!$B$17:$C$21,2,0)+1),  0),  "-")</f>
        <v>22</v>
      </c>
      <c r="P539" s="177"/>
      <c r="Q539" s="177"/>
      <c r="R539" s="177"/>
      <c r="S539" s="178" t="s">
        <v>40</v>
      </c>
      <c r="T539" s="198" t="str">
        <f>IF(ISERROR(VLOOKUP($S539,Datos!$B$25:$C$29,2,0)),"", VLOOKUP($S539,Datos!$B$25:$C$29,2,0))</f>
        <v>Alta</v>
      </c>
      <c r="U539" s="198" t="str">
        <f>VLOOKUP($S539,'Efectividad de Controles'!$B$5:$D$9,3,0)</f>
        <v>Impacto / Probabilidad</v>
      </c>
      <c r="V539" s="177"/>
      <c r="W539" s="177"/>
      <c r="X539" s="178" t="s">
        <v>191</v>
      </c>
      <c r="Y539" s="178" t="s">
        <v>196</v>
      </c>
      <c r="Z539" s="198">
        <f>IF( AND($X539&lt;&gt;"", $Y539&lt;&gt;""), VLOOKUP( IF(ISERROR(VLOOKUP($X539,Datos!$B$8:$C$13,2,0)),0,VLOOKUP($X539,Datos!$B$8:$C$13,2,0)), Datos!$I$9:$N$13, IF(ISERROR(VLOOKUP($Y539,Datos!$B$17:$C$21,2,0)),0,VLOOKUP($Y539, Datos!$B$17:$C$21,2,0)+1),  0),  "-")</f>
        <v>25</v>
      </c>
      <c r="AA539" s="177"/>
      <c r="AB539" s="177"/>
      <c r="AC539" s="179"/>
      <c r="AD539" s="180"/>
      <c r="AE539" s="198">
        <f t="shared" si="24"/>
        <v>22</v>
      </c>
      <c r="AF539" s="198">
        <f t="shared" si="25"/>
        <v>25</v>
      </c>
      <c r="AG539" s="178">
        <v>3</v>
      </c>
      <c r="AH539" s="198" t="str">
        <f>IF(ISERROR(VLOOKUP($AG539,Datos!$A$9:$E$13,2,0)),"",VLOOKUP($AG539,Datos!$A$9:$E$13,2,0))</f>
        <v>3 Moderado</v>
      </c>
      <c r="AI539" s="197" t="str">
        <f>IF(ISERROR(VLOOKUP($AJ539,Datos!$D$8:$E$13,2,0)),0,VLOOKUP($AJ539,Datos!$D$8:$E$13,2,0))</f>
        <v>Extremadamente Dañino</v>
      </c>
      <c r="AJ539" s="198">
        <f>IF(ISERROR(VLOOKUP($X539,Datos!$B$8:$E$13,3,0)), 0, VLOOKUP($X539,Datos!$B$8:$E$13,3,0))</f>
        <v>4</v>
      </c>
      <c r="AK539" s="198">
        <f>IF(ISERROR(VLOOKUP(AL539,Datos!D532:E537,2,0)),0,VLOOKUP(AL539,Datos!D532:E537,2,0))</f>
        <v>0</v>
      </c>
      <c r="AL539" s="198">
        <f>IF(ISERROR(VLOOKUP(Y539,Datos!B532:E537,3,0)),0,VLOOKUP(Y539,Datos!B532:E537,3,0))</f>
        <v>0</v>
      </c>
      <c r="AM539" s="198">
        <f t="shared" si="26"/>
        <v>4</v>
      </c>
      <c r="AN539" s="198" t="str">
        <f>IF(ISERROR(VLOOKUP($AM539,Datos!$I$24:$J$28,2,0)),"-",VLOOKUP($AM539,Datos!$I$24:$J$28,2,0))</f>
        <v>Moderado</v>
      </c>
    </row>
    <row r="540" spans="1:40" s="199" customFormat="1">
      <c r="A540" s="196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8" t="s">
        <v>191</v>
      </c>
      <c r="N540" s="178" t="s">
        <v>194</v>
      </c>
      <c r="O540" s="198">
        <f>IF( AND($M540&lt;&gt;"", $N540&lt;&gt;""), VLOOKUP( IF(ISERROR(VLOOKUP($M540,Datos!$B$8:$C$13,2,0)),0,VLOOKUP($M540,Datos!$B$8:$C$13,2,0)), Datos!$I$9:$N$13, IF(ISERROR(VLOOKUP($N540,Datos!$B$17:$C$21,2,0)),0,VLOOKUP($N540, Datos!$B$17:$C$21,2,0)+1),  0),  "-")</f>
        <v>22</v>
      </c>
      <c r="P540" s="177"/>
      <c r="Q540" s="177"/>
      <c r="R540" s="177"/>
      <c r="S540" s="178" t="s">
        <v>40</v>
      </c>
      <c r="T540" s="198" t="str">
        <f>IF(ISERROR(VLOOKUP($S540,Datos!$B$25:$C$29,2,0)),"", VLOOKUP($S540,Datos!$B$25:$C$29,2,0))</f>
        <v>Alta</v>
      </c>
      <c r="U540" s="198" t="str">
        <f>VLOOKUP($S540,'Efectividad de Controles'!$B$5:$D$9,3,0)</f>
        <v>Impacto / Probabilidad</v>
      </c>
      <c r="V540" s="177"/>
      <c r="W540" s="177"/>
      <c r="X540" s="178" t="s">
        <v>191</v>
      </c>
      <c r="Y540" s="178" t="s">
        <v>196</v>
      </c>
      <c r="Z540" s="198">
        <f>IF( AND($X540&lt;&gt;"", $Y540&lt;&gt;""), VLOOKUP( IF(ISERROR(VLOOKUP($X540,Datos!$B$8:$C$13,2,0)),0,VLOOKUP($X540,Datos!$B$8:$C$13,2,0)), Datos!$I$9:$N$13, IF(ISERROR(VLOOKUP($Y540,Datos!$B$17:$C$21,2,0)),0,VLOOKUP($Y540, Datos!$B$17:$C$21,2,0)+1),  0),  "-")</f>
        <v>25</v>
      </c>
      <c r="AA540" s="177"/>
      <c r="AB540" s="177"/>
      <c r="AC540" s="179"/>
      <c r="AD540" s="180"/>
      <c r="AE540" s="198">
        <f t="shared" si="24"/>
        <v>22</v>
      </c>
      <c r="AF540" s="198">
        <f t="shared" si="25"/>
        <v>25</v>
      </c>
      <c r="AG540" s="178">
        <v>3</v>
      </c>
      <c r="AH540" s="198" t="str">
        <f>IF(ISERROR(VLOOKUP($AG540,Datos!$A$9:$E$13,2,0)),"",VLOOKUP($AG540,Datos!$A$9:$E$13,2,0))</f>
        <v>3 Moderado</v>
      </c>
      <c r="AI540" s="197" t="str">
        <f>IF(ISERROR(VLOOKUP($AJ540,Datos!$D$8:$E$13,2,0)),0,VLOOKUP($AJ540,Datos!$D$8:$E$13,2,0))</f>
        <v>Extremadamente Dañino</v>
      </c>
      <c r="AJ540" s="198">
        <f>IF(ISERROR(VLOOKUP($X540,Datos!$B$8:$E$13,3,0)), 0, VLOOKUP($X540,Datos!$B$8:$E$13,3,0))</f>
        <v>4</v>
      </c>
      <c r="AK540" s="198">
        <f>IF(ISERROR(VLOOKUP(AL540,Datos!D533:E538,2,0)),0,VLOOKUP(AL540,Datos!D533:E538,2,0))</f>
        <v>0</v>
      </c>
      <c r="AL540" s="198">
        <f>IF(ISERROR(VLOOKUP(Y540,Datos!B533:E538,3,0)),0,VLOOKUP(Y540,Datos!B533:E538,3,0))</f>
        <v>0</v>
      </c>
      <c r="AM540" s="198">
        <f t="shared" si="26"/>
        <v>4</v>
      </c>
      <c r="AN540" s="198" t="str">
        <f>IF(ISERROR(VLOOKUP($AM540,Datos!$I$24:$J$28,2,0)),"-",VLOOKUP($AM540,Datos!$I$24:$J$28,2,0))</f>
        <v>Moderado</v>
      </c>
    </row>
    <row r="541" spans="1:40" s="199" customFormat="1">
      <c r="A541" s="196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8" t="s">
        <v>191</v>
      </c>
      <c r="N541" s="178" t="s">
        <v>194</v>
      </c>
      <c r="O541" s="198">
        <f>IF( AND($M541&lt;&gt;"", $N541&lt;&gt;""), VLOOKUP( IF(ISERROR(VLOOKUP($M541,Datos!$B$8:$C$13,2,0)),0,VLOOKUP($M541,Datos!$B$8:$C$13,2,0)), Datos!$I$9:$N$13, IF(ISERROR(VLOOKUP($N541,Datos!$B$17:$C$21,2,0)),0,VLOOKUP($N541, Datos!$B$17:$C$21,2,0)+1),  0),  "-")</f>
        <v>22</v>
      </c>
      <c r="P541" s="177"/>
      <c r="Q541" s="177"/>
      <c r="R541" s="177"/>
      <c r="S541" s="178" t="s">
        <v>40</v>
      </c>
      <c r="T541" s="198" t="str">
        <f>IF(ISERROR(VLOOKUP($S541,Datos!$B$25:$C$29,2,0)),"", VLOOKUP($S541,Datos!$B$25:$C$29,2,0))</f>
        <v>Alta</v>
      </c>
      <c r="U541" s="198" t="str">
        <f>VLOOKUP($S541,'Efectividad de Controles'!$B$5:$D$9,3,0)</f>
        <v>Impacto / Probabilidad</v>
      </c>
      <c r="V541" s="177"/>
      <c r="W541" s="177"/>
      <c r="X541" s="178" t="s">
        <v>191</v>
      </c>
      <c r="Y541" s="178" t="s">
        <v>196</v>
      </c>
      <c r="Z541" s="198">
        <f>IF( AND($X541&lt;&gt;"", $Y541&lt;&gt;""), VLOOKUP( IF(ISERROR(VLOOKUP($X541,Datos!$B$8:$C$13,2,0)),0,VLOOKUP($X541,Datos!$B$8:$C$13,2,0)), Datos!$I$9:$N$13, IF(ISERROR(VLOOKUP($Y541,Datos!$B$17:$C$21,2,0)),0,VLOOKUP($Y541, Datos!$B$17:$C$21,2,0)+1),  0),  "-")</f>
        <v>25</v>
      </c>
      <c r="AA541" s="177"/>
      <c r="AB541" s="177"/>
      <c r="AC541" s="179"/>
      <c r="AD541" s="180"/>
      <c r="AE541" s="198">
        <f t="shared" si="24"/>
        <v>22</v>
      </c>
      <c r="AF541" s="198">
        <f t="shared" si="25"/>
        <v>25</v>
      </c>
      <c r="AG541" s="178">
        <v>3</v>
      </c>
      <c r="AH541" s="198" t="str">
        <f>IF(ISERROR(VLOOKUP($AG541,Datos!$A$9:$E$13,2,0)),"",VLOOKUP($AG541,Datos!$A$9:$E$13,2,0))</f>
        <v>3 Moderado</v>
      </c>
      <c r="AI541" s="197" t="str">
        <f>IF(ISERROR(VLOOKUP($AJ541,Datos!$D$8:$E$13,2,0)),0,VLOOKUP($AJ541,Datos!$D$8:$E$13,2,0))</f>
        <v>Extremadamente Dañino</v>
      </c>
      <c r="AJ541" s="198">
        <f>IF(ISERROR(VLOOKUP($X541,Datos!$B$8:$E$13,3,0)), 0, VLOOKUP($X541,Datos!$B$8:$E$13,3,0))</f>
        <v>4</v>
      </c>
      <c r="AK541" s="198">
        <f>IF(ISERROR(VLOOKUP(AL541,Datos!D534:E539,2,0)),0,VLOOKUP(AL541,Datos!D534:E539,2,0))</f>
        <v>0</v>
      </c>
      <c r="AL541" s="198">
        <f>IF(ISERROR(VLOOKUP(Y541,Datos!B534:E539,3,0)),0,VLOOKUP(Y541,Datos!B534:E539,3,0))</f>
        <v>0</v>
      </c>
      <c r="AM541" s="198">
        <f t="shared" si="26"/>
        <v>4</v>
      </c>
      <c r="AN541" s="198" t="str">
        <f>IF(ISERROR(VLOOKUP($AM541,Datos!$I$24:$J$28,2,0)),"-",VLOOKUP($AM541,Datos!$I$24:$J$28,2,0))</f>
        <v>Moderado</v>
      </c>
    </row>
    <row r="542" spans="1:40" s="199" customFormat="1">
      <c r="A542" s="196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8" t="s">
        <v>191</v>
      </c>
      <c r="N542" s="178" t="s">
        <v>194</v>
      </c>
      <c r="O542" s="198">
        <f>IF( AND($M542&lt;&gt;"", $N542&lt;&gt;""), VLOOKUP( IF(ISERROR(VLOOKUP($M542,Datos!$B$8:$C$13,2,0)),0,VLOOKUP($M542,Datos!$B$8:$C$13,2,0)), Datos!$I$9:$N$13, IF(ISERROR(VLOOKUP($N542,Datos!$B$17:$C$21,2,0)),0,VLOOKUP($N542, Datos!$B$17:$C$21,2,0)+1),  0),  "-")</f>
        <v>22</v>
      </c>
      <c r="P542" s="177"/>
      <c r="Q542" s="177"/>
      <c r="R542" s="177"/>
      <c r="S542" s="178" t="s">
        <v>40</v>
      </c>
      <c r="T542" s="198" t="str">
        <f>IF(ISERROR(VLOOKUP($S542,Datos!$B$25:$C$29,2,0)),"", VLOOKUP($S542,Datos!$B$25:$C$29,2,0))</f>
        <v>Alta</v>
      </c>
      <c r="U542" s="198" t="str">
        <f>VLOOKUP($S542,'Efectividad de Controles'!$B$5:$D$9,3,0)</f>
        <v>Impacto / Probabilidad</v>
      </c>
      <c r="V542" s="177"/>
      <c r="W542" s="177"/>
      <c r="X542" s="178" t="s">
        <v>191</v>
      </c>
      <c r="Y542" s="178" t="s">
        <v>196</v>
      </c>
      <c r="Z542" s="198">
        <f>IF( AND($X542&lt;&gt;"", $Y542&lt;&gt;""), VLOOKUP( IF(ISERROR(VLOOKUP($X542,Datos!$B$8:$C$13,2,0)),0,VLOOKUP($X542,Datos!$B$8:$C$13,2,0)), Datos!$I$9:$N$13, IF(ISERROR(VLOOKUP($Y542,Datos!$B$17:$C$21,2,0)),0,VLOOKUP($Y542, Datos!$B$17:$C$21,2,0)+1),  0),  "-")</f>
        <v>25</v>
      </c>
      <c r="AA542" s="177"/>
      <c r="AB542" s="177"/>
      <c r="AC542" s="179"/>
      <c r="AD542" s="180"/>
      <c r="AE542" s="198">
        <f t="shared" si="24"/>
        <v>22</v>
      </c>
      <c r="AF542" s="198">
        <f t="shared" si="25"/>
        <v>25</v>
      </c>
      <c r="AG542" s="178">
        <v>3</v>
      </c>
      <c r="AH542" s="198" t="str">
        <f>IF(ISERROR(VLOOKUP($AG542,Datos!$A$9:$E$13,2,0)),"",VLOOKUP($AG542,Datos!$A$9:$E$13,2,0))</f>
        <v>3 Moderado</v>
      </c>
      <c r="AI542" s="197" t="str">
        <f>IF(ISERROR(VLOOKUP($AJ542,Datos!$D$8:$E$13,2,0)),0,VLOOKUP($AJ542,Datos!$D$8:$E$13,2,0))</f>
        <v>Extremadamente Dañino</v>
      </c>
      <c r="AJ542" s="198">
        <f>IF(ISERROR(VLOOKUP($X542,Datos!$B$8:$E$13,3,0)), 0, VLOOKUP($X542,Datos!$B$8:$E$13,3,0))</f>
        <v>4</v>
      </c>
      <c r="AK542" s="198">
        <f>IF(ISERROR(VLOOKUP(AL542,Datos!D535:E540,2,0)),0,VLOOKUP(AL542,Datos!D535:E540,2,0))</f>
        <v>0</v>
      </c>
      <c r="AL542" s="198">
        <f>IF(ISERROR(VLOOKUP(Y542,Datos!B535:E540,3,0)),0,VLOOKUP(Y542,Datos!B535:E540,3,0))</f>
        <v>0</v>
      </c>
      <c r="AM542" s="198">
        <f t="shared" si="26"/>
        <v>4</v>
      </c>
      <c r="AN542" s="198" t="str">
        <f>IF(ISERROR(VLOOKUP($AM542,Datos!$I$24:$J$28,2,0)),"-",VLOOKUP($AM542,Datos!$I$24:$J$28,2,0))</f>
        <v>Moderado</v>
      </c>
    </row>
    <row r="543" spans="1:40" s="199" customFormat="1">
      <c r="A543" s="196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8" t="s">
        <v>191</v>
      </c>
      <c r="N543" s="178" t="s">
        <v>194</v>
      </c>
      <c r="O543" s="198">
        <f>IF( AND($M543&lt;&gt;"", $N543&lt;&gt;""), VLOOKUP( IF(ISERROR(VLOOKUP($M543,Datos!$B$8:$C$13,2,0)),0,VLOOKUP($M543,Datos!$B$8:$C$13,2,0)), Datos!$I$9:$N$13, IF(ISERROR(VLOOKUP($N543,Datos!$B$17:$C$21,2,0)),0,VLOOKUP($N543, Datos!$B$17:$C$21,2,0)+1),  0),  "-")</f>
        <v>22</v>
      </c>
      <c r="P543" s="177"/>
      <c r="Q543" s="177"/>
      <c r="R543" s="177"/>
      <c r="S543" s="178" t="s">
        <v>40</v>
      </c>
      <c r="T543" s="198" t="str">
        <f>IF(ISERROR(VLOOKUP($S543,Datos!$B$25:$C$29,2,0)),"", VLOOKUP($S543,Datos!$B$25:$C$29,2,0))</f>
        <v>Alta</v>
      </c>
      <c r="U543" s="198" t="str">
        <f>VLOOKUP($S543,'Efectividad de Controles'!$B$5:$D$9,3,0)</f>
        <v>Impacto / Probabilidad</v>
      </c>
      <c r="V543" s="177"/>
      <c r="W543" s="177"/>
      <c r="X543" s="178" t="s">
        <v>191</v>
      </c>
      <c r="Y543" s="178" t="s">
        <v>196</v>
      </c>
      <c r="Z543" s="198">
        <f>IF( AND($X543&lt;&gt;"", $Y543&lt;&gt;""), VLOOKUP( IF(ISERROR(VLOOKUP($X543,Datos!$B$8:$C$13,2,0)),0,VLOOKUP($X543,Datos!$B$8:$C$13,2,0)), Datos!$I$9:$N$13, IF(ISERROR(VLOOKUP($Y543,Datos!$B$17:$C$21,2,0)),0,VLOOKUP($Y543, Datos!$B$17:$C$21,2,0)+1),  0),  "-")</f>
        <v>25</v>
      </c>
      <c r="AA543" s="177"/>
      <c r="AB543" s="177"/>
      <c r="AC543" s="179"/>
      <c r="AD543" s="180"/>
      <c r="AE543" s="198">
        <f t="shared" si="24"/>
        <v>22</v>
      </c>
      <c r="AF543" s="198">
        <f t="shared" si="25"/>
        <v>25</v>
      </c>
      <c r="AG543" s="178">
        <v>3</v>
      </c>
      <c r="AH543" s="198" t="str">
        <f>IF(ISERROR(VLOOKUP($AG543,Datos!$A$9:$E$13,2,0)),"",VLOOKUP($AG543,Datos!$A$9:$E$13,2,0))</f>
        <v>3 Moderado</v>
      </c>
      <c r="AI543" s="197" t="str">
        <f>IF(ISERROR(VLOOKUP($AJ543,Datos!$D$8:$E$13,2,0)),0,VLOOKUP($AJ543,Datos!$D$8:$E$13,2,0))</f>
        <v>Extremadamente Dañino</v>
      </c>
      <c r="AJ543" s="198">
        <f>IF(ISERROR(VLOOKUP($X543,Datos!$B$8:$E$13,3,0)), 0, VLOOKUP($X543,Datos!$B$8:$E$13,3,0))</f>
        <v>4</v>
      </c>
      <c r="AK543" s="198">
        <f>IF(ISERROR(VLOOKUP(AL543,Datos!D536:E541,2,0)),0,VLOOKUP(AL543,Datos!D536:E541,2,0))</f>
        <v>0</v>
      </c>
      <c r="AL543" s="198">
        <f>IF(ISERROR(VLOOKUP(Y543,Datos!B536:E541,3,0)),0,VLOOKUP(Y543,Datos!B536:E541,3,0))</f>
        <v>0</v>
      </c>
      <c r="AM543" s="198">
        <f t="shared" si="26"/>
        <v>4</v>
      </c>
      <c r="AN543" s="198" t="str">
        <f>IF(ISERROR(VLOOKUP($AM543,Datos!$I$24:$J$28,2,0)),"-",VLOOKUP($AM543,Datos!$I$24:$J$28,2,0))</f>
        <v>Moderado</v>
      </c>
    </row>
    <row r="544" spans="1:40" s="199" customFormat="1">
      <c r="A544" s="196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8" t="s">
        <v>191</v>
      </c>
      <c r="N544" s="178" t="s">
        <v>194</v>
      </c>
      <c r="O544" s="198">
        <f>IF( AND($M544&lt;&gt;"", $N544&lt;&gt;""), VLOOKUP( IF(ISERROR(VLOOKUP($M544,Datos!$B$8:$C$13,2,0)),0,VLOOKUP($M544,Datos!$B$8:$C$13,2,0)), Datos!$I$9:$N$13, IF(ISERROR(VLOOKUP($N544,Datos!$B$17:$C$21,2,0)),0,VLOOKUP($N544, Datos!$B$17:$C$21,2,0)+1),  0),  "-")</f>
        <v>22</v>
      </c>
      <c r="P544" s="177"/>
      <c r="Q544" s="177"/>
      <c r="R544" s="177"/>
      <c r="S544" s="178" t="s">
        <v>40</v>
      </c>
      <c r="T544" s="198" t="str">
        <f>IF(ISERROR(VLOOKUP($S544,Datos!$B$25:$C$29,2,0)),"", VLOOKUP($S544,Datos!$B$25:$C$29,2,0))</f>
        <v>Alta</v>
      </c>
      <c r="U544" s="198" t="str">
        <f>VLOOKUP($S544,'Efectividad de Controles'!$B$5:$D$9,3,0)</f>
        <v>Impacto / Probabilidad</v>
      </c>
      <c r="V544" s="177"/>
      <c r="W544" s="177"/>
      <c r="X544" s="178" t="s">
        <v>191</v>
      </c>
      <c r="Y544" s="178" t="s">
        <v>196</v>
      </c>
      <c r="Z544" s="198">
        <f>IF( AND($X544&lt;&gt;"", $Y544&lt;&gt;""), VLOOKUP( IF(ISERROR(VLOOKUP($X544,Datos!$B$8:$C$13,2,0)),0,VLOOKUP($X544,Datos!$B$8:$C$13,2,0)), Datos!$I$9:$N$13, IF(ISERROR(VLOOKUP($Y544,Datos!$B$17:$C$21,2,0)),0,VLOOKUP($Y544, Datos!$B$17:$C$21,2,0)+1),  0),  "-")</f>
        <v>25</v>
      </c>
      <c r="AA544" s="177"/>
      <c r="AB544" s="177"/>
      <c r="AC544" s="179"/>
      <c r="AD544" s="180"/>
      <c r="AE544" s="198">
        <f t="shared" si="24"/>
        <v>22</v>
      </c>
      <c r="AF544" s="198">
        <f t="shared" si="25"/>
        <v>25</v>
      </c>
      <c r="AG544" s="178">
        <v>3</v>
      </c>
      <c r="AH544" s="198" t="str">
        <f>IF(ISERROR(VLOOKUP($AG544,Datos!$A$9:$E$13,2,0)),"",VLOOKUP($AG544,Datos!$A$9:$E$13,2,0))</f>
        <v>3 Moderado</v>
      </c>
      <c r="AI544" s="197" t="str">
        <f>IF(ISERROR(VLOOKUP($AJ544,Datos!$D$8:$E$13,2,0)),0,VLOOKUP($AJ544,Datos!$D$8:$E$13,2,0))</f>
        <v>Extremadamente Dañino</v>
      </c>
      <c r="AJ544" s="198">
        <f>IF(ISERROR(VLOOKUP($X544,Datos!$B$8:$E$13,3,0)), 0, VLOOKUP($X544,Datos!$B$8:$E$13,3,0))</f>
        <v>4</v>
      </c>
      <c r="AK544" s="198">
        <f>IF(ISERROR(VLOOKUP(AL544,Datos!D537:E542,2,0)),0,VLOOKUP(AL544,Datos!D537:E542,2,0))</f>
        <v>0</v>
      </c>
      <c r="AL544" s="198">
        <f>IF(ISERROR(VLOOKUP(Y544,Datos!B537:E542,3,0)),0,VLOOKUP(Y544,Datos!B537:E542,3,0))</f>
        <v>0</v>
      </c>
      <c r="AM544" s="198">
        <f t="shared" si="26"/>
        <v>4</v>
      </c>
      <c r="AN544" s="198" t="str">
        <f>IF(ISERROR(VLOOKUP($AM544,Datos!$I$24:$J$28,2,0)),"-",VLOOKUP($AM544,Datos!$I$24:$J$28,2,0))</f>
        <v>Moderado</v>
      </c>
    </row>
    <row r="545" spans="1:40" s="199" customFormat="1">
      <c r="A545" s="196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8" t="s">
        <v>191</v>
      </c>
      <c r="N545" s="178" t="s">
        <v>194</v>
      </c>
      <c r="O545" s="198">
        <f>IF( AND($M545&lt;&gt;"", $N545&lt;&gt;""), VLOOKUP( IF(ISERROR(VLOOKUP($M545,Datos!$B$8:$C$13,2,0)),0,VLOOKUP($M545,Datos!$B$8:$C$13,2,0)), Datos!$I$9:$N$13, IF(ISERROR(VLOOKUP($N545,Datos!$B$17:$C$21,2,0)),0,VLOOKUP($N545, Datos!$B$17:$C$21,2,0)+1),  0),  "-")</f>
        <v>22</v>
      </c>
      <c r="P545" s="177"/>
      <c r="Q545" s="177"/>
      <c r="R545" s="177"/>
      <c r="S545" s="178" t="s">
        <v>40</v>
      </c>
      <c r="T545" s="198" t="str">
        <f>IF(ISERROR(VLOOKUP($S545,Datos!$B$25:$C$29,2,0)),"", VLOOKUP($S545,Datos!$B$25:$C$29,2,0))</f>
        <v>Alta</v>
      </c>
      <c r="U545" s="198" t="str">
        <f>VLOOKUP($S545,'Efectividad de Controles'!$B$5:$D$9,3,0)</f>
        <v>Impacto / Probabilidad</v>
      </c>
      <c r="V545" s="177"/>
      <c r="W545" s="177"/>
      <c r="X545" s="178" t="s">
        <v>191</v>
      </c>
      <c r="Y545" s="178" t="s">
        <v>196</v>
      </c>
      <c r="Z545" s="198">
        <f>IF( AND($X545&lt;&gt;"", $Y545&lt;&gt;""), VLOOKUP( IF(ISERROR(VLOOKUP($X545,Datos!$B$8:$C$13,2,0)),0,VLOOKUP($X545,Datos!$B$8:$C$13,2,0)), Datos!$I$9:$N$13, IF(ISERROR(VLOOKUP($Y545,Datos!$B$17:$C$21,2,0)),0,VLOOKUP($Y545, Datos!$B$17:$C$21,2,0)+1),  0),  "-")</f>
        <v>25</v>
      </c>
      <c r="AA545" s="177"/>
      <c r="AB545" s="177"/>
      <c r="AC545" s="179"/>
      <c r="AD545" s="180"/>
      <c r="AE545" s="198">
        <f t="shared" ref="AE545:AE608" si="27">+O545</f>
        <v>22</v>
      </c>
      <c r="AF545" s="198">
        <f t="shared" ref="AF545:AF608" si="28">+Z545</f>
        <v>25</v>
      </c>
      <c r="AG545" s="178">
        <v>3</v>
      </c>
      <c r="AH545" s="198" t="str">
        <f>IF(ISERROR(VLOOKUP($AG545,Datos!$A$9:$E$13,2,0)),"",VLOOKUP($AG545,Datos!$A$9:$E$13,2,0))</f>
        <v>3 Moderado</v>
      </c>
      <c r="AI545" s="197" t="str">
        <f>IF(ISERROR(VLOOKUP($AJ545,Datos!$D$8:$E$13,2,0)),0,VLOOKUP($AJ545,Datos!$D$8:$E$13,2,0))</f>
        <v>Extremadamente Dañino</v>
      </c>
      <c r="AJ545" s="198">
        <f>IF(ISERROR(VLOOKUP($X545,Datos!$B$8:$E$13,3,0)), 0, VLOOKUP($X545,Datos!$B$8:$E$13,3,0))</f>
        <v>4</v>
      </c>
      <c r="AK545" s="198">
        <f>IF(ISERROR(VLOOKUP(AL545,Datos!D538:E543,2,0)),0,VLOOKUP(AL545,Datos!D538:E543,2,0))</f>
        <v>0</v>
      </c>
      <c r="AL545" s="198">
        <f>IF(ISERROR(VLOOKUP(Y545,Datos!B538:E543,3,0)),0,VLOOKUP(Y545,Datos!B538:E543,3,0))</f>
        <v>0</v>
      </c>
      <c r="AM545" s="198">
        <f t="shared" ref="AM545:AM608" si="29">+AL545+AJ545</f>
        <v>4</v>
      </c>
      <c r="AN545" s="198" t="str">
        <f>IF(ISERROR(VLOOKUP($AM545,Datos!$I$24:$J$28,2,0)),"-",VLOOKUP($AM545,Datos!$I$24:$J$28,2,0))</f>
        <v>Moderado</v>
      </c>
    </row>
    <row r="546" spans="1:40" s="199" customFormat="1">
      <c r="A546" s="196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8" t="s">
        <v>191</v>
      </c>
      <c r="N546" s="178" t="s">
        <v>194</v>
      </c>
      <c r="O546" s="198">
        <f>IF( AND($M546&lt;&gt;"", $N546&lt;&gt;""), VLOOKUP( IF(ISERROR(VLOOKUP($M546,Datos!$B$8:$C$13,2,0)),0,VLOOKUP($M546,Datos!$B$8:$C$13,2,0)), Datos!$I$9:$N$13, IF(ISERROR(VLOOKUP($N546,Datos!$B$17:$C$21,2,0)),0,VLOOKUP($N546, Datos!$B$17:$C$21,2,0)+1),  0),  "-")</f>
        <v>22</v>
      </c>
      <c r="P546" s="177"/>
      <c r="Q546" s="177"/>
      <c r="R546" s="177"/>
      <c r="S546" s="178" t="s">
        <v>40</v>
      </c>
      <c r="T546" s="198" t="str">
        <f>IF(ISERROR(VLOOKUP($S546,Datos!$B$25:$C$29,2,0)),"", VLOOKUP($S546,Datos!$B$25:$C$29,2,0))</f>
        <v>Alta</v>
      </c>
      <c r="U546" s="198" t="str">
        <f>VLOOKUP($S546,'Efectividad de Controles'!$B$5:$D$9,3,0)</f>
        <v>Impacto / Probabilidad</v>
      </c>
      <c r="V546" s="177"/>
      <c r="W546" s="177"/>
      <c r="X546" s="178" t="s">
        <v>191</v>
      </c>
      <c r="Y546" s="178" t="s">
        <v>196</v>
      </c>
      <c r="Z546" s="198">
        <f>IF( AND($X546&lt;&gt;"", $Y546&lt;&gt;""), VLOOKUP( IF(ISERROR(VLOOKUP($X546,Datos!$B$8:$C$13,2,0)),0,VLOOKUP($X546,Datos!$B$8:$C$13,2,0)), Datos!$I$9:$N$13, IF(ISERROR(VLOOKUP($Y546,Datos!$B$17:$C$21,2,0)),0,VLOOKUP($Y546, Datos!$B$17:$C$21,2,0)+1),  0),  "-")</f>
        <v>25</v>
      </c>
      <c r="AA546" s="177"/>
      <c r="AB546" s="177"/>
      <c r="AC546" s="179"/>
      <c r="AD546" s="180"/>
      <c r="AE546" s="198">
        <f t="shared" si="27"/>
        <v>22</v>
      </c>
      <c r="AF546" s="198">
        <f t="shared" si="28"/>
        <v>25</v>
      </c>
      <c r="AG546" s="178">
        <v>3</v>
      </c>
      <c r="AH546" s="198" t="str">
        <f>IF(ISERROR(VLOOKUP($AG546,Datos!$A$9:$E$13,2,0)),"",VLOOKUP($AG546,Datos!$A$9:$E$13,2,0))</f>
        <v>3 Moderado</v>
      </c>
      <c r="AI546" s="197" t="str">
        <f>IF(ISERROR(VLOOKUP($AJ546,Datos!$D$8:$E$13,2,0)),0,VLOOKUP($AJ546,Datos!$D$8:$E$13,2,0))</f>
        <v>Extremadamente Dañino</v>
      </c>
      <c r="AJ546" s="198">
        <f>IF(ISERROR(VLOOKUP($X546,Datos!$B$8:$E$13,3,0)), 0, VLOOKUP($X546,Datos!$B$8:$E$13,3,0))</f>
        <v>4</v>
      </c>
      <c r="AK546" s="198">
        <f>IF(ISERROR(VLOOKUP(AL546,Datos!D539:E544,2,0)),0,VLOOKUP(AL546,Datos!D539:E544,2,0))</f>
        <v>0</v>
      </c>
      <c r="AL546" s="198">
        <f>IF(ISERROR(VLOOKUP(Y546,Datos!B539:E544,3,0)),0,VLOOKUP(Y546,Datos!B539:E544,3,0))</f>
        <v>0</v>
      </c>
      <c r="AM546" s="198">
        <f t="shared" si="29"/>
        <v>4</v>
      </c>
      <c r="AN546" s="198" t="str">
        <f>IF(ISERROR(VLOOKUP($AM546,Datos!$I$24:$J$28,2,0)),"-",VLOOKUP($AM546,Datos!$I$24:$J$28,2,0))</f>
        <v>Moderado</v>
      </c>
    </row>
    <row r="547" spans="1:40" s="199" customFormat="1">
      <c r="A547" s="196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8" t="s">
        <v>191</v>
      </c>
      <c r="N547" s="178" t="s">
        <v>194</v>
      </c>
      <c r="O547" s="198">
        <f>IF( AND($M547&lt;&gt;"", $N547&lt;&gt;""), VLOOKUP( IF(ISERROR(VLOOKUP($M547,Datos!$B$8:$C$13,2,0)),0,VLOOKUP($M547,Datos!$B$8:$C$13,2,0)), Datos!$I$9:$N$13, IF(ISERROR(VLOOKUP($N547,Datos!$B$17:$C$21,2,0)),0,VLOOKUP($N547, Datos!$B$17:$C$21,2,0)+1),  0),  "-")</f>
        <v>22</v>
      </c>
      <c r="P547" s="177"/>
      <c r="Q547" s="177"/>
      <c r="R547" s="177"/>
      <c r="S547" s="178" t="s">
        <v>40</v>
      </c>
      <c r="T547" s="198" t="str">
        <f>IF(ISERROR(VLOOKUP($S547,Datos!$B$25:$C$29,2,0)),"", VLOOKUP($S547,Datos!$B$25:$C$29,2,0))</f>
        <v>Alta</v>
      </c>
      <c r="U547" s="198" t="str">
        <f>VLOOKUP($S547,'Efectividad de Controles'!$B$5:$D$9,3,0)</f>
        <v>Impacto / Probabilidad</v>
      </c>
      <c r="V547" s="177"/>
      <c r="W547" s="177"/>
      <c r="X547" s="178" t="s">
        <v>191</v>
      </c>
      <c r="Y547" s="178" t="s">
        <v>196</v>
      </c>
      <c r="Z547" s="198">
        <f>IF( AND($X547&lt;&gt;"", $Y547&lt;&gt;""), VLOOKUP( IF(ISERROR(VLOOKUP($X547,Datos!$B$8:$C$13,2,0)),0,VLOOKUP($X547,Datos!$B$8:$C$13,2,0)), Datos!$I$9:$N$13, IF(ISERROR(VLOOKUP($Y547,Datos!$B$17:$C$21,2,0)),0,VLOOKUP($Y547, Datos!$B$17:$C$21,2,0)+1),  0),  "-")</f>
        <v>25</v>
      </c>
      <c r="AA547" s="177"/>
      <c r="AB547" s="177"/>
      <c r="AC547" s="179"/>
      <c r="AD547" s="180"/>
      <c r="AE547" s="198">
        <f t="shared" si="27"/>
        <v>22</v>
      </c>
      <c r="AF547" s="198">
        <f t="shared" si="28"/>
        <v>25</v>
      </c>
      <c r="AG547" s="178">
        <v>3</v>
      </c>
      <c r="AH547" s="198" t="str">
        <f>IF(ISERROR(VLOOKUP($AG547,Datos!$A$9:$E$13,2,0)),"",VLOOKUP($AG547,Datos!$A$9:$E$13,2,0))</f>
        <v>3 Moderado</v>
      </c>
      <c r="AI547" s="197" t="str">
        <f>IF(ISERROR(VLOOKUP($AJ547,Datos!$D$8:$E$13,2,0)),0,VLOOKUP($AJ547,Datos!$D$8:$E$13,2,0))</f>
        <v>Extremadamente Dañino</v>
      </c>
      <c r="AJ547" s="198">
        <f>IF(ISERROR(VLOOKUP($X547,Datos!$B$8:$E$13,3,0)), 0, VLOOKUP($X547,Datos!$B$8:$E$13,3,0))</f>
        <v>4</v>
      </c>
      <c r="AK547" s="198">
        <f>IF(ISERROR(VLOOKUP(AL547,Datos!D540:E545,2,0)),0,VLOOKUP(AL547,Datos!D540:E545,2,0))</f>
        <v>0</v>
      </c>
      <c r="AL547" s="198">
        <f>IF(ISERROR(VLOOKUP(Y547,Datos!B540:E545,3,0)),0,VLOOKUP(Y547,Datos!B540:E545,3,0))</f>
        <v>0</v>
      </c>
      <c r="AM547" s="198">
        <f t="shared" si="29"/>
        <v>4</v>
      </c>
      <c r="AN547" s="198" t="str">
        <f>IF(ISERROR(VLOOKUP($AM547,Datos!$I$24:$J$28,2,0)),"-",VLOOKUP($AM547,Datos!$I$24:$J$28,2,0))</f>
        <v>Moderado</v>
      </c>
    </row>
    <row r="548" spans="1:40" s="199" customFormat="1">
      <c r="A548" s="196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8" t="s">
        <v>191</v>
      </c>
      <c r="N548" s="178" t="s">
        <v>194</v>
      </c>
      <c r="O548" s="198">
        <f>IF( AND($M548&lt;&gt;"", $N548&lt;&gt;""), VLOOKUP( IF(ISERROR(VLOOKUP($M548,Datos!$B$8:$C$13,2,0)),0,VLOOKUP($M548,Datos!$B$8:$C$13,2,0)), Datos!$I$9:$N$13, IF(ISERROR(VLOOKUP($N548,Datos!$B$17:$C$21,2,0)),0,VLOOKUP($N548, Datos!$B$17:$C$21,2,0)+1),  0),  "-")</f>
        <v>22</v>
      </c>
      <c r="P548" s="177"/>
      <c r="Q548" s="177"/>
      <c r="R548" s="177"/>
      <c r="S548" s="178" t="s">
        <v>40</v>
      </c>
      <c r="T548" s="198" t="str">
        <f>IF(ISERROR(VLOOKUP($S548,Datos!$B$25:$C$29,2,0)),"", VLOOKUP($S548,Datos!$B$25:$C$29,2,0))</f>
        <v>Alta</v>
      </c>
      <c r="U548" s="198" t="str">
        <f>VLOOKUP($S548,'Efectividad de Controles'!$B$5:$D$9,3,0)</f>
        <v>Impacto / Probabilidad</v>
      </c>
      <c r="V548" s="177"/>
      <c r="W548" s="177"/>
      <c r="X548" s="178" t="s">
        <v>191</v>
      </c>
      <c r="Y548" s="178" t="s">
        <v>196</v>
      </c>
      <c r="Z548" s="198">
        <f>IF( AND($X548&lt;&gt;"", $Y548&lt;&gt;""), VLOOKUP( IF(ISERROR(VLOOKUP($X548,Datos!$B$8:$C$13,2,0)),0,VLOOKUP($X548,Datos!$B$8:$C$13,2,0)), Datos!$I$9:$N$13, IF(ISERROR(VLOOKUP($Y548,Datos!$B$17:$C$21,2,0)),0,VLOOKUP($Y548, Datos!$B$17:$C$21,2,0)+1),  0),  "-")</f>
        <v>25</v>
      </c>
      <c r="AA548" s="177"/>
      <c r="AB548" s="177"/>
      <c r="AC548" s="179"/>
      <c r="AD548" s="180"/>
      <c r="AE548" s="198">
        <f t="shared" si="27"/>
        <v>22</v>
      </c>
      <c r="AF548" s="198">
        <f t="shared" si="28"/>
        <v>25</v>
      </c>
      <c r="AG548" s="178">
        <v>3</v>
      </c>
      <c r="AH548" s="198" t="str">
        <f>IF(ISERROR(VLOOKUP($AG548,Datos!$A$9:$E$13,2,0)),"",VLOOKUP($AG548,Datos!$A$9:$E$13,2,0))</f>
        <v>3 Moderado</v>
      </c>
      <c r="AI548" s="197" t="str">
        <f>IF(ISERROR(VLOOKUP($AJ548,Datos!$D$8:$E$13,2,0)),0,VLOOKUP($AJ548,Datos!$D$8:$E$13,2,0))</f>
        <v>Extremadamente Dañino</v>
      </c>
      <c r="AJ548" s="198">
        <f>IF(ISERROR(VLOOKUP($X548,Datos!$B$8:$E$13,3,0)), 0, VLOOKUP($X548,Datos!$B$8:$E$13,3,0))</f>
        <v>4</v>
      </c>
      <c r="AK548" s="198">
        <f>IF(ISERROR(VLOOKUP(AL548,Datos!D541:E546,2,0)),0,VLOOKUP(AL548,Datos!D541:E546,2,0))</f>
        <v>0</v>
      </c>
      <c r="AL548" s="198">
        <f>IF(ISERROR(VLOOKUP(Y548,Datos!B541:E546,3,0)),0,VLOOKUP(Y548,Datos!B541:E546,3,0))</f>
        <v>0</v>
      </c>
      <c r="AM548" s="198">
        <f t="shared" si="29"/>
        <v>4</v>
      </c>
      <c r="AN548" s="198" t="str">
        <f>IF(ISERROR(VLOOKUP($AM548,Datos!$I$24:$J$28,2,0)),"-",VLOOKUP($AM548,Datos!$I$24:$J$28,2,0))</f>
        <v>Moderado</v>
      </c>
    </row>
    <row r="549" spans="1:40" s="199" customFormat="1">
      <c r="A549" s="196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8" t="s">
        <v>191</v>
      </c>
      <c r="N549" s="178" t="s">
        <v>194</v>
      </c>
      <c r="O549" s="198">
        <f>IF( AND($M549&lt;&gt;"", $N549&lt;&gt;""), VLOOKUP( IF(ISERROR(VLOOKUP($M549,Datos!$B$8:$C$13,2,0)),0,VLOOKUP($M549,Datos!$B$8:$C$13,2,0)), Datos!$I$9:$N$13, IF(ISERROR(VLOOKUP($N549,Datos!$B$17:$C$21,2,0)),0,VLOOKUP($N549, Datos!$B$17:$C$21,2,0)+1),  0),  "-")</f>
        <v>22</v>
      </c>
      <c r="P549" s="177"/>
      <c r="Q549" s="177"/>
      <c r="R549" s="177"/>
      <c r="S549" s="178" t="s">
        <v>40</v>
      </c>
      <c r="T549" s="198" t="str">
        <f>IF(ISERROR(VLOOKUP($S549,Datos!$B$25:$C$29,2,0)),"", VLOOKUP($S549,Datos!$B$25:$C$29,2,0))</f>
        <v>Alta</v>
      </c>
      <c r="U549" s="198" t="str">
        <f>VLOOKUP($S549,'Efectividad de Controles'!$B$5:$D$9,3,0)</f>
        <v>Impacto / Probabilidad</v>
      </c>
      <c r="V549" s="177"/>
      <c r="W549" s="177"/>
      <c r="X549" s="178" t="s">
        <v>191</v>
      </c>
      <c r="Y549" s="178" t="s">
        <v>196</v>
      </c>
      <c r="Z549" s="198">
        <f>IF( AND($X549&lt;&gt;"", $Y549&lt;&gt;""), VLOOKUP( IF(ISERROR(VLOOKUP($X549,Datos!$B$8:$C$13,2,0)),0,VLOOKUP($X549,Datos!$B$8:$C$13,2,0)), Datos!$I$9:$N$13, IF(ISERROR(VLOOKUP($Y549,Datos!$B$17:$C$21,2,0)),0,VLOOKUP($Y549, Datos!$B$17:$C$21,2,0)+1),  0),  "-")</f>
        <v>25</v>
      </c>
      <c r="AA549" s="177"/>
      <c r="AB549" s="177"/>
      <c r="AC549" s="179"/>
      <c r="AD549" s="180"/>
      <c r="AE549" s="198">
        <f t="shared" si="27"/>
        <v>22</v>
      </c>
      <c r="AF549" s="198">
        <f t="shared" si="28"/>
        <v>25</v>
      </c>
      <c r="AG549" s="178">
        <v>3</v>
      </c>
      <c r="AH549" s="198" t="str">
        <f>IF(ISERROR(VLOOKUP($AG549,Datos!$A$9:$E$13,2,0)),"",VLOOKUP($AG549,Datos!$A$9:$E$13,2,0))</f>
        <v>3 Moderado</v>
      </c>
      <c r="AI549" s="197" t="str">
        <f>IF(ISERROR(VLOOKUP($AJ549,Datos!$D$8:$E$13,2,0)),0,VLOOKUP($AJ549,Datos!$D$8:$E$13,2,0))</f>
        <v>Extremadamente Dañino</v>
      </c>
      <c r="AJ549" s="198">
        <f>IF(ISERROR(VLOOKUP($X549,Datos!$B$8:$E$13,3,0)), 0, VLOOKUP($X549,Datos!$B$8:$E$13,3,0))</f>
        <v>4</v>
      </c>
      <c r="AK549" s="198">
        <f>IF(ISERROR(VLOOKUP(AL549,Datos!D542:E547,2,0)),0,VLOOKUP(AL549,Datos!D542:E547,2,0))</f>
        <v>0</v>
      </c>
      <c r="AL549" s="198">
        <f>IF(ISERROR(VLOOKUP(Y549,Datos!B542:E547,3,0)),0,VLOOKUP(Y549,Datos!B542:E547,3,0))</f>
        <v>0</v>
      </c>
      <c r="AM549" s="198">
        <f t="shared" si="29"/>
        <v>4</v>
      </c>
      <c r="AN549" s="198" t="str">
        <f>IF(ISERROR(VLOOKUP($AM549,Datos!$I$24:$J$28,2,0)),"-",VLOOKUP($AM549,Datos!$I$24:$J$28,2,0))</f>
        <v>Moderado</v>
      </c>
    </row>
    <row r="550" spans="1:40" s="199" customFormat="1">
      <c r="A550" s="196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8" t="s">
        <v>191</v>
      </c>
      <c r="N550" s="178" t="s">
        <v>194</v>
      </c>
      <c r="O550" s="198">
        <f>IF( AND($M550&lt;&gt;"", $N550&lt;&gt;""), VLOOKUP( IF(ISERROR(VLOOKUP($M550,Datos!$B$8:$C$13,2,0)),0,VLOOKUP($M550,Datos!$B$8:$C$13,2,0)), Datos!$I$9:$N$13, IF(ISERROR(VLOOKUP($N550,Datos!$B$17:$C$21,2,0)),0,VLOOKUP($N550, Datos!$B$17:$C$21,2,0)+1),  0),  "-")</f>
        <v>22</v>
      </c>
      <c r="P550" s="177"/>
      <c r="Q550" s="177"/>
      <c r="R550" s="177"/>
      <c r="S550" s="178" t="s">
        <v>40</v>
      </c>
      <c r="T550" s="198" t="str">
        <f>IF(ISERROR(VLOOKUP($S550,Datos!$B$25:$C$29,2,0)),"", VLOOKUP($S550,Datos!$B$25:$C$29,2,0))</f>
        <v>Alta</v>
      </c>
      <c r="U550" s="198" t="str">
        <f>VLOOKUP($S550,'Efectividad de Controles'!$B$5:$D$9,3,0)</f>
        <v>Impacto / Probabilidad</v>
      </c>
      <c r="V550" s="177"/>
      <c r="W550" s="177"/>
      <c r="X550" s="178" t="s">
        <v>191</v>
      </c>
      <c r="Y550" s="178" t="s">
        <v>196</v>
      </c>
      <c r="Z550" s="198">
        <f>IF( AND($X550&lt;&gt;"", $Y550&lt;&gt;""), VLOOKUP( IF(ISERROR(VLOOKUP($X550,Datos!$B$8:$C$13,2,0)),0,VLOOKUP($X550,Datos!$B$8:$C$13,2,0)), Datos!$I$9:$N$13, IF(ISERROR(VLOOKUP($Y550,Datos!$B$17:$C$21,2,0)),0,VLOOKUP($Y550, Datos!$B$17:$C$21,2,0)+1),  0),  "-")</f>
        <v>25</v>
      </c>
      <c r="AA550" s="177"/>
      <c r="AB550" s="177"/>
      <c r="AC550" s="179"/>
      <c r="AD550" s="180"/>
      <c r="AE550" s="198">
        <f t="shared" si="27"/>
        <v>22</v>
      </c>
      <c r="AF550" s="198">
        <f t="shared" si="28"/>
        <v>25</v>
      </c>
      <c r="AG550" s="178">
        <v>3</v>
      </c>
      <c r="AH550" s="198" t="str">
        <f>IF(ISERROR(VLOOKUP($AG550,Datos!$A$9:$E$13,2,0)),"",VLOOKUP($AG550,Datos!$A$9:$E$13,2,0))</f>
        <v>3 Moderado</v>
      </c>
      <c r="AI550" s="197" t="str">
        <f>IF(ISERROR(VLOOKUP($AJ550,Datos!$D$8:$E$13,2,0)),0,VLOOKUP($AJ550,Datos!$D$8:$E$13,2,0))</f>
        <v>Extremadamente Dañino</v>
      </c>
      <c r="AJ550" s="198">
        <f>IF(ISERROR(VLOOKUP($X550,Datos!$B$8:$E$13,3,0)), 0, VLOOKUP($X550,Datos!$B$8:$E$13,3,0))</f>
        <v>4</v>
      </c>
      <c r="AK550" s="198">
        <f>IF(ISERROR(VLOOKUP(AL550,Datos!D543:E548,2,0)),0,VLOOKUP(AL550,Datos!D543:E548,2,0))</f>
        <v>0</v>
      </c>
      <c r="AL550" s="198">
        <f>IF(ISERROR(VLOOKUP(Y550,Datos!B543:E548,3,0)),0,VLOOKUP(Y550,Datos!B543:E548,3,0))</f>
        <v>0</v>
      </c>
      <c r="AM550" s="198">
        <f t="shared" si="29"/>
        <v>4</v>
      </c>
      <c r="AN550" s="198" t="str">
        <f>IF(ISERROR(VLOOKUP($AM550,Datos!$I$24:$J$28,2,0)),"-",VLOOKUP($AM550,Datos!$I$24:$J$28,2,0))</f>
        <v>Moderado</v>
      </c>
    </row>
    <row r="551" spans="1:40" s="199" customFormat="1">
      <c r="A551" s="196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8" t="s">
        <v>191</v>
      </c>
      <c r="N551" s="178" t="s">
        <v>194</v>
      </c>
      <c r="O551" s="198">
        <f>IF( AND($M551&lt;&gt;"", $N551&lt;&gt;""), VLOOKUP( IF(ISERROR(VLOOKUP($M551,Datos!$B$8:$C$13,2,0)),0,VLOOKUP($M551,Datos!$B$8:$C$13,2,0)), Datos!$I$9:$N$13, IF(ISERROR(VLOOKUP($N551,Datos!$B$17:$C$21,2,0)),0,VLOOKUP($N551, Datos!$B$17:$C$21,2,0)+1),  0),  "-")</f>
        <v>22</v>
      </c>
      <c r="P551" s="177"/>
      <c r="Q551" s="177"/>
      <c r="R551" s="177"/>
      <c r="S551" s="178" t="s">
        <v>40</v>
      </c>
      <c r="T551" s="198" t="str">
        <f>IF(ISERROR(VLOOKUP($S551,Datos!$B$25:$C$29,2,0)),"", VLOOKUP($S551,Datos!$B$25:$C$29,2,0))</f>
        <v>Alta</v>
      </c>
      <c r="U551" s="198" t="str">
        <f>VLOOKUP($S551,'Efectividad de Controles'!$B$5:$D$9,3,0)</f>
        <v>Impacto / Probabilidad</v>
      </c>
      <c r="V551" s="177"/>
      <c r="W551" s="177"/>
      <c r="X551" s="178" t="s">
        <v>191</v>
      </c>
      <c r="Y551" s="178" t="s">
        <v>196</v>
      </c>
      <c r="Z551" s="198">
        <f>IF( AND($X551&lt;&gt;"", $Y551&lt;&gt;""), VLOOKUP( IF(ISERROR(VLOOKUP($X551,Datos!$B$8:$C$13,2,0)),0,VLOOKUP($X551,Datos!$B$8:$C$13,2,0)), Datos!$I$9:$N$13, IF(ISERROR(VLOOKUP($Y551,Datos!$B$17:$C$21,2,0)),0,VLOOKUP($Y551, Datos!$B$17:$C$21,2,0)+1),  0),  "-")</f>
        <v>25</v>
      </c>
      <c r="AA551" s="177"/>
      <c r="AB551" s="177"/>
      <c r="AC551" s="179"/>
      <c r="AD551" s="180"/>
      <c r="AE551" s="198">
        <f t="shared" si="27"/>
        <v>22</v>
      </c>
      <c r="AF551" s="198">
        <f t="shared" si="28"/>
        <v>25</v>
      </c>
      <c r="AG551" s="178">
        <v>3</v>
      </c>
      <c r="AH551" s="198" t="str">
        <f>IF(ISERROR(VLOOKUP($AG551,Datos!$A$9:$E$13,2,0)),"",VLOOKUP($AG551,Datos!$A$9:$E$13,2,0))</f>
        <v>3 Moderado</v>
      </c>
      <c r="AI551" s="197" t="str">
        <f>IF(ISERROR(VLOOKUP($AJ551,Datos!$D$8:$E$13,2,0)),0,VLOOKUP($AJ551,Datos!$D$8:$E$13,2,0))</f>
        <v>Extremadamente Dañino</v>
      </c>
      <c r="AJ551" s="198">
        <f>IF(ISERROR(VLOOKUP($X551,Datos!$B$8:$E$13,3,0)), 0, VLOOKUP($X551,Datos!$B$8:$E$13,3,0))</f>
        <v>4</v>
      </c>
      <c r="AK551" s="198">
        <f>IF(ISERROR(VLOOKUP(AL551,Datos!D544:E549,2,0)),0,VLOOKUP(AL551,Datos!D544:E549,2,0))</f>
        <v>0</v>
      </c>
      <c r="AL551" s="198">
        <f>IF(ISERROR(VLOOKUP(Y551,Datos!B544:E549,3,0)),0,VLOOKUP(Y551,Datos!B544:E549,3,0))</f>
        <v>0</v>
      </c>
      <c r="AM551" s="198">
        <f t="shared" si="29"/>
        <v>4</v>
      </c>
      <c r="AN551" s="198" t="str">
        <f>IF(ISERROR(VLOOKUP($AM551,Datos!$I$24:$J$28,2,0)),"-",VLOOKUP($AM551,Datos!$I$24:$J$28,2,0))</f>
        <v>Moderado</v>
      </c>
    </row>
    <row r="552" spans="1:40" s="199" customFormat="1">
      <c r="A552" s="196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8" t="s">
        <v>191</v>
      </c>
      <c r="N552" s="178" t="s">
        <v>194</v>
      </c>
      <c r="O552" s="198">
        <f>IF( AND($M552&lt;&gt;"", $N552&lt;&gt;""), VLOOKUP( IF(ISERROR(VLOOKUP($M552,Datos!$B$8:$C$13,2,0)),0,VLOOKUP($M552,Datos!$B$8:$C$13,2,0)), Datos!$I$9:$N$13, IF(ISERROR(VLOOKUP($N552,Datos!$B$17:$C$21,2,0)),0,VLOOKUP($N552, Datos!$B$17:$C$21,2,0)+1),  0),  "-")</f>
        <v>22</v>
      </c>
      <c r="P552" s="177"/>
      <c r="Q552" s="177"/>
      <c r="R552" s="177"/>
      <c r="S552" s="178" t="s">
        <v>40</v>
      </c>
      <c r="T552" s="198" t="str">
        <f>IF(ISERROR(VLOOKUP($S552,Datos!$B$25:$C$29,2,0)),"", VLOOKUP($S552,Datos!$B$25:$C$29,2,0))</f>
        <v>Alta</v>
      </c>
      <c r="U552" s="198" t="str">
        <f>VLOOKUP($S552,'Efectividad de Controles'!$B$5:$D$9,3,0)</f>
        <v>Impacto / Probabilidad</v>
      </c>
      <c r="V552" s="177"/>
      <c r="W552" s="177"/>
      <c r="X552" s="178" t="s">
        <v>191</v>
      </c>
      <c r="Y552" s="178" t="s">
        <v>196</v>
      </c>
      <c r="Z552" s="198">
        <f>IF( AND($X552&lt;&gt;"", $Y552&lt;&gt;""), VLOOKUP( IF(ISERROR(VLOOKUP($X552,Datos!$B$8:$C$13,2,0)),0,VLOOKUP($X552,Datos!$B$8:$C$13,2,0)), Datos!$I$9:$N$13, IF(ISERROR(VLOOKUP($Y552,Datos!$B$17:$C$21,2,0)),0,VLOOKUP($Y552, Datos!$B$17:$C$21,2,0)+1),  0),  "-")</f>
        <v>25</v>
      </c>
      <c r="AA552" s="177"/>
      <c r="AB552" s="177"/>
      <c r="AC552" s="179"/>
      <c r="AD552" s="180"/>
      <c r="AE552" s="198">
        <f t="shared" si="27"/>
        <v>22</v>
      </c>
      <c r="AF552" s="198">
        <f t="shared" si="28"/>
        <v>25</v>
      </c>
      <c r="AG552" s="178">
        <v>3</v>
      </c>
      <c r="AH552" s="198" t="str">
        <f>IF(ISERROR(VLOOKUP($AG552,Datos!$A$9:$E$13,2,0)),"",VLOOKUP($AG552,Datos!$A$9:$E$13,2,0))</f>
        <v>3 Moderado</v>
      </c>
      <c r="AI552" s="197" t="str">
        <f>IF(ISERROR(VLOOKUP($AJ552,Datos!$D$8:$E$13,2,0)),0,VLOOKUP($AJ552,Datos!$D$8:$E$13,2,0))</f>
        <v>Extremadamente Dañino</v>
      </c>
      <c r="AJ552" s="198">
        <f>IF(ISERROR(VLOOKUP($X552,Datos!$B$8:$E$13,3,0)), 0, VLOOKUP($X552,Datos!$B$8:$E$13,3,0))</f>
        <v>4</v>
      </c>
      <c r="AK552" s="198">
        <f>IF(ISERROR(VLOOKUP(AL552,Datos!D545:E550,2,0)),0,VLOOKUP(AL552,Datos!D545:E550,2,0))</f>
        <v>0</v>
      </c>
      <c r="AL552" s="198">
        <f>IF(ISERROR(VLOOKUP(Y552,Datos!B545:E550,3,0)),0,VLOOKUP(Y552,Datos!B545:E550,3,0))</f>
        <v>0</v>
      </c>
      <c r="AM552" s="198">
        <f t="shared" si="29"/>
        <v>4</v>
      </c>
      <c r="AN552" s="198" t="str">
        <f>IF(ISERROR(VLOOKUP($AM552,Datos!$I$24:$J$28,2,0)),"-",VLOOKUP($AM552,Datos!$I$24:$J$28,2,0))</f>
        <v>Moderado</v>
      </c>
    </row>
    <row r="553" spans="1:40" s="199" customFormat="1">
      <c r="A553" s="196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8" t="s">
        <v>191</v>
      </c>
      <c r="N553" s="178" t="s">
        <v>194</v>
      </c>
      <c r="O553" s="198">
        <f>IF( AND($M553&lt;&gt;"", $N553&lt;&gt;""), VLOOKUP( IF(ISERROR(VLOOKUP($M553,Datos!$B$8:$C$13,2,0)),0,VLOOKUP($M553,Datos!$B$8:$C$13,2,0)), Datos!$I$9:$N$13, IF(ISERROR(VLOOKUP($N553,Datos!$B$17:$C$21,2,0)),0,VLOOKUP($N553, Datos!$B$17:$C$21,2,0)+1),  0),  "-")</f>
        <v>22</v>
      </c>
      <c r="P553" s="177"/>
      <c r="Q553" s="177"/>
      <c r="R553" s="177"/>
      <c r="S553" s="178" t="s">
        <v>40</v>
      </c>
      <c r="T553" s="198" t="str">
        <f>IF(ISERROR(VLOOKUP($S553,Datos!$B$25:$C$29,2,0)),"", VLOOKUP($S553,Datos!$B$25:$C$29,2,0))</f>
        <v>Alta</v>
      </c>
      <c r="U553" s="198" t="str">
        <f>VLOOKUP($S553,'Efectividad de Controles'!$B$5:$D$9,3,0)</f>
        <v>Impacto / Probabilidad</v>
      </c>
      <c r="V553" s="177"/>
      <c r="W553" s="177"/>
      <c r="X553" s="178" t="s">
        <v>191</v>
      </c>
      <c r="Y553" s="178" t="s">
        <v>196</v>
      </c>
      <c r="Z553" s="198">
        <f>IF( AND($X553&lt;&gt;"", $Y553&lt;&gt;""), VLOOKUP( IF(ISERROR(VLOOKUP($X553,Datos!$B$8:$C$13,2,0)),0,VLOOKUP($X553,Datos!$B$8:$C$13,2,0)), Datos!$I$9:$N$13, IF(ISERROR(VLOOKUP($Y553,Datos!$B$17:$C$21,2,0)),0,VLOOKUP($Y553, Datos!$B$17:$C$21,2,0)+1),  0),  "-")</f>
        <v>25</v>
      </c>
      <c r="AA553" s="177"/>
      <c r="AB553" s="177"/>
      <c r="AC553" s="179"/>
      <c r="AD553" s="180"/>
      <c r="AE553" s="198">
        <f t="shared" si="27"/>
        <v>22</v>
      </c>
      <c r="AF553" s="198">
        <f t="shared" si="28"/>
        <v>25</v>
      </c>
      <c r="AG553" s="178">
        <v>3</v>
      </c>
      <c r="AH553" s="198" t="str">
        <f>IF(ISERROR(VLOOKUP($AG553,Datos!$A$9:$E$13,2,0)),"",VLOOKUP($AG553,Datos!$A$9:$E$13,2,0))</f>
        <v>3 Moderado</v>
      </c>
      <c r="AI553" s="197" t="str">
        <f>IF(ISERROR(VLOOKUP($AJ553,Datos!$D$8:$E$13,2,0)),0,VLOOKUP($AJ553,Datos!$D$8:$E$13,2,0))</f>
        <v>Extremadamente Dañino</v>
      </c>
      <c r="AJ553" s="198">
        <f>IF(ISERROR(VLOOKUP($X553,Datos!$B$8:$E$13,3,0)), 0, VLOOKUP($X553,Datos!$B$8:$E$13,3,0))</f>
        <v>4</v>
      </c>
      <c r="AK553" s="198">
        <f>IF(ISERROR(VLOOKUP(AL553,Datos!D546:E551,2,0)),0,VLOOKUP(AL553,Datos!D546:E551,2,0))</f>
        <v>0</v>
      </c>
      <c r="AL553" s="198">
        <f>IF(ISERROR(VLOOKUP(Y553,Datos!B546:E551,3,0)),0,VLOOKUP(Y553,Datos!B546:E551,3,0))</f>
        <v>0</v>
      </c>
      <c r="AM553" s="198">
        <f t="shared" si="29"/>
        <v>4</v>
      </c>
      <c r="AN553" s="198" t="str">
        <f>IF(ISERROR(VLOOKUP($AM553,Datos!$I$24:$J$28,2,0)),"-",VLOOKUP($AM553,Datos!$I$24:$J$28,2,0))</f>
        <v>Moderado</v>
      </c>
    </row>
    <row r="554" spans="1:40" s="199" customFormat="1">
      <c r="A554" s="196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8" t="s">
        <v>191</v>
      </c>
      <c r="N554" s="178" t="s">
        <v>194</v>
      </c>
      <c r="O554" s="198">
        <f>IF( AND($M554&lt;&gt;"", $N554&lt;&gt;""), VLOOKUP( IF(ISERROR(VLOOKUP($M554,Datos!$B$8:$C$13,2,0)),0,VLOOKUP($M554,Datos!$B$8:$C$13,2,0)), Datos!$I$9:$N$13, IF(ISERROR(VLOOKUP($N554,Datos!$B$17:$C$21,2,0)),0,VLOOKUP($N554, Datos!$B$17:$C$21,2,0)+1),  0),  "-")</f>
        <v>22</v>
      </c>
      <c r="P554" s="177"/>
      <c r="Q554" s="177"/>
      <c r="R554" s="177"/>
      <c r="S554" s="178" t="s">
        <v>40</v>
      </c>
      <c r="T554" s="198" t="str">
        <f>IF(ISERROR(VLOOKUP($S554,Datos!$B$25:$C$29,2,0)),"", VLOOKUP($S554,Datos!$B$25:$C$29,2,0))</f>
        <v>Alta</v>
      </c>
      <c r="U554" s="198" t="str">
        <f>VLOOKUP($S554,'Efectividad de Controles'!$B$5:$D$9,3,0)</f>
        <v>Impacto / Probabilidad</v>
      </c>
      <c r="V554" s="177"/>
      <c r="W554" s="177"/>
      <c r="X554" s="178" t="s">
        <v>191</v>
      </c>
      <c r="Y554" s="178" t="s">
        <v>196</v>
      </c>
      <c r="Z554" s="198">
        <f>IF( AND($X554&lt;&gt;"", $Y554&lt;&gt;""), VLOOKUP( IF(ISERROR(VLOOKUP($X554,Datos!$B$8:$C$13,2,0)),0,VLOOKUP($X554,Datos!$B$8:$C$13,2,0)), Datos!$I$9:$N$13, IF(ISERROR(VLOOKUP($Y554,Datos!$B$17:$C$21,2,0)),0,VLOOKUP($Y554, Datos!$B$17:$C$21,2,0)+1),  0),  "-")</f>
        <v>25</v>
      </c>
      <c r="AA554" s="177"/>
      <c r="AB554" s="177"/>
      <c r="AC554" s="179"/>
      <c r="AD554" s="180"/>
      <c r="AE554" s="198">
        <f t="shared" si="27"/>
        <v>22</v>
      </c>
      <c r="AF554" s="198">
        <f t="shared" si="28"/>
        <v>25</v>
      </c>
      <c r="AG554" s="178">
        <v>3</v>
      </c>
      <c r="AH554" s="198" t="str">
        <f>IF(ISERROR(VLOOKUP($AG554,Datos!$A$9:$E$13,2,0)),"",VLOOKUP($AG554,Datos!$A$9:$E$13,2,0))</f>
        <v>3 Moderado</v>
      </c>
      <c r="AI554" s="197" t="str">
        <f>IF(ISERROR(VLOOKUP($AJ554,Datos!$D$8:$E$13,2,0)),0,VLOOKUP($AJ554,Datos!$D$8:$E$13,2,0))</f>
        <v>Extremadamente Dañino</v>
      </c>
      <c r="AJ554" s="198">
        <f>IF(ISERROR(VLOOKUP($X554,Datos!$B$8:$E$13,3,0)), 0, VLOOKUP($X554,Datos!$B$8:$E$13,3,0))</f>
        <v>4</v>
      </c>
      <c r="AK554" s="198">
        <f>IF(ISERROR(VLOOKUP(AL554,Datos!D547:E552,2,0)),0,VLOOKUP(AL554,Datos!D547:E552,2,0))</f>
        <v>0</v>
      </c>
      <c r="AL554" s="198">
        <f>IF(ISERROR(VLOOKUP(Y554,Datos!B547:E552,3,0)),0,VLOOKUP(Y554,Datos!B547:E552,3,0))</f>
        <v>0</v>
      </c>
      <c r="AM554" s="198">
        <f t="shared" si="29"/>
        <v>4</v>
      </c>
      <c r="AN554" s="198" t="str">
        <f>IF(ISERROR(VLOOKUP($AM554,Datos!$I$24:$J$28,2,0)),"-",VLOOKUP($AM554,Datos!$I$24:$J$28,2,0))</f>
        <v>Moderado</v>
      </c>
    </row>
    <row r="555" spans="1:40" s="199" customFormat="1">
      <c r="A555" s="196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8" t="s">
        <v>191</v>
      </c>
      <c r="N555" s="178" t="s">
        <v>194</v>
      </c>
      <c r="O555" s="198">
        <f>IF( AND($M555&lt;&gt;"", $N555&lt;&gt;""), VLOOKUP( IF(ISERROR(VLOOKUP($M555,Datos!$B$8:$C$13,2,0)),0,VLOOKUP($M555,Datos!$B$8:$C$13,2,0)), Datos!$I$9:$N$13, IF(ISERROR(VLOOKUP($N555,Datos!$B$17:$C$21,2,0)),0,VLOOKUP($N555, Datos!$B$17:$C$21,2,0)+1),  0),  "-")</f>
        <v>22</v>
      </c>
      <c r="P555" s="177"/>
      <c r="Q555" s="177"/>
      <c r="R555" s="177"/>
      <c r="S555" s="178" t="s">
        <v>40</v>
      </c>
      <c r="T555" s="198" t="str">
        <f>IF(ISERROR(VLOOKUP($S555,Datos!$B$25:$C$29,2,0)),"", VLOOKUP($S555,Datos!$B$25:$C$29,2,0))</f>
        <v>Alta</v>
      </c>
      <c r="U555" s="198" t="str">
        <f>VLOOKUP($S555,'Efectividad de Controles'!$B$5:$D$9,3,0)</f>
        <v>Impacto / Probabilidad</v>
      </c>
      <c r="V555" s="177"/>
      <c r="W555" s="177"/>
      <c r="X555" s="178" t="s">
        <v>191</v>
      </c>
      <c r="Y555" s="178" t="s">
        <v>196</v>
      </c>
      <c r="Z555" s="198">
        <f>IF( AND($X555&lt;&gt;"", $Y555&lt;&gt;""), VLOOKUP( IF(ISERROR(VLOOKUP($X555,Datos!$B$8:$C$13,2,0)),0,VLOOKUP($X555,Datos!$B$8:$C$13,2,0)), Datos!$I$9:$N$13, IF(ISERROR(VLOOKUP($Y555,Datos!$B$17:$C$21,2,0)),0,VLOOKUP($Y555, Datos!$B$17:$C$21,2,0)+1),  0),  "-")</f>
        <v>25</v>
      </c>
      <c r="AA555" s="177"/>
      <c r="AB555" s="177"/>
      <c r="AC555" s="179"/>
      <c r="AD555" s="180"/>
      <c r="AE555" s="198">
        <f t="shared" si="27"/>
        <v>22</v>
      </c>
      <c r="AF555" s="198">
        <f t="shared" si="28"/>
        <v>25</v>
      </c>
      <c r="AG555" s="178">
        <v>3</v>
      </c>
      <c r="AH555" s="198" t="str">
        <f>IF(ISERROR(VLOOKUP($AG555,Datos!$A$9:$E$13,2,0)),"",VLOOKUP($AG555,Datos!$A$9:$E$13,2,0))</f>
        <v>3 Moderado</v>
      </c>
      <c r="AI555" s="197" t="str">
        <f>IF(ISERROR(VLOOKUP($AJ555,Datos!$D$8:$E$13,2,0)),0,VLOOKUP($AJ555,Datos!$D$8:$E$13,2,0))</f>
        <v>Extremadamente Dañino</v>
      </c>
      <c r="AJ555" s="198">
        <f>IF(ISERROR(VLOOKUP($X555,Datos!$B$8:$E$13,3,0)), 0, VLOOKUP($X555,Datos!$B$8:$E$13,3,0))</f>
        <v>4</v>
      </c>
      <c r="AK555" s="198">
        <f>IF(ISERROR(VLOOKUP(AL555,Datos!D548:E553,2,0)),0,VLOOKUP(AL555,Datos!D548:E553,2,0))</f>
        <v>0</v>
      </c>
      <c r="AL555" s="198">
        <f>IF(ISERROR(VLOOKUP(Y555,Datos!B548:E553,3,0)),0,VLOOKUP(Y555,Datos!B548:E553,3,0))</f>
        <v>0</v>
      </c>
      <c r="AM555" s="198">
        <f t="shared" si="29"/>
        <v>4</v>
      </c>
      <c r="AN555" s="198" t="str">
        <f>IF(ISERROR(VLOOKUP($AM555,Datos!$I$24:$J$28,2,0)),"-",VLOOKUP($AM555,Datos!$I$24:$J$28,2,0))</f>
        <v>Moderado</v>
      </c>
    </row>
    <row r="556" spans="1:40" s="199" customFormat="1">
      <c r="A556" s="196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8" t="s">
        <v>191</v>
      </c>
      <c r="N556" s="178" t="s">
        <v>194</v>
      </c>
      <c r="O556" s="198">
        <f>IF( AND($M556&lt;&gt;"", $N556&lt;&gt;""), VLOOKUP( IF(ISERROR(VLOOKUP($M556,Datos!$B$8:$C$13,2,0)),0,VLOOKUP($M556,Datos!$B$8:$C$13,2,0)), Datos!$I$9:$N$13, IF(ISERROR(VLOOKUP($N556,Datos!$B$17:$C$21,2,0)),0,VLOOKUP($N556, Datos!$B$17:$C$21,2,0)+1),  0),  "-")</f>
        <v>22</v>
      </c>
      <c r="P556" s="177"/>
      <c r="Q556" s="177"/>
      <c r="R556" s="177"/>
      <c r="S556" s="178" t="s">
        <v>40</v>
      </c>
      <c r="T556" s="198" t="str">
        <f>IF(ISERROR(VLOOKUP($S556,Datos!$B$25:$C$29,2,0)),"", VLOOKUP($S556,Datos!$B$25:$C$29,2,0))</f>
        <v>Alta</v>
      </c>
      <c r="U556" s="198" t="str">
        <f>VLOOKUP($S556,'Efectividad de Controles'!$B$5:$D$9,3,0)</f>
        <v>Impacto / Probabilidad</v>
      </c>
      <c r="V556" s="177"/>
      <c r="W556" s="177"/>
      <c r="X556" s="178" t="s">
        <v>191</v>
      </c>
      <c r="Y556" s="178" t="s">
        <v>196</v>
      </c>
      <c r="Z556" s="198">
        <f>IF( AND($X556&lt;&gt;"", $Y556&lt;&gt;""), VLOOKUP( IF(ISERROR(VLOOKUP($X556,Datos!$B$8:$C$13,2,0)),0,VLOOKUP($X556,Datos!$B$8:$C$13,2,0)), Datos!$I$9:$N$13, IF(ISERROR(VLOOKUP($Y556,Datos!$B$17:$C$21,2,0)),0,VLOOKUP($Y556, Datos!$B$17:$C$21,2,0)+1),  0),  "-")</f>
        <v>25</v>
      </c>
      <c r="AA556" s="177"/>
      <c r="AB556" s="177"/>
      <c r="AC556" s="179"/>
      <c r="AD556" s="180"/>
      <c r="AE556" s="198">
        <f t="shared" si="27"/>
        <v>22</v>
      </c>
      <c r="AF556" s="198">
        <f t="shared" si="28"/>
        <v>25</v>
      </c>
      <c r="AG556" s="178">
        <v>3</v>
      </c>
      <c r="AH556" s="198" t="str">
        <f>IF(ISERROR(VLOOKUP($AG556,Datos!$A$9:$E$13,2,0)),"",VLOOKUP($AG556,Datos!$A$9:$E$13,2,0))</f>
        <v>3 Moderado</v>
      </c>
      <c r="AI556" s="197" t="str">
        <f>IF(ISERROR(VLOOKUP($AJ556,Datos!$D$8:$E$13,2,0)),0,VLOOKUP($AJ556,Datos!$D$8:$E$13,2,0))</f>
        <v>Extremadamente Dañino</v>
      </c>
      <c r="AJ556" s="198">
        <f>IF(ISERROR(VLOOKUP($X556,Datos!$B$8:$E$13,3,0)), 0, VLOOKUP($X556,Datos!$B$8:$E$13,3,0))</f>
        <v>4</v>
      </c>
      <c r="AK556" s="198">
        <f>IF(ISERROR(VLOOKUP(AL556,Datos!D549:E554,2,0)),0,VLOOKUP(AL556,Datos!D549:E554,2,0))</f>
        <v>0</v>
      </c>
      <c r="AL556" s="198">
        <f>IF(ISERROR(VLOOKUP(Y556,Datos!B549:E554,3,0)),0,VLOOKUP(Y556,Datos!B549:E554,3,0))</f>
        <v>0</v>
      </c>
      <c r="AM556" s="198">
        <f t="shared" si="29"/>
        <v>4</v>
      </c>
      <c r="AN556" s="198" t="str">
        <f>IF(ISERROR(VLOOKUP($AM556,Datos!$I$24:$J$28,2,0)),"-",VLOOKUP($AM556,Datos!$I$24:$J$28,2,0))</f>
        <v>Moderado</v>
      </c>
    </row>
    <row r="557" spans="1:40" s="199" customFormat="1">
      <c r="A557" s="196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8" t="s">
        <v>191</v>
      </c>
      <c r="N557" s="178" t="s">
        <v>194</v>
      </c>
      <c r="O557" s="198">
        <f>IF( AND($M557&lt;&gt;"", $N557&lt;&gt;""), VLOOKUP( IF(ISERROR(VLOOKUP($M557,Datos!$B$8:$C$13,2,0)),0,VLOOKUP($M557,Datos!$B$8:$C$13,2,0)), Datos!$I$9:$N$13, IF(ISERROR(VLOOKUP($N557,Datos!$B$17:$C$21,2,0)),0,VLOOKUP($N557, Datos!$B$17:$C$21,2,0)+1),  0),  "-")</f>
        <v>22</v>
      </c>
      <c r="P557" s="177"/>
      <c r="Q557" s="177"/>
      <c r="R557" s="177"/>
      <c r="S557" s="178" t="s">
        <v>40</v>
      </c>
      <c r="T557" s="198" t="str">
        <f>IF(ISERROR(VLOOKUP($S557,Datos!$B$25:$C$29,2,0)),"", VLOOKUP($S557,Datos!$B$25:$C$29,2,0))</f>
        <v>Alta</v>
      </c>
      <c r="U557" s="198" t="str">
        <f>VLOOKUP($S557,'Efectividad de Controles'!$B$5:$D$9,3,0)</f>
        <v>Impacto / Probabilidad</v>
      </c>
      <c r="V557" s="177"/>
      <c r="W557" s="177"/>
      <c r="X557" s="178" t="s">
        <v>191</v>
      </c>
      <c r="Y557" s="178" t="s">
        <v>196</v>
      </c>
      <c r="Z557" s="198">
        <f>IF( AND($X557&lt;&gt;"", $Y557&lt;&gt;""), VLOOKUP( IF(ISERROR(VLOOKUP($X557,Datos!$B$8:$C$13,2,0)),0,VLOOKUP($X557,Datos!$B$8:$C$13,2,0)), Datos!$I$9:$N$13, IF(ISERROR(VLOOKUP($Y557,Datos!$B$17:$C$21,2,0)),0,VLOOKUP($Y557, Datos!$B$17:$C$21,2,0)+1),  0),  "-")</f>
        <v>25</v>
      </c>
      <c r="AA557" s="177"/>
      <c r="AB557" s="177"/>
      <c r="AC557" s="179"/>
      <c r="AD557" s="180"/>
      <c r="AE557" s="198">
        <f t="shared" si="27"/>
        <v>22</v>
      </c>
      <c r="AF557" s="198">
        <f t="shared" si="28"/>
        <v>25</v>
      </c>
      <c r="AG557" s="178">
        <v>3</v>
      </c>
      <c r="AH557" s="198" t="str">
        <f>IF(ISERROR(VLOOKUP($AG557,Datos!$A$9:$E$13,2,0)),"",VLOOKUP($AG557,Datos!$A$9:$E$13,2,0))</f>
        <v>3 Moderado</v>
      </c>
      <c r="AI557" s="197" t="str">
        <f>IF(ISERROR(VLOOKUP($AJ557,Datos!$D$8:$E$13,2,0)),0,VLOOKUP($AJ557,Datos!$D$8:$E$13,2,0))</f>
        <v>Extremadamente Dañino</v>
      </c>
      <c r="AJ557" s="198">
        <f>IF(ISERROR(VLOOKUP($X557,Datos!$B$8:$E$13,3,0)), 0, VLOOKUP($X557,Datos!$B$8:$E$13,3,0))</f>
        <v>4</v>
      </c>
      <c r="AK557" s="198">
        <f>IF(ISERROR(VLOOKUP(AL557,Datos!D550:E555,2,0)),0,VLOOKUP(AL557,Datos!D550:E555,2,0))</f>
        <v>0</v>
      </c>
      <c r="AL557" s="198">
        <f>IF(ISERROR(VLOOKUP(Y557,Datos!B550:E555,3,0)),0,VLOOKUP(Y557,Datos!B550:E555,3,0))</f>
        <v>0</v>
      </c>
      <c r="AM557" s="198">
        <f t="shared" si="29"/>
        <v>4</v>
      </c>
      <c r="AN557" s="198" t="str">
        <f>IF(ISERROR(VLOOKUP($AM557,Datos!$I$24:$J$28,2,0)),"-",VLOOKUP($AM557,Datos!$I$24:$J$28,2,0))</f>
        <v>Moderado</v>
      </c>
    </row>
    <row r="558" spans="1:40" s="199" customFormat="1">
      <c r="A558" s="196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8" t="s">
        <v>191</v>
      </c>
      <c r="N558" s="178" t="s">
        <v>194</v>
      </c>
      <c r="O558" s="198">
        <f>IF( AND($M558&lt;&gt;"", $N558&lt;&gt;""), VLOOKUP( IF(ISERROR(VLOOKUP($M558,Datos!$B$8:$C$13,2,0)),0,VLOOKUP($M558,Datos!$B$8:$C$13,2,0)), Datos!$I$9:$N$13, IF(ISERROR(VLOOKUP($N558,Datos!$B$17:$C$21,2,0)),0,VLOOKUP($N558, Datos!$B$17:$C$21,2,0)+1),  0),  "-")</f>
        <v>22</v>
      </c>
      <c r="P558" s="177"/>
      <c r="Q558" s="177"/>
      <c r="R558" s="177"/>
      <c r="S558" s="178" t="s">
        <v>40</v>
      </c>
      <c r="T558" s="198" t="str">
        <f>IF(ISERROR(VLOOKUP($S558,Datos!$B$25:$C$29,2,0)),"", VLOOKUP($S558,Datos!$B$25:$C$29,2,0))</f>
        <v>Alta</v>
      </c>
      <c r="U558" s="198" t="str">
        <f>VLOOKUP($S558,'Efectividad de Controles'!$B$5:$D$9,3,0)</f>
        <v>Impacto / Probabilidad</v>
      </c>
      <c r="V558" s="177"/>
      <c r="W558" s="177"/>
      <c r="X558" s="178" t="s">
        <v>191</v>
      </c>
      <c r="Y558" s="178" t="s">
        <v>196</v>
      </c>
      <c r="Z558" s="198">
        <f>IF( AND($X558&lt;&gt;"", $Y558&lt;&gt;""), VLOOKUP( IF(ISERROR(VLOOKUP($X558,Datos!$B$8:$C$13,2,0)),0,VLOOKUP($X558,Datos!$B$8:$C$13,2,0)), Datos!$I$9:$N$13, IF(ISERROR(VLOOKUP($Y558,Datos!$B$17:$C$21,2,0)),0,VLOOKUP($Y558, Datos!$B$17:$C$21,2,0)+1),  0),  "-")</f>
        <v>25</v>
      </c>
      <c r="AA558" s="177"/>
      <c r="AB558" s="177"/>
      <c r="AC558" s="179"/>
      <c r="AD558" s="180"/>
      <c r="AE558" s="198">
        <f t="shared" si="27"/>
        <v>22</v>
      </c>
      <c r="AF558" s="198">
        <f t="shared" si="28"/>
        <v>25</v>
      </c>
      <c r="AG558" s="178">
        <v>3</v>
      </c>
      <c r="AH558" s="198" t="str">
        <f>IF(ISERROR(VLOOKUP($AG558,Datos!$A$9:$E$13,2,0)),"",VLOOKUP($AG558,Datos!$A$9:$E$13,2,0))</f>
        <v>3 Moderado</v>
      </c>
      <c r="AI558" s="197" t="str">
        <f>IF(ISERROR(VLOOKUP($AJ558,Datos!$D$8:$E$13,2,0)),0,VLOOKUP($AJ558,Datos!$D$8:$E$13,2,0))</f>
        <v>Extremadamente Dañino</v>
      </c>
      <c r="AJ558" s="198">
        <f>IF(ISERROR(VLOOKUP($X558,Datos!$B$8:$E$13,3,0)), 0, VLOOKUP($X558,Datos!$B$8:$E$13,3,0))</f>
        <v>4</v>
      </c>
      <c r="AK558" s="198">
        <f>IF(ISERROR(VLOOKUP(AL558,Datos!D551:E556,2,0)),0,VLOOKUP(AL558,Datos!D551:E556,2,0))</f>
        <v>0</v>
      </c>
      <c r="AL558" s="198">
        <f>IF(ISERROR(VLOOKUP(Y558,Datos!B551:E556,3,0)),0,VLOOKUP(Y558,Datos!B551:E556,3,0))</f>
        <v>0</v>
      </c>
      <c r="AM558" s="198">
        <f t="shared" si="29"/>
        <v>4</v>
      </c>
      <c r="AN558" s="198" t="str">
        <f>IF(ISERROR(VLOOKUP($AM558,Datos!$I$24:$J$28,2,0)),"-",VLOOKUP($AM558,Datos!$I$24:$J$28,2,0))</f>
        <v>Moderado</v>
      </c>
    </row>
    <row r="559" spans="1:40" s="199" customFormat="1">
      <c r="A559" s="196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8" t="s">
        <v>191</v>
      </c>
      <c r="N559" s="178" t="s">
        <v>194</v>
      </c>
      <c r="O559" s="198">
        <f>IF( AND($M559&lt;&gt;"", $N559&lt;&gt;""), VLOOKUP( IF(ISERROR(VLOOKUP($M559,Datos!$B$8:$C$13,2,0)),0,VLOOKUP($M559,Datos!$B$8:$C$13,2,0)), Datos!$I$9:$N$13, IF(ISERROR(VLOOKUP($N559,Datos!$B$17:$C$21,2,0)),0,VLOOKUP($N559, Datos!$B$17:$C$21,2,0)+1),  0),  "-")</f>
        <v>22</v>
      </c>
      <c r="P559" s="177"/>
      <c r="Q559" s="177"/>
      <c r="R559" s="177"/>
      <c r="S559" s="178" t="s">
        <v>40</v>
      </c>
      <c r="T559" s="198" t="str">
        <f>IF(ISERROR(VLOOKUP($S559,Datos!$B$25:$C$29,2,0)),"", VLOOKUP($S559,Datos!$B$25:$C$29,2,0))</f>
        <v>Alta</v>
      </c>
      <c r="U559" s="198" t="str">
        <f>VLOOKUP($S559,'Efectividad de Controles'!$B$5:$D$9,3,0)</f>
        <v>Impacto / Probabilidad</v>
      </c>
      <c r="V559" s="177"/>
      <c r="W559" s="177"/>
      <c r="X559" s="178" t="s">
        <v>191</v>
      </c>
      <c r="Y559" s="178" t="s">
        <v>196</v>
      </c>
      <c r="Z559" s="198">
        <f>IF( AND($X559&lt;&gt;"", $Y559&lt;&gt;""), VLOOKUP( IF(ISERROR(VLOOKUP($X559,Datos!$B$8:$C$13,2,0)),0,VLOOKUP($X559,Datos!$B$8:$C$13,2,0)), Datos!$I$9:$N$13, IF(ISERROR(VLOOKUP($Y559,Datos!$B$17:$C$21,2,0)),0,VLOOKUP($Y559, Datos!$B$17:$C$21,2,0)+1),  0),  "-")</f>
        <v>25</v>
      </c>
      <c r="AA559" s="177"/>
      <c r="AB559" s="177"/>
      <c r="AC559" s="179"/>
      <c r="AD559" s="180"/>
      <c r="AE559" s="198">
        <f t="shared" si="27"/>
        <v>22</v>
      </c>
      <c r="AF559" s="198">
        <f t="shared" si="28"/>
        <v>25</v>
      </c>
      <c r="AG559" s="178">
        <v>3</v>
      </c>
      <c r="AH559" s="198" t="str">
        <f>IF(ISERROR(VLOOKUP($AG559,Datos!$A$9:$E$13,2,0)),"",VLOOKUP($AG559,Datos!$A$9:$E$13,2,0))</f>
        <v>3 Moderado</v>
      </c>
      <c r="AI559" s="197" t="str">
        <f>IF(ISERROR(VLOOKUP($AJ559,Datos!$D$8:$E$13,2,0)),0,VLOOKUP($AJ559,Datos!$D$8:$E$13,2,0))</f>
        <v>Extremadamente Dañino</v>
      </c>
      <c r="AJ559" s="198">
        <f>IF(ISERROR(VLOOKUP($X559,Datos!$B$8:$E$13,3,0)), 0, VLOOKUP($X559,Datos!$B$8:$E$13,3,0))</f>
        <v>4</v>
      </c>
      <c r="AK559" s="198">
        <f>IF(ISERROR(VLOOKUP(AL559,Datos!D552:E557,2,0)),0,VLOOKUP(AL559,Datos!D552:E557,2,0))</f>
        <v>0</v>
      </c>
      <c r="AL559" s="198">
        <f>IF(ISERROR(VLOOKUP(Y559,Datos!B552:E557,3,0)),0,VLOOKUP(Y559,Datos!B552:E557,3,0))</f>
        <v>0</v>
      </c>
      <c r="AM559" s="198">
        <f t="shared" si="29"/>
        <v>4</v>
      </c>
      <c r="AN559" s="198" t="str">
        <f>IF(ISERROR(VLOOKUP($AM559,Datos!$I$24:$J$28,2,0)),"-",VLOOKUP($AM559,Datos!$I$24:$J$28,2,0))</f>
        <v>Moderado</v>
      </c>
    </row>
    <row r="560" spans="1:40" s="199" customFormat="1">
      <c r="A560" s="196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8" t="s">
        <v>191</v>
      </c>
      <c r="N560" s="178" t="s">
        <v>194</v>
      </c>
      <c r="O560" s="198">
        <f>IF( AND($M560&lt;&gt;"", $N560&lt;&gt;""), VLOOKUP( IF(ISERROR(VLOOKUP($M560,Datos!$B$8:$C$13,2,0)),0,VLOOKUP($M560,Datos!$B$8:$C$13,2,0)), Datos!$I$9:$N$13, IF(ISERROR(VLOOKUP($N560,Datos!$B$17:$C$21,2,0)),0,VLOOKUP($N560, Datos!$B$17:$C$21,2,0)+1),  0),  "-")</f>
        <v>22</v>
      </c>
      <c r="P560" s="177"/>
      <c r="Q560" s="177"/>
      <c r="R560" s="177"/>
      <c r="S560" s="178" t="s">
        <v>40</v>
      </c>
      <c r="T560" s="198" t="str">
        <f>IF(ISERROR(VLOOKUP($S560,Datos!$B$25:$C$29,2,0)),"", VLOOKUP($S560,Datos!$B$25:$C$29,2,0))</f>
        <v>Alta</v>
      </c>
      <c r="U560" s="198" t="str">
        <f>VLOOKUP($S560,'Efectividad de Controles'!$B$5:$D$9,3,0)</f>
        <v>Impacto / Probabilidad</v>
      </c>
      <c r="V560" s="177"/>
      <c r="W560" s="177"/>
      <c r="X560" s="178" t="s">
        <v>191</v>
      </c>
      <c r="Y560" s="178" t="s">
        <v>196</v>
      </c>
      <c r="Z560" s="198">
        <f>IF( AND($X560&lt;&gt;"", $Y560&lt;&gt;""), VLOOKUP( IF(ISERROR(VLOOKUP($X560,Datos!$B$8:$C$13,2,0)),0,VLOOKUP($X560,Datos!$B$8:$C$13,2,0)), Datos!$I$9:$N$13, IF(ISERROR(VLOOKUP($Y560,Datos!$B$17:$C$21,2,0)),0,VLOOKUP($Y560, Datos!$B$17:$C$21,2,0)+1),  0),  "-")</f>
        <v>25</v>
      </c>
      <c r="AA560" s="177"/>
      <c r="AB560" s="177"/>
      <c r="AC560" s="179"/>
      <c r="AD560" s="180"/>
      <c r="AE560" s="198">
        <f t="shared" si="27"/>
        <v>22</v>
      </c>
      <c r="AF560" s="198">
        <f t="shared" si="28"/>
        <v>25</v>
      </c>
      <c r="AG560" s="178">
        <v>3</v>
      </c>
      <c r="AH560" s="198" t="str">
        <f>IF(ISERROR(VLOOKUP($AG560,Datos!$A$9:$E$13,2,0)),"",VLOOKUP($AG560,Datos!$A$9:$E$13,2,0))</f>
        <v>3 Moderado</v>
      </c>
      <c r="AI560" s="197" t="str">
        <f>IF(ISERROR(VLOOKUP($AJ560,Datos!$D$8:$E$13,2,0)),0,VLOOKUP($AJ560,Datos!$D$8:$E$13,2,0))</f>
        <v>Extremadamente Dañino</v>
      </c>
      <c r="AJ560" s="198">
        <f>IF(ISERROR(VLOOKUP($X560,Datos!$B$8:$E$13,3,0)), 0, VLOOKUP($X560,Datos!$B$8:$E$13,3,0))</f>
        <v>4</v>
      </c>
      <c r="AK560" s="198">
        <f>IF(ISERROR(VLOOKUP(AL560,Datos!D553:E558,2,0)),0,VLOOKUP(AL560,Datos!D553:E558,2,0))</f>
        <v>0</v>
      </c>
      <c r="AL560" s="198">
        <f>IF(ISERROR(VLOOKUP(Y560,Datos!B553:E558,3,0)),0,VLOOKUP(Y560,Datos!B553:E558,3,0))</f>
        <v>0</v>
      </c>
      <c r="AM560" s="198">
        <f t="shared" si="29"/>
        <v>4</v>
      </c>
      <c r="AN560" s="198" t="str">
        <f>IF(ISERROR(VLOOKUP($AM560,Datos!$I$24:$J$28,2,0)),"-",VLOOKUP($AM560,Datos!$I$24:$J$28,2,0))</f>
        <v>Moderado</v>
      </c>
    </row>
    <row r="561" spans="1:40" s="199" customFormat="1">
      <c r="A561" s="196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8" t="s">
        <v>191</v>
      </c>
      <c r="N561" s="178" t="s">
        <v>194</v>
      </c>
      <c r="O561" s="198">
        <f>IF( AND($M561&lt;&gt;"", $N561&lt;&gt;""), VLOOKUP( IF(ISERROR(VLOOKUP($M561,Datos!$B$8:$C$13,2,0)),0,VLOOKUP($M561,Datos!$B$8:$C$13,2,0)), Datos!$I$9:$N$13, IF(ISERROR(VLOOKUP($N561,Datos!$B$17:$C$21,2,0)),0,VLOOKUP($N561, Datos!$B$17:$C$21,2,0)+1),  0),  "-")</f>
        <v>22</v>
      </c>
      <c r="P561" s="177"/>
      <c r="Q561" s="177"/>
      <c r="R561" s="177"/>
      <c r="S561" s="178" t="s">
        <v>40</v>
      </c>
      <c r="T561" s="198" t="str">
        <f>IF(ISERROR(VLOOKUP($S561,Datos!$B$25:$C$29,2,0)),"", VLOOKUP($S561,Datos!$B$25:$C$29,2,0))</f>
        <v>Alta</v>
      </c>
      <c r="U561" s="198" t="str">
        <f>VLOOKUP($S561,'Efectividad de Controles'!$B$5:$D$9,3,0)</f>
        <v>Impacto / Probabilidad</v>
      </c>
      <c r="V561" s="177"/>
      <c r="W561" s="177"/>
      <c r="X561" s="178" t="s">
        <v>191</v>
      </c>
      <c r="Y561" s="178" t="s">
        <v>196</v>
      </c>
      <c r="Z561" s="198">
        <f>IF( AND($X561&lt;&gt;"", $Y561&lt;&gt;""), VLOOKUP( IF(ISERROR(VLOOKUP($X561,Datos!$B$8:$C$13,2,0)),0,VLOOKUP($X561,Datos!$B$8:$C$13,2,0)), Datos!$I$9:$N$13, IF(ISERROR(VLOOKUP($Y561,Datos!$B$17:$C$21,2,0)),0,VLOOKUP($Y561, Datos!$B$17:$C$21,2,0)+1),  0),  "-")</f>
        <v>25</v>
      </c>
      <c r="AA561" s="177"/>
      <c r="AB561" s="177"/>
      <c r="AC561" s="179"/>
      <c r="AD561" s="180"/>
      <c r="AE561" s="198">
        <f t="shared" si="27"/>
        <v>22</v>
      </c>
      <c r="AF561" s="198">
        <f t="shared" si="28"/>
        <v>25</v>
      </c>
      <c r="AG561" s="178">
        <v>3</v>
      </c>
      <c r="AH561" s="198" t="str">
        <f>IF(ISERROR(VLOOKUP($AG561,Datos!$A$9:$E$13,2,0)),"",VLOOKUP($AG561,Datos!$A$9:$E$13,2,0))</f>
        <v>3 Moderado</v>
      </c>
      <c r="AI561" s="197" t="str">
        <f>IF(ISERROR(VLOOKUP($AJ561,Datos!$D$8:$E$13,2,0)),0,VLOOKUP($AJ561,Datos!$D$8:$E$13,2,0))</f>
        <v>Extremadamente Dañino</v>
      </c>
      <c r="AJ561" s="198">
        <f>IF(ISERROR(VLOOKUP($X561,Datos!$B$8:$E$13,3,0)), 0, VLOOKUP($X561,Datos!$B$8:$E$13,3,0))</f>
        <v>4</v>
      </c>
      <c r="AK561" s="198">
        <f>IF(ISERROR(VLOOKUP(AL561,Datos!D554:E559,2,0)),0,VLOOKUP(AL561,Datos!D554:E559,2,0))</f>
        <v>0</v>
      </c>
      <c r="AL561" s="198">
        <f>IF(ISERROR(VLOOKUP(Y561,Datos!B554:E559,3,0)),0,VLOOKUP(Y561,Datos!B554:E559,3,0))</f>
        <v>0</v>
      </c>
      <c r="AM561" s="198">
        <f t="shared" si="29"/>
        <v>4</v>
      </c>
      <c r="AN561" s="198" t="str">
        <f>IF(ISERROR(VLOOKUP($AM561,Datos!$I$24:$J$28,2,0)),"-",VLOOKUP($AM561,Datos!$I$24:$J$28,2,0))</f>
        <v>Moderado</v>
      </c>
    </row>
    <row r="562" spans="1:40" s="199" customFormat="1">
      <c r="A562" s="196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8" t="s">
        <v>191</v>
      </c>
      <c r="N562" s="178" t="s">
        <v>194</v>
      </c>
      <c r="O562" s="198">
        <f>IF( AND($M562&lt;&gt;"", $N562&lt;&gt;""), VLOOKUP( IF(ISERROR(VLOOKUP($M562,Datos!$B$8:$C$13,2,0)),0,VLOOKUP($M562,Datos!$B$8:$C$13,2,0)), Datos!$I$9:$N$13, IF(ISERROR(VLOOKUP($N562,Datos!$B$17:$C$21,2,0)),0,VLOOKUP($N562, Datos!$B$17:$C$21,2,0)+1),  0),  "-")</f>
        <v>22</v>
      </c>
      <c r="P562" s="177"/>
      <c r="Q562" s="177"/>
      <c r="R562" s="177"/>
      <c r="S562" s="178" t="s">
        <v>40</v>
      </c>
      <c r="T562" s="198" t="str">
        <f>IF(ISERROR(VLOOKUP($S562,Datos!$B$25:$C$29,2,0)),"", VLOOKUP($S562,Datos!$B$25:$C$29,2,0))</f>
        <v>Alta</v>
      </c>
      <c r="U562" s="198" t="str">
        <f>VLOOKUP($S562,'Efectividad de Controles'!$B$5:$D$9,3,0)</f>
        <v>Impacto / Probabilidad</v>
      </c>
      <c r="V562" s="177"/>
      <c r="W562" s="177"/>
      <c r="X562" s="178" t="s">
        <v>191</v>
      </c>
      <c r="Y562" s="178" t="s">
        <v>196</v>
      </c>
      <c r="Z562" s="198">
        <f>IF( AND($X562&lt;&gt;"", $Y562&lt;&gt;""), VLOOKUP( IF(ISERROR(VLOOKUP($X562,Datos!$B$8:$C$13,2,0)),0,VLOOKUP($X562,Datos!$B$8:$C$13,2,0)), Datos!$I$9:$N$13, IF(ISERROR(VLOOKUP($Y562,Datos!$B$17:$C$21,2,0)),0,VLOOKUP($Y562, Datos!$B$17:$C$21,2,0)+1),  0),  "-")</f>
        <v>25</v>
      </c>
      <c r="AA562" s="177"/>
      <c r="AB562" s="177"/>
      <c r="AC562" s="179"/>
      <c r="AD562" s="180"/>
      <c r="AE562" s="198">
        <f t="shared" si="27"/>
        <v>22</v>
      </c>
      <c r="AF562" s="198">
        <f t="shared" si="28"/>
        <v>25</v>
      </c>
      <c r="AG562" s="178">
        <v>3</v>
      </c>
      <c r="AH562" s="198" t="str">
        <f>IF(ISERROR(VLOOKUP($AG562,Datos!$A$9:$E$13,2,0)),"",VLOOKUP($AG562,Datos!$A$9:$E$13,2,0))</f>
        <v>3 Moderado</v>
      </c>
      <c r="AI562" s="197" t="str">
        <f>IF(ISERROR(VLOOKUP($AJ562,Datos!$D$8:$E$13,2,0)),0,VLOOKUP($AJ562,Datos!$D$8:$E$13,2,0))</f>
        <v>Extremadamente Dañino</v>
      </c>
      <c r="AJ562" s="198">
        <f>IF(ISERROR(VLOOKUP($X562,Datos!$B$8:$E$13,3,0)), 0, VLOOKUP($X562,Datos!$B$8:$E$13,3,0))</f>
        <v>4</v>
      </c>
      <c r="AK562" s="198">
        <f>IF(ISERROR(VLOOKUP(AL562,Datos!D555:E560,2,0)),0,VLOOKUP(AL562,Datos!D555:E560,2,0))</f>
        <v>0</v>
      </c>
      <c r="AL562" s="198">
        <f>IF(ISERROR(VLOOKUP(Y562,Datos!B555:E560,3,0)),0,VLOOKUP(Y562,Datos!B555:E560,3,0))</f>
        <v>0</v>
      </c>
      <c r="AM562" s="198">
        <f t="shared" si="29"/>
        <v>4</v>
      </c>
      <c r="AN562" s="198" t="str">
        <f>IF(ISERROR(VLOOKUP($AM562,Datos!$I$24:$J$28,2,0)),"-",VLOOKUP($AM562,Datos!$I$24:$J$28,2,0))</f>
        <v>Moderado</v>
      </c>
    </row>
    <row r="563" spans="1:40" s="199" customFormat="1">
      <c r="A563" s="196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8" t="s">
        <v>191</v>
      </c>
      <c r="N563" s="178" t="s">
        <v>194</v>
      </c>
      <c r="O563" s="198">
        <f>IF( AND($M563&lt;&gt;"", $N563&lt;&gt;""), VLOOKUP( IF(ISERROR(VLOOKUP($M563,Datos!$B$8:$C$13,2,0)),0,VLOOKUP($M563,Datos!$B$8:$C$13,2,0)), Datos!$I$9:$N$13, IF(ISERROR(VLOOKUP($N563,Datos!$B$17:$C$21,2,0)),0,VLOOKUP($N563, Datos!$B$17:$C$21,2,0)+1),  0),  "-")</f>
        <v>22</v>
      </c>
      <c r="P563" s="177"/>
      <c r="Q563" s="177"/>
      <c r="R563" s="177"/>
      <c r="S563" s="178" t="s">
        <v>40</v>
      </c>
      <c r="T563" s="198" t="str">
        <f>IF(ISERROR(VLOOKUP($S563,Datos!$B$25:$C$29,2,0)),"", VLOOKUP($S563,Datos!$B$25:$C$29,2,0))</f>
        <v>Alta</v>
      </c>
      <c r="U563" s="198" t="str">
        <f>VLOOKUP($S563,'Efectividad de Controles'!$B$5:$D$9,3,0)</f>
        <v>Impacto / Probabilidad</v>
      </c>
      <c r="V563" s="177"/>
      <c r="W563" s="177"/>
      <c r="X563" s="178" t="s">
        <v>191</v>
      </c>
      <c r="Y563" s="178" t="s">
        <v>196</v>
      </c>
      <c r="Z563" s="198">
        <f>IF( AND($X563&lt;&gt;"", $Y563&lt;&gt;""), VLOOKUP( IF(ISERROR(VLOOKUP($X563,Datos!$B$8:$C$13,2,0)),0,VLOOKUP($X563,Datos!$B$8:$C$13,2,0)), Datos!$I$9:$N$13, IF(ISERROR(VLOOKUP($Y563,Datos!$B$17:$C$21,2,0)),0,VLOOKUP($Y563, Datos!$B$17:$C$21,2,0)+1),  0),  "-")</f>
        <v>25</v>
      </c>
      <c r="AA563" s="177"/>
      <c r="AB563" s="177"/>
      <c r="AC563" s="179"/>
      <c r="AD563" s="180"/>
      <c r="AE563" s="198">
        <f t="shared" si="27"/>
        <v>22</v>
      </c>
      <c r="AF563" s="198">
        <f t="shared" si="28"/>
        <v>25</v>
      </c>
      <c r="AG563" s="178">
        <v>3</v>
      </c>
      <c r="AH563" s="198" t="str">
        <f>IF(ISERROR(VLOOKUP($AG563,Datos!$A$9:$E$13,2,0)),"",VLOOKUP($AG563,Datos!$A$9:$E$13,2,0))</f>
        <v>3 Moderado</v>
      </c>
      <c r="AI563" s="197" t="str">
        <f>IF(ISERROR(VLOOKUP($AJ563,Datos!$D$8:$E$13,2,0)),0,VLOOKUP($AJ563,Datos!$D$8:$E$13,2,0))</f>
        <v>Extremadamente Dañino</v>
      </c>
      <c r="AJ563" s="198">
        <f>IF(ISERROR(VLOOKUP($X563,Datos!$B$8:$E$13,3,0)), 0, VLOOKUP($X563,Datos!$B$8:$E$13,3,0))</f>
        <v>4</v>
      </c>
      <c r="AK563" s="198">
        <f>IF(ISERROR(VLOOKUP(AL563,Datos!D556:E561,2,0)),0,VLOOKUP(AL563,Datos!D556:E561,2,0))</f>
        <v>0</v>
      </c>
      <c r="AL563" s="198">
        <f>IF(ISERROR(VLOOKUP(Y563,Datos!B556:E561,3,0)),0,VLOOKUP(Y563,Datos!B556:E561,3,0))</f>
        <v>0</v>
      </c>
      <c r="AM563" s="198">
        <f t="shared" si="29"/>
        <v>4</v>
      </c>
      <c r="AN563" s="198" t="str">
        <f>IF(ISERROR(VLOOKUP($AM563,Datos!$I$24:$J$28,2,0)),"-",VLOOKUP($AM563,Datos!$I$24:$J$28,2,0))</f>
        <v>Moderado</v>
      </c>
    </row>
    <row r="564" spans="1:40" s="199" customFormat="1">
      <c r="A564" s="196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8" t="s">
        <v>191</v>
      </c>
      <c r="N564" s="178" t="s">
        <v>194</v>
      </c>
      <c r="O564" s="198">
        <f>IF( AND($M564&lt;&gt;"", $N564&lt;&gt;""), VLOOKUP( IF(ISERROR(VLOOKUP($M564,Datos!$B$8:$C$13,2,0)),0,VLOOKUP($M564,Datos!$B$8:$C$13,2,0)), Datos!$I$9:$N$13, IF(ISERROR(VLOOKUP($N564,Datos!$B$17:$C$21,2,0)),0,VLOOKUP($N564, Datos!$B$17:$C$21,2,0)+1),  0),  "-")</f>
        <v>22</v>
      </c>
      <c r="P564" s="177"/>
      <c r="Q564" s="177"/>
      <c r="R564" s="177"/>
      <c r="S564" s="178" t="s">
        <v>40</v>
      </c>
      <c r="T564" s="198" t="str">
        <f>IF(ISERROR(VLOOKUP($S564,Datos!$B$25:$C$29,2,0)),"", VLOOKUP($S564,Datos!$B$25:$C$29,2,0))</f>
        <v>Alta</v>
      </c>
      <c r="U564" s="198" t="str">
        <f>VLOOKUP($S564,'Efectividad de Controles'!$B$5:$D$9,3,0)</f>
        <v>Impacto / Probabilidad</v>
      </c>
      <c r="V564" s="177"/>
      <c r="W564" s="177"/>
      <c r="X564" s="178" t="s">
        <v>191</v>
      </c>
      <c r="Y564" s="178" t="s">
        <v>196</v>
      </c>
      <c r="Z564" s="198">
        <f>IF( AND($X564&lt;&gt;"", $Y564&lt;&gt;""), VLOOKUP( IF(ISERROR(VLOOKUP($X564,Datos!$B$8:$C$13,2,0)),0,VLOOKUP($X564,Datos!$B$8:$C$13,2,0)), Datos!$I$9:$N$13, IF(ISERROR(VLOOKUP($Y564,Datos!$B$17:$C$21,2,0)),0,VLOOKUP($Y564, Datos!$B$17:$C$21,2,0)+1),  0),  "-")</f>
        <v>25</v>
      </c>
      <c r="AA564" s="177"/>
      <c r="AB564" s="177"/>
      <c r="AC564" s="179"/>
      <c r="AD564" s="180"/>
      <c r="AE564" s="198">
        <f t="shared" si="27"/>
        <v>22</v>
      </c>
      <c r="AF564" s="198">
        <f t="shared" si="28"/>
        <v>25</v>
      </c>
      <c r="AG564" s="178">
        <v>3</v>
      </c>
      <c r="AH564" s="198" t="str">
        <f>IF(ISERROR(VLOOKUP($AG564,Datos!$A$9:$E$13,2,0)),"",VLOOKUP($AG564,Datos!$A$9:$E$13,2,0))</f>
        <v>3 Moderado</v>
      </c>
      <c r="AI564" s="197" t="str">
        <f>IF(ISERROR(VLOOKUP($AJ564,Datos!$D$8:$E$13,2,0)),0,VLOOKUP($AJ564,Datos!$D$8:$E$13,2,0))</f>
        <v>Extremadamente Dañino</v>
      </c>
      <c r="AJ564" s="198">
        <f>IF(ISERROR(VLOOKUP($X564,Datos!$B$8:$E$13,3,0)), 0, VLOOKUP($X564,Datos!$B$8:$E$13,3,0))</f>
        <v>4</v>
      </c>
      <c r="AK564" s="198">
        <f>IF(ISERROR(VLOOKUP(AL564,Datos!D557:E562,2,0)),0,VLOOKUP(AL564,Datos!D557:E562,2,0))</f>
        <v>0</v>
      </c>
      <c r="AL564" s="198">
        <f>IF(ISERROR(VLOOKUP(Y564,Datos!B557:E562,3,0)),0,VLOOKUP(Y564,Datos!B557:E562,3,0))</f>
        <v>0</v>
      </c>
      <c r="AM564" s="198">
        <f t="shared" si="29"/>
        <v>4</v>
      </c>
      <c r="AN564" s="198" t="str">
        <f>IF(ISERROR(VLOOKUP($AM564,Datos!$I$24:$J$28,2,0)),"-",VLOOKUP($AM564,Datos!$I$24:$J$28,2,0))</f>
        <v>Moderado</v>
      </c>
    </row>
    <row r="565" spans="1:40" s="199" customFormat="1">
      <c r="A565" s="196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8" t="s">
        <v>191</v>
      </c>
      <c r="N565" s="178" t="s">
        <v>194</v>
      </c>
      <c r="O565" s="198">
        <f>IF( AND($M565&lt;&gt;"", $N565&lt;&gt;""), VLOOKUP( IF(ISERROR(VLOOKUP($M565,Datos!$B$8:$C$13,2,0)),0,VLOOKUP($M565,Datos!$B$8:$C$13,2,0)), Datos!$I$9:$N$13, IF(ISERROR(VLOOKUP($N565,Datos!$B$17:$C$21,2,0)),0,VLOOKUP($N565, Datos!$B$17:$C$21,2,0)+1),  0),  "-")</f>
        <v>22</v>
      </c>
      <c r="P565" s="177"/>
      <c r="Q565" s="177"/>
      <c r="R565" s="177"/>
      <c r="S565" s="178" t="s">
        <v>40</v>
      </c>
      <c r="T565" s="198" t="str">
        <f>IF(ISERROR(VLOOKUP($S565,Datos!$B$25:$C$29,2,0)),"", VLOOKUP($S565,Datos!$B$25:$C$29,2,0))</f>
        <v>Alta</v>
      </c>
      <c r="U565" s="198" t="str">
        <f>VLOOKUP($S565,'Efectividad de Controles'!$B$5:$D$9,3,0)</f>
        <v>Impacto / Probabilidad</v>
      </c>
      <c r="V565" s="177"/>
      <c r="W565" s="177"/>
      <c r="X565" s="178" t="s">
        <v>191</v>
      </c>
      <c r="Y565" s="178" t="s">
        <v>196</v>
      </c>
      <c r="Z565" s="198">
        <f>IF( AND($X565&lt;&gt;"", $Y565&lt;&gt;""), VLOOKUP( IF(ISERROR(VLOOKUP($X565,Datos!$B$8:$C$13,2,0)),0,VLOOKUP($X565,Datos!$B$8:$C$13,2,0)), Datos!$I$9:$N$13, IF(ISERROR(VLOOKUP($Y565,Datos!$B$17:$C$21,2,0)),0,VLOOKUP($Y565, Datos!$B$17:$C$21,2,0)+1),  0),  "-")</f>
        <v>25</v>
      </c>
      <c r="AA565" s="177"/>
      <c r="AB565" s="177"/>
      <c r="AC565" s="179"/>
      <c r="AD565" s="180"/>
      <c r="AE565" s="198">
        <f t="shared" si="27"/>
        <v>22</v>
      </c>
      <c r="AF565" s="198">
        <f t="shared" si="28"/>
        <v>25</v>
      </c>
      <c r="AG565" s="178">
        <v>3</v>
      </c>
      <c r="AH565" s="198" t="str">
        <f>IF(ISERROR(VLOOKUP($AG565,Datos!$A$9:$E$13,2,0)),"",VLOOKUP($AG565,Datos!$A$9:$E$13,2,0))</f>
        <v>3 Moderado</v>
      </c>
      <c r="AI565" s="197" t="str">
        <f>IF(ISERROR(VLOOKUP($AJ565,Datos!$D$8:$E$13,2,0)),0,VLOOKUP($AJ565,Datos!$D$8:$E$13,2,0))</f>
        <v>Extremadamente Dañino</v>
      </c>
      <c r="AJ565" s="198">
        <f>IF(ISERROR(VLOOKUP($X565,Datos!$B$8:$E$13,3,0)), 0, VLOOKUP($X565,Datos!$B$8:$E$13,3,0))</f>
        <v>4</v>
      </c>
      <c r="AK565" s="198">
        <f>IF(ISERROR(VLOOKUP(AL565,Datos!D558:E563,2,0)),0,VLOOKUP(AL565,Datos!D558:E563,2,0))</f>
        <v>0</v>
      </c>
      <c r="AL565" s="198">
        <f>IF(ISERROR(VLOOKUP(Y565,Datos!B558:E563,3,0)),0,VLOOKUP(Y565,Datos!B558:E563,3,0))</f>
        <v>0</v>
      </c>
      <c r="AM565" s="198">
        <f t="shared" si="29"/>
        <v>4</v>
      </c>
      <c r="AN565" s="198" t="str">
        <f>IF(ISERROR(VLOOKUP($AM565,Datos!$I$24:$J$28,2,0)),"-",VLOOKUP($AM565,Datos!$I$24:$J$28,2,0))</f>
        <v>Moderado</v>
      </c>
    </row>
    <row r="566" spans="1:40" s="199" customFormat="1">
      <c r="A566" s="196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8" t="s">
        <v>191</v>
      </c>
      <c r="N566" s="178" t="s">
        <v>194</v>
      </c>
      <c r="O566" s="198">
        <f>IF( AND($M566&lt;&gt;"", $N566&lt;&gt;""), VLOOKUP( IF(ISERROR(VLOOKUP($M566,Datos!$B$8:$C$13,2,0)),0,VLOOKUP($M566,Datos!$B$8:$C$13,2,0)), Datos!$I$9:$N$13, IF(ISERROR(VLOOKUP($N566,Datos!$B$17:$C$21,2,0)),0,VLOOKUP($N566, Datos!$B$17:$C$21,2,0)+1),  0),  "-")</f>
        <v>22</v>
      </c>
      <c r="P566" s="177"/>
      <c r="Q566" s="177"/>
      <c r="R566" s="177"/>
      <c r="S566" s="178" t="s">
        <v>40</v>
      </c>
      <c r="T566" s="198" t="str">
        <f>IF(ISERROR(VLOOKUP($S566,Datos!$B$25:$C$29,2,0)),"", VLOOKUP($S566,Datos!$B$25:$C$29,2,0))</f>
        <v>Alta</v>
      </c>
      <c r="U566" s="198" t="str">
        <f>VLOOKUP($S566,'Efectividad de Controles'!$B$5:$D$9,3,0)</f>
        <v>Impacto / Probabilidad</v>
      </c>
      <c r="V566" s="177"/>
      <c r="W566" s="177"/>
      <c r="X566" s="178" t="s">
        <v>191</v>
      </c>
      <c r="Y566" s="178" t="s">
        <v>196</v>
      </c>
      <c r="Z566" s="198">
        <f>IF( AND($X566&lt;&gt;"", $Y566&lt;&gt;""), VLOOKUP( IF(ISERROR(VLOOKUP($X566,Datos!$B$8:$C$13,2,0)),0,VLOOKUP($X566,Datos!$B$8:$C$13,2,0)), Datos!$I$9:$N$13, IF(ISERROR(VLOOKUP($Y566,Datos!$B$17:$C$21,2,0)),0,VLOOKUP($Y566, Datos!$B$17:$C$21,2,0)+1),  0),  "-")</f>
        <v>25</v>
      </c>
      <c r="AA566" s="177"/>
      <c r="AB566" s="177"/>
      <c r="AC566" s="179"/>
      <c r="AD566" s="180"/>
      <c r="AE566" s="198">
        <f t="shared" si="27"/>
        <v>22</v>
      </c>
      <c r="AF566" s="198">
        <f t="shared" si="28"/>
        <v>25</v>
      </c>
      <c r="AG566" s="178">
        <v>3</v>
      </c>
      <c r="AH566" s="198" t="str">
        <f>IF(ISERROR(VLOOKUP($AG566,Datos!$A$9:$E$13,2,0)),"",VLOOKUP($AG566,Datos!$A$9:$E$13,2,0))</f>
        <v>3 Moderado</v>
      </c>
      <c r="AI566" s="197" t="str">
        <f>IF(ISERROR(VLOOKUP($AJ566,Datos!$D$8:$E$13,2,0)),0,VLOOKUP($AJ566,Datos!$D$8:$E$13,2,0))</f>
        <v>Extremadamente Dañino</v>
      </c>
      <c r="AJ566" s="198">
        <f>IF(ISERROR(VLOOKUP($X566,Datos!$B$8:$E$13,3,0)), 0, VLOOKUP($X566,Datos!$B$8:$E$13,3,0))</f>
        <v>4</v>
      </c>
      <c r="AK566" s="198">
        <f>IF(ISERROR(VLOOKUP(AL566,Datos!D559:E564,2,0)),0,VLOOKUP(AL566,Datos!D559:E564,2,0))</f>
        <v>0</v>
      </c>
      <c r="AL566" s="198">
        <f>IF(ISERROR(VLOOKUP(Y566,Datos!B559:E564,3,0)),0,VLOOKUP(Y566,Datos!B559:E564,3,0))</f>
        <v>0</v>
      </c>
      <c r="AM566" s="198">
        <f t="shared" si="29"/>
        <v>4</v>
      </c>
      <c r="AN566" s="198" t="str">
        <f>IF(ISERROR(VLOOKUP($AM566,Datos!$I$24:$J$28,2,0)),"-",VLOOKUP($AM566,Datos!$I$24:$J$28,2,0))</f>
        <v>Moderado</v>
      </c>
    </row>
    <row r="567" spans="1:40" s="199" customFormat="1">
      <c r="A567" s="196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8" t="s">
        <v>191</v>
      </c>
      <c r="N567" s="178" t="s">
        <v>194</v>
      </c>
      <c r="O567" s="198">
        <f>IF( AND($M567&lt;&gt;"", $N567&lt;&gt;""), VLOOKUP( IF(ISERROR(VLOOKUP($M567,Datos!$B$8:$C$13,2,0)),0,VLOOKUP($M567,Datos!$B$8:$C$13,2,0)), Datos!$I$9:$N$13, IF(ISERROR(VLOOKUP($N567,Datos!$B$17:$C$21,2,0)),0,VLOOKUP($N567, Datos!$B$17:$C$21,2,0)+1),  0),  "-")</f>
        <v>22</v>
      </c>
      <c r="P567" s="177"/>
      <c r="Q567" s="177"/>
      <c r="R567" s="177"/>
      <c r="S567" s="178" t="s">
        <v>40</v>
      </c>
      <c r="T567" s="198" t="str">
        <f>IF(ISERROR(VLOOKUP($S567,Datos!$B$25:$C$29,2,0)),"", VLOOKUP($S567,Datos!$B$25:$C$29,2,0))</f>
        <v>Alta</v>
      </c>
      <c r="U567" s="198" t="str">
        <f>VLOOKUP($S567,'Efectividad de Controles'!$B$5:$D$9,3,0)</f>
        <v>Impacto / Probabilidad</v>
      </c>
      <c r="V567" s="177"/>
      <c r="W567" s="177"/>
      <c r="X567" s="178" t="s">
        <v>191</v>
      </c>
      <c r="Y567" s="178" t="s">
        <v>196</v>
      </c>
      <c r="Z567" s="198">
        <f>IF( AND($X567&lt;&gt;"", $Y567&lt;&gt;""), VLOOKUP( IF(ISERROR(VLOOKUP($X567,Datos!$B$8:$C$13,2,0)),0,VLOOKUP($X567,Datos!$B$8:$C$13,2,0)), Datos!$I$9:$N$13, IF(ISERROR(VLOOKUP($Y567,Datos!$B$17:$C$21,2,0)),0,VLOOKUP($Y567, Datos!$B$17:$C$21,2,0)+1),  0),  "-")</f>
        <v>25</v>
      </c>
      <c r="AA567" s="177"/>
      <c r="AB567" s="177"/>
      <c r="AC567" s="179"/>
      <c r="AD567" s="180"/>
      <c r="AE567" s="198">
        <f t="shared" si="27"/>
        <v>22</v>
      </c>
      <c r="AF567" s="198">
        <f t="shared" si="28"/>
        <v>25</v>
      </c>
      <c r="AG567" s="178">
        <v>3</v>
      </c>
      <c r="AH567" s="198" t="str">
        <f>IF(ISERROR(VLOOKUP($AG567,Datos!$A$9:$E$13,2,0)),"",VLOOKUP($AG567,Datos!$A$9:$E$13,2,0))</f>
        <v>3 Moderado</v>
      </c>
      <c r="AI567" s="197" t="str">
        <f>IF(ISERROR(VLOOKUP($AJ567,Datos!$D$8:$E$13,2,0)),0,VLOOKUP($AJ567,Datos!$D$8:$E$13,2,0))</f>
        <v>Extremadamente Dañino</v>
      </c>
      <c r="AJ567" s="198">
        <f>IF(ISERROR(VLOOKUP($X567,Datos!$B$8:$E$13,3,0)), 0, VLOOKUP($X567,Datos!$B$8:$E$13,3,0))</f>
        <v>4</v>
      </c>
      <c r="AK567" s="198">
        <f>IF(ISERROR(VLOOKUP(AL567,Datos!D560:E565,2,0)),0,VLOOKUP(AL567,Datos!D560:E565,2,0))</f>
        <v>0</v>
      </c>
      <c r="AL567" s="198">
        <f>IF(ISERROR(VLOOKUP(Y567,Datos!B560:E565,3,0)),0,VLOOKUP(Y567,Datos!B560:E565,3,0))</f>
        <v>0</v>
      </c>
      <c r="AM567" s="198">
        <f t="shared" si="29"/>
        <v>4</v>
      </c>
      <c r="AN567" s="198" t="str">
        <f>IF(ISERROR(VLOOKUP($AM567,Datos!$I$24:$J$28,2,0)),"-",VLOOKUP($AM567,Datos!$I$24:$J$28,2,0))</f>
        <v>Moderado</v>
      </c>
    </row>
    <row r="568" spans="1:40" s="199" customFormat="1">
      <c r="A568" s="196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8" t="s">
        <v>191</v>
      </c>
      <c r="N568" s="178" t="s">
        <v>194</v>
      </c>
      <c r="O568" s="198">
        <f>IF( AND($M568&lt;&gt;"", $N568&lt;&gt;""), VLOOKUP( IF(ISERROR(VLOOKUP($M568,Datos!$B$8:$C$13,2,0)),0,VLOOKUP($M568,Datos!$B$8:$C$13,2,0)), Datos!$I$9:$N$13, IF(ISERROR(VLOOKUP($N568,Datos!$B$17:$C$21,2,0)),0,VLOOKUP($N568, Datos!$B$17:$C$21,2,0)+1),  0),  "-")</f>
        <v>22</v>
      </c>
      <c r="P568" s="177"/>
      <c r="Q568" s="177"/>
      <c r="R568" s="177"/>
      <c r="S568" s="178" t="s">
        <v>40</v>
      </c>
      <c r="T568" s="198" t="str">
        <f>IF(ISERROR(VLOOKUP($S568,Datos!$B$25:$C$29,2,0)),"", VLOOKUP($S568,Datos!$B$25:$C$29,2,0))</f>
        <v>Alta</v>
      </c>
      <c r="U568" s="198" t="str">
        <f>VLOOKUP($S568,'Efectividad de Controles'!$B$5:$D$9,3,0)</f>
        <v>Impacto / Probabilidad</v>
      </c>
      <c r="V568" s="177"/>
      <c r="W568" s="177"/>
      <c r="X568" s="178" t="s">
        <v>191</v>
      </c>
      <c r="Y568" s="178" t="s">
        <v>196</v>
      </c>
      <c r="Z568" s="198">
        <f>IF( AND($X568&lt;&gt;"", $Y568&lt;&gt;""), VLOOKUP( IF(ISERROR(VLOOKUP($X568,Datos!$B$8:$C$13,2,0)),0,VLOOKUP($X568,Datos!$B$8:$C$13,2,0)), Datos!$I$9:$N$13, IF(ISERROR(VLOOKUP($Y568,Datos!$B$17:$C$21,2,0)),0,VLOOKUP($Y568, Datos!$B$17:$C$21,2,0)+1),  0),  "-")</f>
        <v>25</v>
      </c>
      <c r="AA568" s="177"/>
      <c r="AB568" s="177"/>
      <c r="AC568" s="179"/>
      <c r="AD568" s="180"/>
      <c r="AE568" s="198">
        <f t="shared" si="27"/>
        <v>22</v>
      </c>
      <c r="AF568" s="198">
        <f t="shared" si="28"/>
        <v>25</v>
      </c>
      <c r="AG568" s="178">
        <v>3</v>
      </c>
      <c r="AH568" s="198" t="str">
        <f>IF(ISERROR(VLOOKUP($AG568,Datos!$A$9:$E$13,2,0)),"",VLOOKUP($AG568,Datos!$A$9:$E$13,2,0))</f>
        <v>3 Moderado</v>
      </c>
      <c r="AI568" s="197" t="str">
        <f>IF(ISERROR(VLOOKUP($AJ568,Datos!$D$8:$E$13,2,0)),0,VLOOKUP($AJ568,Datos!$D$8:$E$13,2,0))</f>
        <v>Extremadamente Dañino</v>
      </c>
      <c r="AJ568" s="198">
        <f>IF(ISERROR(VLOOKUP($X568,Datos!$B$8:$E$13,3,0)), 0, VLOOKUP($X568,Datos!$B$8:$E$13,3,0))</f>
        <v>4</v>
      </c>
      <c r="AK568" s="198">
        <f>IF(ISERROR(VLOOKUP(AL568,Datos!D561:E566,2,0)),0,VLOOKUP(AL568,Datos!D561:E566,2,0))</f>
        <v>0</v>
      </c>
      <c r="AL568" s="198">
        <f>IF(ISERROR(VLOOKUP(Y568,Datos!B561:E566,3,0)),0,VLOOKUP(Y568,Datos!B561:E566,3,0))</f>
        <v>0</v>
      </c>
      <c r="AM568" s="198">
        <f t="shared" si="29"/>
        <v>4</v>
      </c>
      <c r="AN568" s="198" t="str">
        <f>IF(ISERROR(VLOOKUP($AM568,Datos!$I$24:$J$28,2,0)),"-",VLOOKUP($AM568,Datos!$I$24:$J$28,2,0))</f>
        <v>Moderado</v>
      </c>
    </row>
    <row r="569" spans="1:40" s="199" customFormat="1">
      <c r="A569" s="196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8" t="s">
        <v>191</v>
      </c>
      <c r="N569" s="178" t="s">
        <v>194</v>
      </c>
      <c r="O569" s="198">
        <f>IF( AND($M569&lt;&gt;"", $N569&lt;&gt;""), VLOOKUP( IF(ISERROR(VLOOKUP($M569,Datos!$B$8:$C$13,2,0)),0,VLOOKUP($M569,Datos!$B$8:$C$13,2,0)), Datos!$I$9:$N$13, IF(ISERROR(VLOOKUP($N569,Datos!$B$17:$C$21,2,0)),0,VLOOKUP($N569, Datos!$B$17:$C$21,2,0)+1),  0),  "-")</f>
        <v>22</v>
      </c>
      <c r="P569" s="177"/>
      <c r="Q569" s="177"/>
      <c r="R569" s="177"/>
      <c r="S569" s="178" t="s">
        <v>40</v>
      </c>
      <c r="T569" s="198" t="str">
        <f>IF(ISERROR(VLOOKUP($S569,Datos!$B$25:$C$29,2,0)),"", VLOOKUP($S569,Datos!$B$25:$C$29,2,0))</f>
        <v>Alta</v>
      </c>
      <c r="U569" s="198" t="str">
        <f>VLOOKUP($S569,'Efectividad de Controles'!$B$5:$D$9,3,0)</f>
        <v>Impacto / Probabilidad</v>
      </c>
      <c r="V569" s="177"/>
      <c r="W569" s="177"/>
      <c r="X569" s="178" t="s">
        <v>191</v>
      </c>
      <c r="Y569" s="178" t="s">
        <v>196</v>
      </c>
      <c r="Z569" s="198">
        <f>IF( AND($X569&lt;&gt;"", $Y569&lt;&gt;""), VLOOKUP( IF(ISERROR(VLOOKUP($X569,Datos!$B$8:$C$13,2,0)),0,VLOOKUP($X569,Datos!$B$8:$C$13,2,0)), Datos!$I$9:$N$13, IF(ISERROR(VLOOKUP($Y569,Datos!$B$17:$C$21,2,0)),0,VLOOKUP($Y569, Datos!$B$17:$C$21,2,0)+1),  0),  "-")</f>
        <v>25</v>
      </c>
      <c r="AA569" s="177"/>
      <c r="AB569" s="177"/>
      <c r="AC569" s="179"/>
      <c r="AD569" s="180"/>
      <c r="AE569" s="198">
        <f t="shared" si="27"/>
        <v>22</v>
      </c>
      <c r="AF569" s="198">
        <f t="shared" si="28"/>
        <v>25</v>
      </c>
      <c r="AG569" s="178">
        <v>3</v>
      </c>
      <c r="AH569" s="198" t="str">
        <f>IF(ISERROR(VLOOKUP($AG569,Datos!$A$9:$E$13,2,0)),"",VLOOKUP($AG569,Datos!$A$9:$E$13,2,0))</f>
        <v>3 Moderado</v>
      </c>
      <c r="AI569" s="197" t="str">
        <f>IF(ISERROR(VLOOKUP($AJ569,Datos!$D$8:$E$13,2,0)),0,VLOOKUP($AJ569,Datos!$D$8:$E$13,2,0))</f>
        <v>Extremadamente Dañino</v>
      </c>
      <c r="AJ569" s="198">
        <f>IF(ISERROR(VLOOKUP($X569,Datos!$B$8:$E$13,3,0)), 0, VLOOKUP($X569,Datos!$B$8:$E$13,3,0))</f>
        <v>4</v>
      </c>
      <c r="AK569" s="198">
        <f>IF(ISERROR(VLOOKUP(AL569,Datos!D562:E567,2,0)),0,VLOOKUP(AL569,Datos!D562:E567,2,0))</f>
        <v>0</v>
      </c>
      <c r="AL569" s="198">
        <f>IF(ISERROR(VLOOKUP(Y569,Datos!B562:E567,3,0)),0,VLOOKUP(Y569,Datos!B562:E567,3,0))</f>
        <v>0</v>
      </c>
      <c r="AM569" s="198">
        <f t="shared" si="29"/>
        <v>4</v>
      </c>
      <c r="AN569" s="198" t="str">
        <f>IF(ISERROR(VLOOKUP($AM569,Datos!$I$24:$J$28,2,0)),"-",VLOOKUP($AM569,Datos!$I$24:$J$28,2,0))</f>
        <v>Moderado</v>
      </c>
    </row>
    <row r="570" spans="1:40" s="199" customFormat="1">
      <c r="A570" s="196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8" t="s">
        <v>191</v>
      </c>
      <c r="N570" s="178" t="s">
        <v>194</v>
      </c>
      <c r="O570" s="198">
        <f>IF( AND($M570&lt;&gt;"", $N570&lt;&gt;""), VLOOKUP( IF(ISERROR(VLOOKUP($M570,Datos!$B$8:$C$13,2,0)),0,VLOOKUP($M570,Datos!$B$8:$C$13,2,0)), Datos!$I$9:$N$13, IF(ISERROR(VLOOKUP($N570,Datos!$B$17:$C$21,2,0)),0,VLOOKUP($N570, Datos!$B$17:$C$21,2,0)+1),  0),  "-")</f>
        <v>22</v>
      </c>
      <c r="P570" s="177"/>
      <c r="Q570" s="177"/>
      <c r="R570" s="177"/>
      <c r="S570" s="178" t="s">
        <v>40</v>
      </c>
      <c r="T570" s="198" t="str">
        <f>IF(ISERROR(VLOOKUP($S570,Datos!$B$25:$C$29,2,0)),"", VLOOKUP($S570,Datos!$B$25:$C$29,2,0))</f>
        <v>Alta</v>
      </c>
      <c r="U570" s="198" t="str">
        <f>VLOOKUP($S570,'Efectividad de Controles'!$B$5:$D$9,3,0)</f>
        <v>Impacto / Probabilidad</v>
      </c>
      <c r="V570" s="177"/>
      <c r="W570" s="177"/>
      <c r="X570" s="178" t="s">
        <v>191</v>
      </c>
      <c r="Y570" s="178" t="s">
        <v>196</v>
      </c>
      <c r="Z570" s="198">
        <f>IF( AND($X570&lt;&gt;"", $Y570&lt;&gt;""), VLOOKUP( IF(ISERROR(VLOOKUP($X570,Datos!$B$8:$C$13,2,0)),0,VLOOKUP($X570,Datos!$B$8:$C$13,2,0)), Datos!$I$9:$N$13, IF(ISERROR(VLOOKUP($Y570,Datos!$B$17:$C$21,2,0)),0,VLOOKUP($Y570, Datos!$B$17:$C$21,2,0)+1),  0),  "-")</f>
        <v>25</v>
      </c>
      <c r="AA570" s="177"/>
      <c r="AB570" s="177"/>
      <c r="AC570" s="179"/>
      <c r="AD570" s="180"/>
      <c r="AE570" s="198">
        <f t="shared" si="27"/>
        <v>22</v>
      </c>
      <c r="AF570" s="198">
        <f t="shared" si="28"/>
        <v>25</v>
      </c>
      <c r="AG570" s="178">
        <v>3</v>
      </c>
      <c r="AH570" s="198" t="str">
        <f>IF(ISERROR(VLOOKUP($AG570,Datos!$A$9:$E$13,2,0)),"",VLOOKUP($AG570,Datos!$A$9:$E$13,2,0))</f>
        <v>3 Moderado</v>
      </c>
      <c r="AI570" s="197" t="str">
        <f>IF(ISERROR(VLOOKUP($AJ570,Datos!$D$8:$E$13,2,0)),0,VLOOKUP($AJ570,Datos!$D$8:$E$13,2,0))</f>
        <v>Extremadamente Dañino</v>
      </c>
      <c r="AJ570" s="198">
        <f>IF(ISERROR(VLOOKUP($X570,Datos!$B$8:$E$13,3,0)), 0, VLOOKUP($X570,Datos!$B$8:$E$13,3,0))</f>
        <v>4</v>
      </c>
      <c r="AK570" s="198">
        <f>IF(ISERROR(VLOOKUP(AL570,Datos!D563:E568,2,0)),0,VLOOKUP(AL570,Datos!D563:E568,2,0))</f>
        <v>0</v>
      </c>
      <c r="AL570" s="198">
        <f>IF(ISERROR(VLOOKUP(Y570,Datos!B563:E568,3,0)),0,VLOOKUP(Y570,Datos!B563:E568,3,0))</f>
        <v>0</v>
      </c>
      <c r="AM570" s="198">
        <f t="shared" si="29"/>
        <v>4</v>
      </c>
      <c r="AN570" s="198" t="str">
        <f>IF(ISERROR(VLOOKUP($AM570,Datos!$I$24:$J$28,2,0)),"-",VLOOKUP($AM570,Datos!$I$24:$J$28,2,0))</f>
        <v>Moderado</v>
      </c>
    </row>
    <row r="571" spans="1:40" s="199" customFormat="1">
      <c r="A571" s="196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8" t="s">
        <v>191</v>
      </c>
      <c r="N571" s="178" t="s">
        <v>194</v>
      </c>
      <c r="O571" s="198">
        <f>IF( AND($M571&lt;&gt;"", $N571&lt;&gt;""), VLOOKUP( IF(ISERROR(VLOOKUP($M571,Datos!$B$8:$C$13,2,0)),0,VLOOKUP($M571,Datos!$B$8:$C$13,2,0)), Datos!$I$9:$N$13, IF(ISERROR(VLOOKUP($N571,Datos!$B$17:$C$21,2,0)),0,VLOOKUP($N571, Datos!$B$17:$C$21,2,0)+1),  0),  "-")</f>
        <v>22</v>
      </c>
      <c r="P571" s="177"/>
      <c r="Q571" s="177"/>
      <c r="R571" s="177"/>
      <c r="S571" s="178" t="s">
        <v>40</v>
      </c>
      <c r="T571" s="198" t="str">
        <f>IF(ISERROR(VLOOKUP($S571,Datos!$B$25:$C$29,2,0)),"", VLOOKUP($S571,Datos!$B$25:$C$29,2,0))</f>
        <v>Alta</v>
      </c>
      <c r="U571" s="198" t="str">
        <f>VLOOKUP($S571,'Efectividad de Controles'!$B$5:$D$9,3,0)</f>
        <v>Impacto / Probabilidad</v>
      </c>
      <c r="V571" s="177"/>
      <c r="W571" s="177"/>
      <c r="X571" s="178" t="s">
        <v>191</v>
      </c>
      <c r="Y571" s="178" t="s">
        <v>196</v>
      </c>
      <c r="Z571" s="198">
        <f>IF( AND($X571&lt;&gt;"", $Y571&lt;&gt;""), VLOOKUP( IF(ISERROR(VLOOKUP($X571,Datos!$B$8:$C$13,2,0)),0,VLOOKUP($X571,Datos!$B$8:$C$13,2,0)), Datos!$I$9:$N$13, IF(ISERROR(VLOOKUP($Y571,Datos!$B$17:$C$21,2,0)),0,VLOOKUP($Y571, Datos!$B$17:$C$21,2,0)+1),  0),  "-")</f>
        <v>25</v>
      </c>
      <c r="AA571" s="177"/>
      <c r="AB571" s="177"/>
      <c r="AC571" s="179"/>
      <c r="AD571" s="180"/>
      <c r="AE571" s="198">
        <f t="shared" si="27"/>
        <v>22</v>
      </c>
      <c r="AF571" s="198">
        <f t="shared" si="28"/>
        <v>25</v>
      </c>
      <c r="AG571" s="178">
        <v>3</v>
      </c>
      <c r="AH571" s="198" t="str">
        <f>IF(ISERROR(VLOOKUP($AG571,Datos!$A$9:$E$13,2,0)),"",VLOOKUP($AG571,Datos!$A$9:$E$13,2,0))</f>
        <v>3 Moderado</v>
      </c>
      <c r="AI571" s="197" t="str">
        <f>IF(ISERROR(VLOOKUP($AJ571,Datos!$D$8:$E$13,2,0)),0,VLOOKUP($AJ571,Datos!$D$8:$E$13,2,0))</f>
        <v>Extremadamente Dañino</v>
      </c>
      <c r="AJ571" s="198">
        <f>IF(ISERROR(VLOOKUP($X571,Datos!$B$8:$E$13,3,0)), 0, VLOOKUP($X571,Datos!$B$8:$E$13,3,0))</f>
        <v>4</v>
      </c>
      <c r="AK571" s="198">
        <f>IF(ISERROR(VLOOKUP(AL571,Datos!D564:E569,2,0)),0,VLOOKUP(AL571,Datos!D564:E569,2,0))</f>
        <v>0</v>
      </c>
      <c r="AL571" s="198">
        <f>IF(ISERROR(VLOOKUP(Y571,Datos!B564:E569,3,0)),0,VLOOKUP(Y571,Datos!B564:E569,3,0))</f>
        <v>0</v>
      </c>
      <c r="AM571" s="198">
        <f t="shared" si="29"/>
        <v>4</v>
      </c>
      <c r="AN571" s="198" t="str">
        <f>IF(ISERROR(VLOOKUP($AM571,Datos!$I$24:$J$28,2,0)),"-",VLOOKUP($AM571,Datos!$I$24:$J$28,2,0))</f>
        <v>Moderado</v>
      </c>
    </row>
    <row r="572" spans="1:40" s="199" customFormat="1">
      <c r="A572" s="196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8" t="s">
        <v>191</v>
      </c>
      <c r="N572" s="178" t="s">
        <v>194</v>
      </c>
      <c r="O572" s="198">
        <f>IF( AND($M572&lt;&gt;"", $N572&lt;&gt;""), VLOOKUP( IF(ISERROR(VLOOKUP($M572,Datos!$B$8:$C$13,2,0)),0,VLOOKUP($M572,Datos!$B$8:$C$13,2,0)), Datos!$I$9:$N$13, IF(ISERROR(VLOOKUP($N572,Datos!$B$17:$C$21,2,0)),0,VLOOKUP($N572, Datos!$B$17:$C$21,2,0)+1),  0),  "-")</f>
        <v>22</v>
      </c>
      <c r="P572" s="177"/>
      <c r="Q572" s="177"/>
      <c r="R572" s="177"/>
      <c r="S572" s="178" t="s">
        <v>40</v>
      </c>
      <c r="T572" s="198" t="str">
        <f>IF(ISERROR(VLOOKUP($S572,Datos!$B$25:$C$29,2,0)),"", VLOOKUP($S572,Datos!$B$25:$C$29,2,0))</f>
        <v>Alta</v>
      </c>
      <c r="U572" s="198" t="str">
        <f>VLOOKUP($S572,'Efectividad de Controles'!$B$5:$D$9,3,0)</f>
        <v>Impacto / Probabilidad</v>
      </c>
      <c r="V572" s="177"/>
      <c r="W572" s="177"/>
      <c r="X572" s="178" t="s">
        <v>191</v>
      </c>
      <c r="Y572" s="178" t="s">
        <v>196</v>
      </c>
      <c r="Z572" s="198">
        <f>IF( AND($X572&lt;&gt;"", $Y572&lt;&gt;""), VLOOKUP( IF(ISERROR(VLOOKUP($X572,Datos!$B$8:$C$13,2,0)),0,VLOOKUP($X572,Datos!$B$8:$C$13,2,0)), Datos!$I$9:$N$13, IF(ISERROR(VLOOKUP($Y572,Datos!$B$17:$C$21,2,0)),0,VLOOKUP($Y572, Datos!$B$17:$C$21,2,0)+1),  0),  "-")</f>
        <v>25</v>
      </c>
      <c r="AA572" s="177"/>
      <c r="AB572" s="177"/>
      <c r="AC572" s="179"/>
      <c r="AD572" s="180"/>
      <c r="AE572" s="198">
        <f t="shared" si="27"/>
        <v>22</v>
      </c>
      <c r="AF572" s="198">
        <f t="shared" si="28"/>
        <v>25</v>
      </c>
      <c r="AG572" s="178">
        <v>3</v>
      </c>
      <c r="AH572" s="198" t="str">
        <f>IF(ISERROR(VLOOKUP($AG572,Datos!$A$9:$E$13,2,0)),"",VLOOKUP($AG572,Datos!$A$9:$E$13,2,0))</f>
        <v>3 Moderado</v>
      </c>
      <c r="AI572" s="197" t="str">
        <f>IF(ISERROR(VLOOKUP($AJ572,Datos!$D$8:$E$13,2,0)),0,VLOOKUP($AJ572,Datos!$D$8:$E$13,2,0))</f>
        <v>Extremadamente Dañino</v>
      </c>
      <c r="AJ572" s="198">
        <f>IF(ISERROR(VLOOKUP($X572,Datos!$B$8:$E$13,3,0)), 0, VLOOKUP($X572,Datos!$B$8:$E$13,3,0))</f>
        <v>4</v>
      </c>
      <c r="AK572" s="198">
        <f>IF(ISERROR(VLOOKUP(AL572,Datos!D565:E570,2,0)),0,VLOOKUP(AL572,Datos!D565:E570,2,0))</f>
        <v>0</v>
      </c>
      <c r="AL572" s="198">
        <f>IF(ISERROR(VLOOKUP(Y572,Datos!B565:E570,3,0)),0,VLOOKUP(Y572,Datos!B565:E570,3,0))</f>
        <v>0</v>
      </c>
      <c r="AM572" s="198">
        <f t="shared" si="29"/>
        <v>4</v>
      </c>
      <c r="AN572" s="198" t="str">
        <f>IF(ISERROR(VLOOKUP($AM572,Datos!$I$24:$J$28,2,0)),"-",VLOOKUP($AM572,Datos!$I$24:$J$28,2,0))</f>
        <v>Moderado</v>
      </c>
    </row>
    <row r="573" spans="1:40" s="199" customFormat="1">
      <c r="A573" s="196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8" t="s">
        <v>191</v>
      </c>
      <c r="N573" s="178" t="s">
        <v>194</v>
      </c>
      <c r="O573" s="198">
        <f>IF( AND($M573&lt;&gt;"", $N573&lt;&gt;""), VLOOKUP( IF(ISERROR(VLOOKUP($M573,Datos!$B$8:$C$13,2,0)),0,VLOOKUP($M573,Datos!$B$8:$C$13,2,0)), Datos!$I$9:$N$13, IF(ISERROR(VLOOKUP($N573,Datos!$B$17:$C$21,2,0)),0,VLOOKUP($N573, Datos!$B$17:$C$21,2,0)+1),  0),  "-")</f>
        <v>22</v>
      </c>
      <c r="P573" s="177"/>
      <c r="Q573" s="177"/>
      <c r="R573" s="177"/>
      <c r="S573" s="178" t="s">
        <v>40</v>
      </c>
      <c r="T573" s="198" t="str">
        <f>IF(ISERROR(VLOOKUP($S573,Datos!$B$25:$C$29,2,0)),"", VLOOKUP($S573,Datos!$B$25:$C$29,2,0))</f>
        <v>Alta</v>
      </c>
      <c r="U573" s="198" t="str">
        <f>VLOOKUP($S573,'Efectividad de Controles'!$B$5:$D$9,3,0)</f>
        <v>Impacto / Probabilidad</v>
      </c>
      <c r="V573" s="177"/>
      <c r="W573" s="177"/>
      <c r="X573" s="178" t="s">
        <v>191</v>
      </c>
      <c r="Y573" s="178" t="s">
        <v>196</v>
      </c>
      <c r="Z573" s="198">
        <f>IF( AND($X573&lt;&gt;"", $Y573&lt;&gt;""), VLOOKUP( IF(ISERROR(VLOOKUP($X573,Datos!$B$8:$C$13,2,0)),0,VLOOKUP($X573,Datos!$B$8:$C$13,2,0)), Datos!$I$9:$N$13, IF(ISERROR(VLOOKUP($Y573,Datos!$B$17:$C$21,2,0)),0,VLOOKUP($Y573, Datos!$B$17:$C$21,2,0)+1),  0),  "-")</f>
        <v>25</v>
      </c>
      <c r="AA573" s="177"/>
      <c r="AB573" s="177"/>
      <c r="AC573" s="179"/>
      <c r="AD573" s="180"/>
      <c r="AE573" s="198">
        <f t="shared" si="27"/>
        <v>22</v>
      </c>
      <c r="AF573" s="198">
        <f t="shared" si="28"/>
        <v>25</v>
      </c>
      <c r="AG573" s="178">
        <v>3</v>
      </c>
      <c r="AH573" s="198" t="str">
        <f>IF(ISERROR(VLOOKUP($AG573,Datos!$A$9:$E$13,2,0)),"",VLOOKUP($AG573,Datos!$A$9:$E$13,2,0))</f>
        <v>3 Moderado</v>
      </c>
      <c r="AI573" s="197" t="str">
        <f>IF(ISERROR(VLOOKUP($AJ573,Datos!$D$8:$E$13,2,0)),0,VLOOKUP($AJ573,Datos!$D$8:$E$13,2,0))</f>
        <v>Extremadamente Dañino</v>
      </c>
      <c r="AJ573" s="198">
        <f>IF(ISERROR(VLOOKUP($X573,Datos!$B$8:$E$13,3,0)), 0, VLOOKUP($X573,Datos!$B$8:$E$13,3,0))</f>
        <v>4</v>
      </c>
      <c r="AK573" s="198">
        <f>IF(ISERROR(VLOOKUP(AL573,Datos!D566:E571,2,0)),0,VLOOKUP(AL573,Datos!D566:E571,2,0))</f>
        <v>0</v>
      </c>
      <c r="AL573" s="198">
        <f>IF(ISERROR(VLOOKUP(Y573,Datos!B566:E571,3,0)),0,VLOOKUP(Y573,Datos!B566:E571,3,0))</f>
        <v>0</v>
      </c>
      <c r="AM573" s="198">
        <f t="shared" si="29"/>
        <v>4</v>
      </c>
      <c r="AN573" s="198" t="str">
        <f>IF(ISERROR(VLOOKUP($AM573,Datos!$I$24:$J$28,2,0)),"-",VLOOKUP($AM573,Datos!$I$24:$J$28,2,0))</f>
        <v>Moderado</v>
      </c>
    </row>
    <row r="574" spans="1:40" s="199" customFormat="1">
      <c r="A574" s="196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8" t="s">
        <v>191</v>
      </c>
      <c r="N574" s="178" t="s">
        <v>194</v>
      </c>
      <c r="O574" s="198">
        <f>IF( AND($M574&lt;&gt;"", $N574&lt;&gt;""), VLOOKUP( IF(ISERROR(VLOOKUP($M574,Datos!$B$8:$C$13,2,0)),0,VLOOKUP($M574,Datos!$B$8:$C$13,2,0)), Datos!$I$9:$N$13, IF(ISERROR(VLOOKUP($N574,Datos!$B$17:$C$21,2,0)),0,VLOOKUP($N574, Datos!$B$17:$C$21,2,0)+1),  0),  "-")</f>
        <v>22</v>
      </c>
      <c r="P574" s="177"/>
      <c r="Q574" s="177"/>
      <c r="R574" s="177"/>
      <c r="S574" s="178" t="s">
        <v>40</v>
      </c>
      <c r="T574" s="198" t="str">
        <f>IF(ISERROR(VLOOKUP($S574,Datos!$B$25:$C$29,2,0)),"", VLOOKUP($S574,Datos!$B$25:$C$29,2,0))</f>
        <v>Alta</v>
      </c>
      <c r="U574" s="198" t="str">
        <f>VLOOKUP($S574,'Efectividad de Controles'!$B$5:$D$9,3,0)</f>
        <v>Impacto / Probabilidad</v>
      </c>
      <c r="V574" s="177"/>
      <c r="W574" s="177"/>
      <c r="X574" s="178" t="s">
        <v>191</v>
      </c>
      <c r="Y574" s="178" t="s">
        <v>196</v>
      </c>
      <c r="Z574" s="198">
        <f>IF( AND($X574&lt;&gt;"", $Y574&lt;&gt;""), VLOOKUP( IF(ISERROR(VLOOKUP($X574,Datos!$B$8:$C$13,2,0)),0,VLOOKUP($X574,Datos!$B$8:$C$13,2,0)), Datos!$I$9:$N$13, IF(ISERROR(VLOOKUP($Y574,Datos!$B$17:$C$21,2,0)),0,VLOOKUP($Y574, Datos!$B$17:$C$21,2,0)+1),  0),  "-")</f>
        <v>25</v>
      </c>
      <c r="AA574" s="177"/>
      <c r="AB574" s="177"/>
      <c r="AC574" s="179"/>
      <c r="AD574" s="180"/>
      <c r="AE574" s="198">
        <f t="shared" si="27"/>
        <v>22</v>
      </c>
      <c r="AF574" s="198">
        <f t="shared" si="28"/>
        <v>25</v>
      </c>
      <c r="AG574" s="178">
        <v>3</v>
      </c>
      <c r="AH574" s="198" t="str">
        <f>IF(ISERROR(VLOOKUP($AG574,Datos!$A$9:$E$13,2,0)),"",VLOOKUP($AG574,Datos!$A$9:$E$13,2,0))</f>
        <v>3 Moderado</v>
      </c>
      <c r="AI574" s="197" t="str">
        <f>IF(ISERROR(VLOOKUP($AJ574,Datos!$D$8:$E$13,2,0)),0,VLOOKUP($AJ574,Datos!$D$8:$E$13,2,0))</f>
        <v>Extremadamente Dañino</v>
      </c>
      <c r="AJ574" s="198">
        <f>IF(ISERROR(VLOOKUP($X574,Datos!$B$8:$E$13,3,0)), 0, VLOOKUP($X574,Datos!$B$8:$E$13,3,0))</f>
        <v>4</v>
      </c>
      <c r="AK574" s="198">
        <f>IF(ISERROR(VLOOKUP(AL574,Datos!D567:E572,2,0)),0,VLOOKUP(AL574,Datos!D567:E572,2,0))</f>
        <v>0</v>
      </c>
      <c r="AL574" s="198">
        <f>IF(ISERROR(VLOOKUP(Y574,Datos!B567:E572,3,0)),0,VLOOKUP(Y574,Datos!B567:E572,3,0))</f>
        <v>0</v>
      </c>
      <c r="AM574" s="198">
        <f t="shared" si="29"/>
        <v>4</v>
      </c>
      <c r="AN574" s="198" t="str">
        <f>IF(ISERROR(VLOOKUP($AM574,Datos!$I$24:$J$28,2,0)),"-",VLOOKUP($AM574,Datos!$I$24:$J$28,2,0))</f>
        <v>Moderado</v>
      </c>
    </row>
    <row r="575" spans="1:40" s="199" customFormat="1">
      <c r="A575" s="196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8" t="s">
        <v>191</v>
      </c>
      <c r="N575" s="178" t="s">
        <v>194</v>
      </c>
      <c r="O575" s="198">
        <f>IF( AND($M575&lt;&gt;"", $N575&lt;&gt;""), VLOOKUP( IF(ISERROR(VLOOKUP($M575,Datos!$B$8:$C$13,2,0)),0,VLOOKUP($M575,Datos!$B$8:$C$13,2,0)), Datos!$I$9:$N$13, IF(ISERROR(VLOOKUP($N575,Datos!$B$17:$C$21,2,0)),0,VLOOKUP($N575, Datos!$B$17:$C$21,2,0)+1),  0),  "-")</f>
        <v>22</v>
      </c>
      <c r="P575" s="177"/>
      <c r="Q575" s="177"/>
      <c r="R575" s="177"/>
      <c r="S575" s="178" t="s">
        <v>40</v>
      </c>
      <c r="T575" s="198" t="str">
        <f>IF(ISERROR(VLOOKUP($S575,Datos!$B$25:$C$29,2,0)),"", VLOOKUP($S575,Datos!$B$25:$C$29,2,0))</f>
        <v>Alta</v>
      </c>
      <c r="U575" s="198" t="str">
        <f>VLOOKUP($S575,'Efectividad de Controles'!$B$5:$D$9,3,0)</f>
        <v>Impacto / Probabilidad</v>
      </c>
      <c r="V575" s="177"/>
      <c r="W575" s="177"/>
      <c r="X575" s="178" t="s">
        <v>191</v>
      </c>
      <c r="Y575" s="178" t="s">
        <v>196</v>
      </c>
      <c r="Z575" s="198">
        <f>IF( AND($X575&lt;&gt;"", $Y575&lt;&gt;""), VLOOKUP( IF(ISERROR(VLOOKUP($X575,Datos!$B$8:$C$13,2,0)),0,VLOOKUP($X575,Datos!$B$8:$C$13,2,0)), Datos!$I$9:$N$13, IF(ISERROR(VLOOKUP($Y575,Datos!$B$17:$C$21,2,0)),0,VLOOKUP($Y575, Datos!$B$17:$C$21,2,0)+1),  0),  "-")</f>
        <v>25</v>
      </c>
      <c r="AA575" s="177"/>
      <c r="AB575" s="177"/>
      <c r="AC575" s="179"/>
      <c r="AD575" s="180"/>
      <c r="AE575" s="198">
        <f t="shared" si="27"/>
        <v>22</v>
      </c>
      <c r="AF575" s="198">
        <f t="shared" si="28"/>
        <v>25</v>
      </c>
      <c r="AG575" s="178">
        <v>3</v>
      </c>
      <c r="AH575" s="198" t="str">
        <f>IF(ISERROR(VLOOKUP($AG575,Datos!$A$9:$E$13,2,0)),"",VLOOKUP($AG575,Datos!$A$9:$E$13,2,0))</f>
        <v>3 Moderado</v>
      </c>
      <c r="AI575" s="197" t="str">
        <f>IF(ISERROR(VLOOKUP($AJ575,Datos!$D$8:$E$13,2,0)),0,VLOOKUP($AJ575,Datos!$D$8:$E$13,2,0))</f>
        <v>Extremadamente Dañino</v>
      </c>
      <c r="AJ575" s="198">
        <f>IF(ISERROR(VLOOKUP($X575,Datos!$B$8:$E$13,3,0)), 0, VLOOKUP($X575,Datos!$B$8:$E$13,3,0))</f>
        <v>4</v>
      </c>
      <c r="AK575" s="198">
        <f>IF(ISERROR(VLOOKUP(AL575,Datos!D568:E573,2,0)),0,VLOOKUP(AL575,Datos!D568:E573,2,0))</f>
        <v>0</v>
      </c>
      <c r="AL575" s="198">
        <f>IF(ISERROR(VLOOKUP(Y575,Datos!B568:E573,3,0)),0,VLOOKUP(Y575,Datos!B568:E573,3,0))</f>
        <v>0</v>
      </c>
      <c r="AM575" s="198">
        <f t="shared" si="29"/>
        <v>4</v>
      </c>
      <c r="AN575" s="198" t="str">
        <f>IF(ISERROR(VLOOKUP($AM575,Datos!$I$24:$J$28,2,0)),"-",VLOOKUP($AM575,Datos!$I$24:$J$28,2,0))</f>
        <v>Moderado</v>
      </c>
    </row>
    <row r="576" spans="1:40" s="199" customFormat="1">
      <c r="A576" s="196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8" t="s">
        <v>191</v>
      </c>
      <c r="N576" s="178" t="s">
        <v>194</v>
      </c>
      <c r="O576" s="198">
        <f>IF( AND($M576&lt;&gt;"", $N576&lt;&gt;""), VLOOKUP( IF(ISERROR(VLOOKUP($M576,Datos!$B$8:$C$13,2,0)),0,VLOOKUP($M576,Datos!$B$8:$C$13,2,0)), Datos!$I$9:$N$13, IF(ISERROR(VLOOKUP($N576,Datos!$B$17:$C$21,2,0)),0,VLOOKUP($N576, Datos!$B$17:$C$21,2,0)+1),  0),  "-")</f>
        <v>22</v>
      </c>
      <c r="P576" s="177"/>
      <c r="Q576" s="177"/>
      <c r="R576" s="177"/>
      <c r="S576" s="178" t="s">
        <v>40</v>
      </c>
      <c r="T576" s="198" t="str">
        <f>IF(ISERROR(VLOOKUP($S576,Datos!$B$25:$C$29,2,0)),"", VLOOKUP($S576,Datos!$B$25:$C$29,2,0))</f>
        <v>Alta</v>
      </c>
      <c r="U576" s="198" t="str">
        <f>VLOOKUP($S576,'Efectividad de Controles'!$B$5:$D$9,3,0)</f>
        <v>Impacto / Probabilidad</v>
      </c>
      <c r="V576" s="177"/>
      <c r="W576" s="177"/>
      <c r="X576" s="178" t="s">
        <v>191</v>
      </c>
      <c r="Y576" s="178" t="s">
        <v>196</v>
      </c>
      <c r="Z576" s="198">
        <f>IF( AND($X576&lt;&gt;"", $Y576&lt;&gt;""), VLOOKUP( IF(ISERROR(VLOOKUP($X576,Datos!$B$8:$C$13,2,0)),0,VLOOKUP($X576,Datos!$B$8:$C$13,2,0)), Datos!$I$9:$N$13, IF(ISERROR(VLOOKUP($Y576,Datos!$B$17:$C$21,2,0)),0,VLOOKUP($Y576, Datos!$B$17:$C$21,2,0)+1),  0),  "-")</f>
        <v>25</v>
      </c>
      <c r="AA576" s="177"/>
      <c r="AB576" s="177"/>
      <c r="AC576" s="179"/>
      <c r="AD576" s="180"/>
      <c r="AE576" s="198">
        <f t="shared" si="27"/>
        <v>22</v>
      </c>
      <c r="AF576" s="198">
        <f t="shared" si="28"/>
        <v>25</v>
      </c>
      <c r="AG576" s="178">
        <v>3</v>
      </c>
      <c r="AH576" s="198" t="str">
        <f>IF(ISERROR(VLOOKUP($AG576,Datos!$A$9:$E$13,2,0)),"",VLOOKUP($AG576,Datos!$A$9:$E$13,2,0))</f>
        <v>3 Moderado</v>
      </c>
      <c r="AI576" s="197" t="str">
        <f>IF(ISERROR(VLOOKUP($AJ576,Datos!$D$8:$E$13,2,0)),0,VLOOKUP($AJ576,Datos!$D$8:$E$13,2,0))</f>
        <v>Extremadamente Dañino</v>
      </c>
      <c r="AJ576" s="198">
        <f>IF(ISERROR(VLOOKUP($X576,Datos!$B$8:$E$13,3,0)), 0, VLOOKUP($X576,Datos!$B$8:$E$13,3,0))</f>
        <v>4</v>
      </c>
      <c r="AK576" s="198">
        <f>IF(ISERROR(VLOOKUP(AL576,Datos!D569:E574,2,0)),0,VLOOKUP(AL576,Datos!D569:E574,2,0))</f>
        <v>0</v>
      </c>
      <c r="AL576" s="198">
        <f>IF(ISERROR(VLOOKUP(Y576,Datos!B569:E574,3,0)),0,VLOOKUP(Y576,Datos!B569:E574,3,0))</f>
        <v>0</v>
      </c>
      <c r="AM576" s="198">
        <f t="shared" si="29"/>
        <v>4</v>
      </c>
      <c r="AN576" s="198" t="str">
        <f>IF(ISERROR(VLOOKUP($AM576,Datos!$I$24:$J$28,2,0)),"-",VLOOKUP($AM576,Datos!$I$24:$J$28,2,0))</f>
        <v>Moderado</v>
      </c>
    </row>
    <row r="577" spans="1:40" s="199" customFormat="1">
      <c r="A577" s="196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8" t="s">
        <v>191</v>
      </c>
      <c r="N577" s="178" t="s">
        <v>194</v>
      </c>
      <c r="O577" s="198">
        <f>IF( AND($M577&lt;&gt;"", $N577&lt;&gt;""), VLOOKUP( IF(ISERROR(VLOOKUP($M577,Datos!$B$8:$C$13,2,0)),0,VLOOKUP($M577,Datos!$B$8:$C$13,2,0)), Datos!$I$9:$N$13, IF(ISERROR(VLOOKUP($N577,Datos!$B$17:$C$21,2,0)),0,VLOOKUP($N577, Datos!$B$17:$C$21,2,0)+1),  0),  "-")</f>
        <v>22</v>
      </c>
      <c r="P577" s="177"/>
      <c r="Q577" s="177"/>
      <c r="R577" s="177"/>
      <c r="S577" s="178" t="s">
        <v>40</v>
      </c>
      <c r="T577" s="198" t="str">
        <f>IF(ISERROR(VLOOKUP($S577,Datos!$B$25:$C$29,2,0)),"", VLOOKUP($S577,Datos!$B$25:$C$29,2,0))</f>
        <v>Alta</v>
      </c>
      <c r="U577" s="198" t="str">
        <f>VLOOKUP($S577,'Efectividad de Controles'!$B$5:$D$9,3,0)</f>
        <v>Impacto / Probabilidad</v>
      </c>
      <c r="V577" s="177"/>
      <c r="W577" s="177"/>
      <c r="X577" s="178" t="s">
        <v>191</v>
      </c>
      <c r="Y577" s="178" t="s">
        <v>196</v>
      </c>
      <c r="Z577" s="198">
        <f>IF( AND($X577&lt;&gt;"", $Y577&lt;&gt;""), VLOOKUP( IF(ISERROR(VLOOKUP($X577,Datos!$B$8:$C$13,2,0)),0,VLOOKUP($X577,Datos!$B$8:$C$13,2,0)), Datos!$I$9:$N$13, IF(ISERROR(VLOOKUP($Y577,Datos!$B$17:$C$21,2,0)),0,VLOOKUP($Y577, Datos!$B$17:$C$21,2,0)+1),  0),  "-")</f>
        <v>25</v>
      </c>
      <c r="AA577" s="177"/>
      <c r="AB577" s="177"/>
      <c r="AC577" s="179"/>
      <c r="AD577" s="180"/>
      <c r="AE577" s="198">
        <f t="shared" si="27"/>
        <v>22</v>
      </c>
      <c r="AF577" s="198">
        <f t="shared" si="28"/>
        <v>25</v>
      </c>
      <c r="AG577" s="178">
        <v>3</v>
      </c>
      <c r="AH577" s="198" t="str">
        <f>IF(ISERROR(VLOOKUP($AG577,Datos!$A$9:$E$13,2,0)),"",VLOOKUP($AG577,Datos!$A$9:$E$13,2,0))</f>
        <v>3 Moderado</v>
      </c>
      <c r="AI577" s="197" t="str">
        <f>IF(ISERROR(VLOOKUP($AJ577,Datos!$D$8:$E$13,2,0)),0,VLOOKUP($AJ577,Datos!$D$8:$E$13,2,0))</f>
        <v>Extremadamente Dañino</v>
      </c>
      <c r="AJ577" s="198">
        <f>IF(ISERROR(VLOOKUP($X577,Datos!$B$8:$E$13,3,0)), 0, VLOOKUP($X577,Datos!$B$8:$E$13,3,0))</f>
        <v>4</v>
      </c>
      <c r="AK577" s="198">
        <f>IF(ISERROR(VLOOKUP(AL577,Datos!D570:E575,2,0)),0,VLOOKUP(AL577,Datos!D570:E575,2,0))</f>
        <v>0</v>
      </c>
      <c r="AL577" s="198">
        <f>IF(ISERROR(VLOOKUP(Y577,Datos!B570:E575,3,0)),0,VLOOKUP(Y577,Datos!B570:E575,3,0))</f>
        <v>0</v>
      </c>
      <c r="AM577" s="198">
        <f t="shared" si="29"/>
        <v>4</v>
      </c>
      <c r="AN577" s="198" t="str">
        <f>IF(ISERROR(VLOOKUP($AM577,Datos!$I$24:$J$28,2,0)),"-",VLOOKUP($AM577,Datos!$I$24:$J$28,2,0))</f>
        <v>Moderado</v>
      </c>
    </row>
    <row r="578" spans="1:40" s="199" customFormat="1">
      <c r="A578" s="196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8" t="s">
        <v>191</v>
      </c>
      <c r="N578" s="178" t="s">
        <v>194</v>
      </c>
      <c r="O578" s="198">
        <f>IF( AND($M578&lt;&gt;"", $N578&lt;&gt;""), VLOOKUP( IF(ISERROR(VLOOKUP($M578,Datos!$B$8:$C$13,2,0)),0,VLOOKUP($M578,Datos!$B$8:$C$13,2,0)), Datos!$I$9:$N$13, IF(ISERROR(VLOOKUP($N578,Datos!$B$17:$C$21,2,0)),0,VLOOKUP($N578, Datos!$B$17:$C$21,2,0)+1),  0),  "-")</f>
        <v>22</v>
      </c>
      <c r="P578" s="177"/>
      <c r="Q578" s="177"/>
      <c r="R578" s="177"/>
      <c r="S578" s="178" t="s">
        <v>40</v>
      </c>
      <c r="T578" s="198" t="str">
        <f>IF(ISERROR(VLOOKUP($S578,Datos!$B$25:$C$29,2,0)),"", VLOOKUP($S578,Datos!$B$25:$C$29,2,0))</f>
        <v>Alta</v>
      </c>
      <c r="U578" s="198" t="str">
        <f>VLOOKUP($S578,'Efectividad de Controles'!$B$5:$D$9,3,0)</f>
        <v>Impacto / Probabilidad</v>
      </c>
      <c r="V578" s="177"/>
      <c r="W578" s="177"/>
      <c r="X578" s="178" t="s">
        <v>191</v>
      </c>
      <c r="Y578" s="178" t="s">
        <v>196</v>
      </c>
      <c r="Z578" s="198">
        <f>IF( AND($X578&lt;&gt;"", $Y578&lt;&gt;""), VLOOKUP( IF(ISERROR(VLOOKUP($X578,Datos!$B$8:$C$13,2,0)),0,VLOOKUP($X578,Datos!$B$8:$C$13,2,0)), Datos!$I$9:$N$13, IF(ISERROR(VLOOKUP($Y578,Datos!$B$17:$C$21,2,0)),0,VLOOKUP($Y578, Datos!$B$17:$C$21,2,0)+1),  0),  "-")</f>
        <v>25</v>
      </c>
      <c r="AA578" s="177"/>
      <c r="AB578" s="177"/>
      <c r="AC578" s="179"/>
      <c r="AD578" s="180"/>
      <c r="AE578" s="198">
        <f t="shared" si="27"/>
        <v>22</v>
      </c>
      <c r="AF578" s="198">
        <f t="shared" si="28"/>
        <v>25</v>
      </c>
      <c r="AG578" s="178">
        <v>3</v>
      </c>
      <c r="AH578" s="198" t="str">
        <f>IF(ISERROR(VLOOKUP($AG578,Datos!$A$9:$E$13,2,0)),"",VLOOKUP($AG578,Datos!$A$9:$E$13,2,0))</f>
        <v>3 Moderado</v>
      </c>
      <c r="AI578" s="197" t="str">
        <f>IF(ISERROR(VLOOKUP($AJ578,Datos!$D$8:$E$13,2,0)),0,VLOOKUP($AJ578,Datos!$D$8:$E$13,2,0))</f>
        <v>Extremadamente Dañino</v>
      </c>
      <c r="AJ578" s="198">
        <f>IF(ISERROR(VLOOKUP($X578,Datos!$B$8:$E$13,3,0)), 0, VLOOKUP($X578,Datos!$B$8:$E$13,3,0))</f>
        <v>4</v>
      </c>
      <c r="AK578" s="198">
        <f>IF(ISERROR(VLOOKUP(AL578,Datos!D571:E576,2,0)),0,VLOOKUP(AL578,Datos!D571:E576,2,0))</f>
        <v>0</v>
      </c>
      <c r="AL578" s="198">
        <f>IF(ISERROR(VLOOKUP(Y578,Datos!B571:E576,3,0)),0,VLOOKUP(Y578,Datos!B571:E576,3,0))</f>
        <v>0</v>
      </c>
      <c r="AM578" s="198">
        <f t="shared" si="29"/>
        <v>4</v>
      </c>
      <c r="AN578" s="198" t="str">
        <f>IF(ISERROR(VLOOKUP($AM578,Datos!$I$24:$J$28,2,0)),"-",VLOOKUP($AM578,Datos!$I$24:$J$28,2,0))</f>
        <v>Moderado</v>
      </c>
    </row>
    <row r="579" spans="1:40" s="199" customFormat="1">
      <c r="A579" s="196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8" t="s">
        <v>191</v>
      </c>
      <c r="N579" s="178" t="s">
        <v>194</v>
      </c>
      <c r="O579" s="198">
        <f>IF( AND($M579&lt;&gt;"", $N579&lt;&gt;""), VLOOKUP( IF(ISERROR(VLOOKUP($M579,Datos!$B$8:$C$13,2,0)),0,VLOOKUP($M579,Datos!$B$8:$C$13,2,0)), Datos!$I$9:$N$13, IF(ISERROR(VLOOKUP($N579,Datos!$B$17:$C$21,2,0)),0,VLOOKUP($N579, Datos!$B$17:$C$21,2,0)+1),  0),  "-")</f>
        <v>22</v>
      </c>
      <c r="P579" s="177"/>
      <c r="Q579" s="177"/>
      <c r="R579" s="177"/>
      <c r="S579" s="178" t="s">
        <v>40</v>
      </c>
      <c r="T579" s="198" t="str">
        <f>IF(ISERROR(VLOOKUP($S579,Datos!$B$25:$C$29,2,0)),"", VLOOKUP($S579,Datos!$B$25:$C$29,2,0))</f>
        <v>Alta</v>
      </c>
      <c r="U579" s="198" t="str">
        <f>VLOOKUP($S579,'Efectividad de Controles'!$B$5:$D$9,3,0)</f>
        <v>Impacto / Probabilidad</v>
      </c>
      <c r="V579" s="177"/>
      <c r="W579" s="177"/>
      <c r="X579" s="178" t="s">
        <v>191</v>
      </c>
      <c r="Y579" s="178" t="s">
        <v>196</v>
      </c>
      <c r="Z579" s="198">
        <f>IF( AND($X579&lt;&gt;"", $Y579&lt;&gt;""), VLOOKUP( IF(ISERROR(VLOOKUP($X579,Datos!$B$8:$C$13,2,0)),0,VLOOKUP($X579,Datos!$B$8:$C$13,2,0)), Datos!$I$9:$N$13, IF(ISERROR(VLOOKUP($Y579,Datos!$B$17:$C$21,2,0)),0,VLOOKUP($Y579, Datos!$B$17:$C$21,2,0)+1),  0),  "-")</f>
        <v>25</v>
      </c>
      <c r="AA579" s="177"/>
      <c r="AB579" s="177"/>
      <c r="AC579" s="179"/>
      <c r="AD579" s="180"/>
      <c r="AE579" s="198">
        <f t="shared" si="27"/>
        <v>22</v>
      </c>
      <c r="AF579" s="198">
        <f t="shared" si="28"/>
        <v>25</v>
      </c>
      <c r="AG579" s="178">
        <v>3</v>
      </c>
      <c r="AH579" s="198" t="str">
        <f>IF(ISERROR(VLOOKUP($AG579,Datos!$A$9:$E$13,2,0)),"",VLOOKUP($AG579,Datos!$A$9:$E$13,2,0))</f>
        <v>3 Moderado</v>
      </c>
      <c r="AI579" s="197" t="str">
        <f>IF(ISERROR(VLOOKUP($AJ579,Datos!$D$8:$E$13,2,0)),0,VLOOKUP($AJ579,Datos!$D$8:$E$13,2,0))</f>
        <v>Extremadamente Dañino</v>
      </c>
      <c r="AJ579" s="198">
        <f>IF(ISERROR(VLOOKUP($X579,Datos!$B$8:$E$13,3,0)), 0, VLOOKUP($X579,Datos!$B$8:$E$13,3,0))</f>
        <v>4</v>
      </c>
      <c r="AK579" s="198">
        <f>IF(ISERROR(VLOOKUP(AL579,Datos!D572:E577,2,0)),0,VLOOKUP(AL579,Datos!D572:E577,2,0))</f>
        <v>0</v>
      </c>
      <c r="AL579" s="198">
        <f>IF(ISERROR(VLOOKUP(Y579,Datos!B572:E577,3,0)),0,VLOOKUP(Y579,Datos!B572:E577,3,0))</f>
        <v>0</v>
      </c>
      <c r="AM579" s="198">
        <f t="shared" si="29"/>
        <v>4</v>
      </c>
      <c r="AN579" s="198" t="str">
        <f>IF(ISERROR(VLOOKUP($AM579,Datos!$I$24:$J$28,2,0)),"-",VLOOKUP($AM579,Datos!$I$24:$J$28,2,0))</f>
        <v>Moderado</v>
      </c>
    </row>
    <row r="580" spans="1:40" s="199" customFormat="1">
      <c r="A580" s="196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8" t="s">
        <v>191</v>
      </c>
      <c r="N580" s="178" t="s">
        <v>194</v>
      </c>
      <c r="O580" s="198">
        <f>IF( AND($M580&lt;&gt;"", $N580&lt;&gt;""), VLOOKUP( IF(ISERROR(VLOOKUP($M580,Datos!$B$8:$C$13,2,0)),0,VLOOKUP($M580,Datos!$B$8:$C$13,2,0)), Datos!$I$9:$N$13, IF(ISERROR(VLOOKUP($N580,Datos!$B$17:$C$21,2,0)),0,VLOOKUP($N580, Datos!$B$17:$C$21,2,0)+1),  0),  "-")</f>
        <v>22</v>
      </c>
      <c r="P580" s="177"/>
      <c r="Q580" s="177"/>
      <c r="R580" s="177"/>
      <c r="S580" s="178" t="s">
        <v>40</v>
      </c>
      <c r="T580" s="198" t="str">
        <f>IF(ISERROR(VLOOKUP($S580,Datos!$B$25:$C$29,2,0)),"", VLOOKUP($S580,Datos!$B$25:$C$29,2,0))</f>
        <v>Alta</v>
      </c>
      <c r="U580" s="198" t="str">
        <f>VLOOKUP($S580,'Efectividad de Controles'!$B$5:$D$9,3,0)</f>
        <v>Impacto / Probabilidad</v>
      </c>
      <c r="V580" s="177"/>
      <c r="W580" s="177"/>
      <c r="X580" s="178" t="s">
        <v>191</v>
      </c>
      <c r="Y580" s="178" t="s">
        <v>196</v>
      </c>
      <c r="Z580" s="198">
        <f>IF( AND($X580&lt;&gt;"", $Y580&lt;&gt;""), VLOOKUP( IF(ISERROR(VLOOKUP($X580,Datos!$B$8:$C$13,2,0)),0,VLOOKUP($X580,Datos!$B$8:$C$13,2,0)), Datos!$I$9:$N$13, IF(ISERROR(VLOOKUP($Y580,Datos!$B$17:$C$21,2,0)),0,VLOOKUP($Y580, Datos!$B$17:$C$21,2,0)+1),  0),  "-")</f>
        <v>25</v>
      </c>
      <c r="AA580" s="177"/>
      <c r="AB580" s="177"/>
      <c r="AC580" s="179"/>
      <c r="AD580" s="180"/>
      <c r="AE580" s="198">
        <f t="shared" si="27"/>
        <v>22</v>
      </c>
      <c r="AF580" s="198">
        <f t="shared" si="28"/>
        <v>25</v>
      </c>
      <c r="AG580" s="178">
        <v>3</v>
      </c>
      <c r="AH580" s="198" t="str">
        <f>IF(ISERROR(VLOOKUP($AG580,Datos!$A$9:$E$13,2,0)),"",VLOOKUP($AG580,Datos!$A$9:$E$13,2,0))</f>
        <v>3 Moderado</v>
      </c>
      <c r="AI580" s="197" t="str">
        <f>IF(ISERROR(VLOOKUP($AJ580,Datos!$D$8:$E$13,2,0)),0,VLOOKUP($AJ580,Datos!$D$8:$E$13,2,0))</f>
        <v>Extremadamente Dañino</v>
      </c>
      <c r="AJ580" s="198">
        <f>IF(ISERROR(VLOOKUP($X580,Datos!$B$8:$E$13,3,0)), 0, VLOOKUP($X580,Datos!$B$8:$E$13,3,0))</f>
        <v>4</v>
      </c>
      <c r="AK580" s="198">
        <f>IF(ISERROR(VLOOKUP(AL580,Datos!D573:E578,2,0)),0,VLOOKUP(AL580,Datos!D573:E578,2,0))</f>
        <v>0</v>
      </c>
      <c r="AL580" s="198">
        <f>IF(ISERROR(VLOOKUP(Y580,Datos!B573:E578,3,0)),0,VLOOKUP(Y580,Datos!B573:E578,3,0))</f>
        <v>0</v>
      </c>
      <c r="AM580" s="198">
        <f t="shared" si="29"/>
        <v>4</v>
      </c>
      <c r="AN580" s="198" t="str">
        <f>IF(ISERROR(VLOOKUP($AM580,Datos!$I$24:$J$28,2,0)),"-",VLOOKUP($AM580,Datos!$I$24:$J$28,2,0))</f>
        <v>Moderado</v>
      </c>
    </row>
    <row r="581" spans="1:40" s="199" customFormat="1">
      <c r="A581" s="196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8" t="s">
        <v>191</v>
      </c>
      <c r="N581" s="178" t="s">
        <v>194</v>
      </c>
      <c r="O581" s="198">
        <f>IF( AND($M581&lt;&gt;"", $N581&lt;&gt;""), VLOOKUP( IF(ISERROR(VLOOKUP($M581,Datos!$B$8:$C$13,2,0)),0,VLOOKUP($M581,Datos!$B$8:$C$13,2,0)), Datos!$I$9:$N$13, IF(ISERROR(VLOOKUP($N581,Datos!$B$17:$C$21,2,0)),0,VLOOKUP($N581, Datos!$B$17:$C$21,2,0)+1),  0),  "-")</f>
        <v>22</v>
      </c>
      <c r="P581" s="177"/>
      <c r="Q581" s="177"/>
      <c r="R581" s="177"/>
      <c r="S581" s="178" t="s">
        <v>40</v>
      </c>
      <c r="T581" s="198" t="str">
        <f>IF(ISERROR(VLOOKUP($S581,Datos!$B$25:$C$29,2,0)),"", VLOOKUP($S581,Datos!$B$25:$C$29,2,0))</f>
        <v>Alta</v>
      </c>
      <c r="U581" s="198" t="str">
        <f>VLOOKUP($S581,'Efectividad de Controles'!$B$5:$D$9,3,0)</f>
        <v>Impacto / Probabilidad</v>
      </c>
      <c r="V581" s="177"/>
      <c r="W581" s="177"/>
      <c r="X581" s="178" t="s">
        <v>191</v>
      </c>
      <c r="Y581" s="178" t="s">
        <v>196</v>
      </c>
      <c r="Z581" s="198">
        <f>IF( AND($X581&lt;&gt;"", $Y581&lt;&gt;""), VLOOKUP( IF(ISERROR(VLOOKUP($X581,Datos!$B$8:$C$13,2,0)),0,VLOOKUP($X581,Datos!$B$8:$C$13,2,0)), Datos!$I$9:$N$13, IF(ISERROR(VLOOKUP($Y581,Datos!$B$17:$C$21,2,0)),0,VLOOKUP($Y581, Datos!$B$17:$C$21,2,0)+1),  0),  "-")</f>
        <v>25</v>
      </c>
      <c r="AA581" s="177"/>
      <c r="AB581" s="177"/>
      <c r="AC581" s="179"/>
      <c r="AD581" s="180"/>
      <c r="AE581" s="198">
        <f t="shared" si="27"/>
        <v>22</v>
      </c>
      <c r="AF581" s="198">
        <f t="shared" si="28"/>
        <v>25</v>
      </c>
      <c r="AG581" s="178">
        <v>3</v>
      </c>
      <c r="AH581" s="198" t="str">
        <f>IF(ISERROR(VLOOKUP($AG581,Datos!$A$9:$E$13,2,0)),"",VLOOKUP($AG581,Datos!$A$9:$E$13,2,0))</f>
        <v>3 Moderado</v>
      </c>
      <c r="AI581" s="197" t="str">
        <f>IF(ISERROR(VLOOKUP($AJ581,Datos!$D$8:$E$13,2,0)),0,VLOOKUP($AJ581,Datos!$D$8:$E$13,2,0))</f>
        <v>Extremadamente Dañino</v>
      </c>
      <c r="AJ581" s="198">
        <f>IF(ISERROR(VLOOKUP($X581,Datos!$B$8:$E$13,3,0)), 0, VLOOKUP($X581,Datos!$B$8:$E$13,3,0))</f>
        <v>4</v>
      </c>
      <c r="AK581" s="198">
        <f>IF(ISERROR(VLOOKUP(AL581,Datos!D574:E579,2,0)),0,VLOOKUP(AL581,Datos!D574:E579,2,0))</f>
        <v>0</v>
      </c>
      <c r="AL581" s="198">
        <f>IF(ISERROR(VLOOKUP(Y581,Datos!B574:E579,3,0)),0,VLOOKUP(Y581,Datos!B574:E579,3,0))</f>
        <v>0</v>
      </c>
      <c r="AM581" s="198">
        <f t="shared" si="29"/>
        <v>4</v>
      </c>
      <c r="AN581" s="198" t="str">
        <f>IF(ISERROR(VLOOKUP($AM581,Datos!$I$24:$J$28,2,0)),"-",VLOOKUP($AM581,Datos!$I$24:$J$28,2,0))</f>
        <v>Moderado</v>
      </c>
    </row>
    <row r="582" spans="1:40" s="199" customFormat="1">
      <c r="A582" s="196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8" t="s">
        <v>191</v>
      </c>
      <c r="N582" s="178" t="s">
        <v>194</v>
      </c>
      <c r="O582" s="198">
        <f>IF( AND($M582&lt;&gt;"", $N582&lt;&gt;""), VLOOKUP( IF(ISERROR(VLOOKUP($M582,Datos!$B$8:$C$13,2,0)),0,VLOOKUP($M582,Datos!$B$8:$C$13,2,0)), Datos!$I$9:$N$13, IF(ISERROR(VLOOKUP($N582,Datos!$B$17:$C$21,2,0)),0,VLOOKUP($N582, Datos!$B$17:$C$21,2,0)+1),  0),  "-")</f>
        <v>22</v>
      </c>
      <c r="P582" s="177"/>
      <c r="Q582" s="177"/>
      <c r="R582" s="177"/>
      <c r="S582" s="178" t="s">
        <v>40</v>
      </c>
      <c r="T582" s="198" t="str">
        <f>IF(ISERROR(VLOOKUP($S582,Datos!$B$25:$C$29,2,0)),"", VLOOKUP($S582,Datos!$B$25:$C$29,2,0))</f>
        <v>Alta</v>
      </c>
      <c r="U582" s="198" t="str">
        <f>VLOOKUP($S582,'Efectividad de Controles'!$B$5:$D$9,3,0)</f>
        <v>Impacto / Probabilidad</v>
      </c>
      <c r="V582" s="177"/>
      <c r="W582" s="177"/>
      <c r="X582" s="178" t="s">
        <v>191</v>
      </c>
      <c r="Y582" s="178" t="s">
        <v>196</v>
      </c>
      <c r="Z582" s="198">
        <f>IF( AND($X582&lt;&gt;"", $Y582&lt;&gt;""), VLOOKUP( IF(ISERROR(VLOOKUP($X582,Datos!$B$8:$C$13,2,0)),0,VLOOKUP($X582,Datos!$B$8:$C$13,2,0)), Datos!$I$9:$N$13, IF(ISERROR(VLOOKUP($Y582,Datos!$B$17:$C$21,2,0)),0,VLOOKUP($Y582, Datos!$B$17:$C$21,2,0)+1),  0),  "-")</f>
        <v>25</v>
      </c>
      <c r="AA582" s="177"/>
      <c r="AB582" s="177"/>
      <c r="AC582" s="179"/>
      <c r="AD582" s="180"/>
      <c r="AE582" s="198">
        <f t="shared" si="27"/>
        <v>22</v>
      </c>
      <c r="AF582" s="198">
        <f t="shared" si="28"/>
        <v>25</v>
      </c>
      <c r="AG582" s="178">
        <v>3</v>
      </c>
      <c r="AH582" s="198" t="str">
        <f>IF(ISERROR(VLOOKUP($AG582,Datos!$A$9:$E$13,2,0)),"",VLOOKUP($AG582,Datos!$A$9:$E$13,2,0))</f>
        <v>3 Moderado</v>
      </c>
      <c r="AI582" s="197" t="str">
        <f>IF(ISERROR(VLOOKUP($AJ582,Datos!$D$8:$E$13,2,0)),0,VLOOKUP($AJ582,Datos!$D$8:$E$13,2,0))</f>
        <v>Extremadamente Dañino</v>
      </c>
      <c r="AJ582" s="198">
        <f>IF(ISERROR(VLOOKUP($X582,Datos!$B$8:$E$13,3,0)), 0, VLOOKUP($X582,Datos!$B$8:$E$13,3,0))</f>
        <v>4</v>
      </c>
      <c r="AK582" s="198">
        <f>IF(ISERROR(VLOOKUP(AL582,Datos!D575:E580,2,0)),0,VLOOKUP(AL582,Datos!D575:E580,2,0))</f>
        <v>0</v>
      </c>
      <c r="AL582" s="198">
        <f>IF(ISERROR(VLOOKUP(Y582,Datos!B575:E580,3,0)),0,VLOOKUP(Y582,Datos!B575:E580,3,0))</f>
        <v>0</v>
      </c>
      <c r="AM582" s="198">
        <f t="shared" si="29"/>
        <v>4</v>
      </c>
      <c r="AN582" s="198" t="str">
        <f>IF(ISERROR(VLOOKUP($AM582,Datos!$I$24:$J$28,2,0)),"-",VLOOKUP($AM582,Datos!$I$24:$J$28,2,0))</f>
        <v>Moderado</v>
      </c>
    </row>
    <row r="583" spans="1:40" s="199" customFormat="1">
      <c r="A583" s="196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8" t="s">
        <v>191</v>
      </c>
      <c r="N583" s="178" t="s">
        <v>194</v>
      </c>
      <c r="O583" s="198">
        <f>IF( AND($M583&lt;&gt;"", $N583&lt;&gt;""), VLOOKUP( IF(ISERROR(VLOOKUP($M583,Datos!$B$8:$C$13,2,0)),0,VLOOKUP($M583,Datos!$B$8:$C$13,2,0)), Datos!$I$9:$N$13, IF(ISERROR(VLOOKUP($N583,Datos!$B$17:$C$21,2,0)),0,VLOOKUP($N583, Datos!$B$17:$C$21,2,0)+1),  0),  "-")</f>
        <v>22</v>
      </c>
      <c r="P583" s="177"/>
      <c r="Q583" s="177"/>
      <c r="R583" s="177"/>
      <c r="S583" s="178" t="s">
        <v>40</v>
      </c>
      <c r="T583" s="198" t="str">
        <f>IF(ISERROR(VLOOKUP($S583,Datos!$B$25:$C$29,2,0)),"", VLOOKUP($S583,Datos!$B$25:$C$29,2,0))</f>
        <v>Alta</v>
      </c>
      <c r="U583" s="198" t="str">
        <f>VLOOKUP($S583,'Efectividad de Controles'!$B$5:$D$9,3,0)</f>
        <v>Impacto / Probabilidad</v>
      </c>
      <c r="V583" s="177"/>
      <c r="W583" s="177"/>
      <c r="X583" s="178" t="s">
        <v>191</v>
      </c>
      <c r="Y583" s="178" t="s">
        <v>196</v>
      </c>
      <c r="Z583" s="198">
        <f>IF( AND($X583&lt;&gt;"", $Y583&lt;&gt;""), VLOOKUP( IF(ISERROR(VLOOKUP($X583,Datos!$B$8:$C$13,2,0)),0,VLOOKUP($X583,Datos!$B$8:$C$13,2,0)), Datos!$I$9:$N$13, IF(ISERROR(VLOOKUP($Y583,Datos!$B$17:$C$21,2,0)),0,VLOOKUP($Y583, Datos!$B$17:$C$21,2,0)+1),  0),  "-")</f>
        <v>25</v>
      </c>
      <c r="AA583" s="177"/>
      <c r="AB583" s="177"/>
      <c r="AC583" s="179"/>
      <c r="AD583" s="180"/>
      <c r="AE583" s="198">
        <f t="shared" si="27"/>
        <v>22</v>
      </c>
      <c r="AF583" s="198">
        <f t="shared" si="28"/>
        <v>25</v>
      </c>
      <c r="AG583" s="178">
        <v>3</v>
      </c>
      <c r="AH583" s="198" t="str">
        <f>IF(ISERROR(VLOOKUP($AG583,Datos!$A$9:$E$13,2,0)),"",VLOOKUP($AG583,Datos!$A$9:$E$13,2,0))</f>
        <v>3 Moderado</v>
      </c>
      <c r="AI583" s="197" t="str">
        <f>IF(ISERROR(VLOOKUP($AJ583,Datos!$D$8:$E$13,2,0)),0,VLOOKUP($AJ583,Datos!$D$8:$E$13,2,0))</f>
        <v>Extremadamente Dañino</v>
      </c>
      <c r="AJ583" s="198">
        <f>IF(ISERROR(VLOOKUP($X583,Datos!$B$8:$E$13,3,0)), 0, VLOOKUP($X583,Datos!$B$8:$E$13,3,0))</f>
        <v>4</v>
      </c>
      <c r="AK583" s="198">
        <f>IF(ISERROR(VLOOKUP(AL583,Datos!D576:E581,2,0)),0,VLOOKUP(AL583,Datos!D576:E581,2,0))</f>
        <v>0</v>
      </c>
      <c r="AL583" s="198">
        <f>IF(ISERROR(VLOOKUP(Y583,Datos!B576:E581,3,0)),0,VLOOKUP(Y583,Datos!B576:E581,3,0))</f>
        <v>0</v>
      </c>
      <c r="AM583" s="198">
        <f t="shared" si="29"/>
        <v>4</v>
      </c>
      <c r="AN583" s="198" t="str">
        <f>IF(ISERROR(VLOOKUP($AM583,Datos!$I$24:$J$28,2,0)),"-",VLOOKUP($AM583,Datos!$I$24:$J$28,2,0))</f>
        <v>Moderado</v>
      </c>
    </row>
    <row r="584" spans="1:40" s="199" customFormat="1">
      <c r="A584" s="196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8" t="s">
        <v>191</v>
      </c>
      <c r="N584" s="178" t="s">
        <v>194</v>
      </c>
      <c r="O584" s="198">
        <f>IF( AND($M584&lt;&gt;"", $N584&lt;&gt;""), VLOOKUP( IF(ISERROR(VLOOKUP($M584,Datos!$B$8:$C$13,2,0)),0,VLOOKUP($M584,Datos!$B$8:$C$13,2,0)), Datos!$I$9:$N$13, IF(ISERROR(VLOOKUP($N584,Datos!$B$17:$C$21,2,0)),0,VLOOKUP($N584, Datos!$B$17:$C$21,2,0)+1),  0),  "-")</f>
        <v>22</v>
      </c>
      <c r="P584" s="177"/>
      <c r="Q584" s="177"/>
      <c r="R584" s="177"/>
      <c r="S584" s="178" t="s">
        <v>40</v>
      </c>
      <c r="T584" s="198" t="str">
        <f>IF(ISERROR(VLOOKUP($S584,Datos!$B$25:$C$29,2,0)),"", VLOOKUP($S584,Datos!$B$25:$C$29,2,0))</f>
        <v>Alta</v>
      </c>
      <c r="U584" s="198" t="str">
        <f>VLOOKUP($S584,'Efectividad de Controles'!$B$5:$D$9,3,0)</f>
        <v>Impacto / Probabilidad</v>
      </c>
      <c r="V584" s="177"/>
      <c r="W584" s="177"/>
      <c r="X584" s="178" t="s">
        <v>191</v>
      </c>
      <c r="Y584" s="178" t="s">
        <v>196</v>
      </c>
      <c r="Z584" s="198">
        <f>IF( AND($X584&lt;&gt;"", $Y584&lt;&gt;""), VLOOKUP( IF(ISERROR(VLOOKUP($X584,Datos!$B$8:$C$13,2,0)),0,VLOOKUP($X584,Datos!$B$8:$C$13,2,0)), Datos!$I$9:$N$13, IF(ISERROR(VLOOKUP($Y584,Datos!$B$17:$C$21,2,0)),0,VLOOKUP($Y584, Datos!$B$17:$C$21,2,0)+1),  0),  "-")</f>
        <v>25</v>
      </c>
      <c r="AA584" s="177"/>
      <c r="AB584" s="177"/>
      <c r="AC584" s="179"/>
      <c r="AD584" s="180"/>
      <c r="AE584" s="198">
        <f t="shared" si="27"/>
        <v>22</v>
      </c>
      <c r="AF584" s="198">
        <f t="shared" si="28"/>
        <v>25</v>
      </c>
      <c r="AG584" s="178">
        <v>3</v>
      </c>
      <c r="AH584" s="198" t="str">
        <f>IF(ISERROR(VLOOKUP($AG584,Datos!$A$9:$E$13,2,0)),"",VLOOKUP($AG584,Datos!$A$9:$E$13,2,0))</f>
        <v>3 Moderado</v>
      </c>
      <c r="AI584" s="197" t="str">
        <f>IF(ISERROR(VLOOKUP($AJ584,Datos!$D$8:$E$13,2,0)),0,VLOOKUP($AJ584,Datos!$D$8:$E$13,2,0))</f>
        <v>Extremadamente Dañino</v>
      </c>
      <c r="AJ584" s="198">
        <f>IF(ISERROR(VLOOKUP($X584,Datos!$B$8:$E$13,3,0)), 0, VLOOKUP($X584,Datos!$B$8:$E$13,3,0))</f>
        <v>4</v>
      </c>
      <c r="AK584" s="198">
        <f>IF(ISERROR(VLOOKUP(AL584,Datos!D577:E582,2,0)),0,VLOOKUP(AL584,Datos!D577:E582,2,0))</f>
        <v>0</v>
      </c>
      <c r="AL584" s="198">
        <f>IF(ISERROR(VLOOKUP(Y584,Datos!B577:E582,3,0)),0,VLOOKUP(Y584,Datos!B577:E582,3,0))</f>
        <v>0</v>
      </c>
      <c r="AM584" s="198">
        <f t="shared" si="29"/>
        <v>4</v>
      </c>
      <c r="AN584" s="198" t="str">
        <f>IF(ISERROR(VLOOKUP($AM584,Datos!$I$24:$J$28,2,0)),"-",VLOOKUP($AM584,Datos!$I$24:$J$28,2,0))</f>
        <v>Moderado</v>
      </c>
    </row>
    <row r="585" spans="1:40" s="199" customFormat="1">
      <c r="A585" s="196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8" t="s">
        <v>191</v>
      </c>
      <c r="N585" s="178" t="s">
        <v>194</v>
      </c>
      <c r="O585" s="198">
        <f>IF( AND($M585&lt;&gt;"", $N585&lt;&gt;""), VLOOKUP( IF(ISERROR(VLOOKUP($M585,Datos!$B$8:$C$13,2,0)),0,VLOOKUP($M585,Datos!$B$8:$C$13,2,0)), Datos!$I$9:$N$13, IF(ISERROR(VLOOKUP($N585,Datos!$B$17:$C$21,2,0)),0,VLOOKUP($N585, Datos!$B$17:$C$21,2,0)+1),  0),  "-")</f>
        <v>22</v>
      </c>
      <c r="P585" s="177"/>
      <c r="Q585" s="177"/>
      <c r="R585" s="177"/>
      <c r="S585" s="178" t="s">
        <v>40</v>
      </c>
      <c r="T585" s="198" t="str">
        <f>IF(ISERROR(VLOOKUP($S585,Datos!$B$25:$C$29,2,0)),"", VLOOKUP($S585,Datos!$B$25:$C$29,2,0))</f>
        <v>Alta</v>
      </c>
      <c r="U585" s="198" t="str">
        <f>VLOOKUP($S585,'Efectividad de Controles'!$B$5:$D$9,3,0)</f>
        <v>Impacto / Probabilidad</v>
      </c>
      <c r="V585" s="177"/>
      <c r="W585" s="177"/>
      <c r="X585" s="178" t="s">
        <v>191</v>
      </c>
      <c r="Y585" s="178" t="s">
        <v>196</v>
      </c>
      <c r="Z585" s="198">
        <f>IF( AND($X585&lt;&gt;"", $Y585&lt;&gt;""), VLOOKUP( IF(ISERROR(VLOOKUP($X585,Datos!$B$8:$C$13,2,0)),0,VLOOKUP($X585,Datos!$B$8:$C$13,2,0)), Datos!$I$9:$N$13, IF(ISERROR(VLOOKUP($Y585,Datos!$B$17:$C$21,2,0)),0,VLOOKUP($Y585, Datos!$B$17:$C$21,2,0)+1),  0),  "-")</f>
        <v>25</v>
      </c>
      <c r="AA585" s="177"/>
      <c r="AB585" s="177"/>
      <c r="AC585" s="179"/>
      <c r="AD585" s="180"/>
      <c r="AE585" s="198">
        <f t="shared" si="27"/>
        <v>22</v>
      </c>
      <c r="AF585" s="198">
        <f t="shared" si="28"/>
        <v>25</v>
      </c>
      <c r="AG585" s="178">
        <v>3</v>
      </c>
      <c r="AH585" s="198" t="str">
        <f>IF(ISERROR(VLOOKUP($AG585,Datos!$A$9:$E$13,2,0)),"",VLOOKUP($AG585,Datos!$A$9:$E$13,2,0))</f>
        <v>3 Moderado</v>
      </c>
      <c r="AI585" s="197" t="str">
        <f>IF(ISERROR(VLOOKUP($AJ585,Datos!$D$8:$E$13,2,0)),0,VLOOKUP($AJ585,Datos!$D$8:$E$13,2,0))</f>
        <v>Extremadamente Dañino</v>
      </c>
      <c r="AJ585" s="198">
        <f>IF(ISERROR(VLOOKUP($X585,Datos!$B$8:$E$13,3,0)), 0, VLOOKUP($X585,Datos!$B$8:$E$13,3,0))</f>
        <v>4</v>
      </c>
      <c r="AK585" s="198">
        <f>IF(ISERROR(VLOOKUP(AL585,Datos!D578:E583,2,0)),0,VLOOKUP(AL585,Datos!D578:E583,2,0))</f>
        <v>0</v>
      </c>
      <c r="AL585" s="198">
        <f>IF(ISERROR(VLOOKUP(Y585,Datos!B578:E583,3,0)),0,VLOOKUP(Y585,Datos!B578:E583,3,0))</f>
        <v>0</v>
      </c>
      <c r="AM585" s="198">
        <f t="shared" si="29"/>
        <v>4</v>
      </c>
      <c r="AN585" s="198" t="str">
        <f>IF(ISERROR(VLOOKUP($AM585,Datos!$I$24:$J$28,2,0)),"-",VLOOKUP($AM585,Datos!$I$24:$J$28,2,0))</f>
        <v>Moderado</v>
      </c>
    </row>
    <row r="586" spans="1:40" s="199" customFormat="1">
      <c r="A586" s="196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8" t="s">
        <v>191</v>
      </c>
      <c r="N586" s="178" t="s">
        <v>194</v>
      </c>
      <c r="O586" s="198">
        <f>IF( AND($M586&lt;&gt;"", $N586&lt;&gt;""), VLOOKUP( IF(ISERROR(VLOOKUP($M586,Datos!$B$8:$C$13,2,0)),0,VLOOKUP($M586,Datos!$B$8:$C$13,2,0)), Datos!$I$9:$N$13, IF(ISERROR(VLOOKUP($N586,Datos!$B$17:$C$21,2,0)),0,VLOOKUP($N586, Datos!$B$17:$C$21,2,0)+1),  0),  "-")</f>
        <v>22</v>
      </c>
      <c r="P586" s="177"/>
      <c r="Q586" s="177"/>
      <c r="R586" s="177"/>
      <c r="S586" s="178" t="s">
        <v>40</v>
      </c>
      <c r="T586" s="198" t="str">
        <f>IF(ISERROR(VLOOKUP($S586,Datos!$B$25:$C$29,2,0)),"", VLOOKUP($S586,Datos!$B$25:$C$29,2,0))</f>
        <v>Alta</v>
      </c>
      <c r="U586" s="198" t="str">
        <f>VLOOKUP($S586,'Efectividad de Controles'!$B$5:$D$9,3,0)</f>
        <v>Impacto / Probabilidad</v>
      </c>
      <c r="V586" s="177"/>
      <c r="W586" s="177"/>
      <c r="X586" s="178" t="s">
        <v>191</v>
      </c>
      <c r="Y586" s="178" t="s">
        <v>196</v>
      </c>
      <c r="Z586" s="198">
        <f>IF( AND($X586&lt;&gt;"", $Y586&lt;&gt;""), VLOOKUP( IF(ISERROR(VLOOKUP($X586,Datos!$B$8:$C$13,2,0)),0,VLOOKUP($X586,Datos!$B$8:$C$13,2,0)), Datos!$I$9:$N$13, IF(ISERROR(VLOOKUP($Y586,Datos!$B$17:$C$21,2,0)),0,VLOOKUP($Y586, Datos!$B$17:$C$21,2,0)+1),  0),  "-")</f>
        <v>25</v>
      </c>
      <c r="AA586" s="177"/>
      <c r="AB586" s="177"/>
      <c r="AC586" s="179"/>
      <c r="AD586" s="180"/>
      <c r="AE586" s="198">
        <f t="shared" si="27"/>
        <v>22</v>
      </c>
      <c r="AF586" s="198">
        <f t="shared" si="28"/>
        <v>25</v>
      </c>
      <c r="AG586" s="178">
        <v>3</v>
      </c>
      <c r="AH586" s="198" t="str">
        <f>IF(ISERROR(VLOOKUP($AG586,Datos!$A$9:$E$13,2,0)),"",VLOOKUP($AG586,Datos!$A$9:$E$13,2,0))</f>
        <v>3 Moderado</v>
      </c>
      <c r="AI586" s="197" t="str">
        <f>IF(ISERROR(VLOOKUP($AJ586,Datos!$D$8:$E$13,2,0)),0,VLOOKUP($AJ586,Datos!$D$8:$E$13,2,0))</f>
        <v>Extremadamente Dañino</v>
      </c>
      <c r="AJ586" s="198">
        <f>IF(ISERROR(VLOOKUP($X586,Datos!$B$8:$E$13,3,0)), 0, VLOOKUP($X586,Datos!$B$8:$E$13,3,0))</f>
        <v>4</v>
      </c>
      <c r="AK586" s="198">
        <f>IF(ISERROR(VLOOKUP(AL586,Datos!D579:E584,2,0)),0,VLOOKUP(AL586,Datos!D579:E584,2,0))</f>
        <v>0</v>
      </c>
      <c r="AL586" s="198">
        <f>IF(ISERROR(VLOOKUP(Y586,Datos!B579:E584,3,0)),0,VLOOKUP(Y586,Datos!B579:E584,3,0))</f>
        <v>0</v>
      </c>
      <c r="AM586" s="198">
        <f t="shared" si="29"/>
        <v>4</v>
      </c>
      <c r="AN586" s="198" t="str">
        <f>IF(ISERROR(VLOOKUP($AM586,Datos!$I$24:$J$28,2,0)),"-",VLOOKUP($AM586,Datos!$I$24:$J$28,2,0))</f>
        <v>Moderado</v>
      </c>
    </row>
    <row r="587" spans="1:40" s="199" customFormat="1">
      <c r="A587" s="196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8" t="s">
        <v>191</v>
      </c>
      <c r="N587" s="178" t="s">
        <v>194</v>
      </c>
      <c r="O587" s="198">
        <f>IF( AND($M587&lt;&gt;"", $N587&lt;&gt;""), VLOOKUP( IF(ISERROR(VLOOKUP($M587,Datos!$B$8:$C$13,2,0)),0,VLOOKUP($M587,Datos!$B$8:$C$13,2,0)), Datos!$I$9:$N$13, IF(ISERROR(VLOOKUP($N587,Datos!$B$17:$C$21,2,0)),0,VLOOKUP($N587, Datos!$B$17:$C$21,2,0)+1),  0),  "-")</f>
        <v>22</v>
      </c>
      <c r="P587" s="177"/>
      <c r="Q587" s="177"/>
      <c r="R587" s="177"/>
      <c r="S587" s="178" t="s">
        <v>40</v>
      </c>
      <c r="T587" s="198" t="str">
        <f>IF(ISERROR(VLOOKUP($S587,Datos!$B$25:$C$29,2,0)),"", VLOOKUP($S587,Datos!$B$25:$C$29,2,0))</f>
        <v>Alta</v>
      </c>
      <c r="U587" s="198" t="str">
        <f>VLOOKUP($S587,'Efectividad de Controles'!$B$5:$D$9,3,0)</f>
        <v>Impacto / Probabilidad</v>
      </c>
      <c r="V587" s="177"/>
      <c r="W587" s="177"/>
      <c r="X587" s="178" t="s">
        <v>191</v>
      </c>
      <c r="Y587" s="178" t="s">
        <v>196</v>
      </c>
      <c r="Z587" s="198">
        <f>IF( AND($X587&lt;&gt;"", $Y587&lt;&gt;""), VLOOKUP( IF(ISERROR(VLOOKUP($X587,Datos!$B$8:$C$13,2,0)),0,VLOOKUP($X587,Datos!$B$8:$C$13,2,0)), Datos!$I$9:$N$13, IF(ISERROR(VLOOKUP($Y587,Datos!$B$17:$C$21,2,0)),0,VLOOKUP($Y587, Datos!$B$17:$C$21,2,0)+1),  0),  "-")</f>
        <v>25</v>
      </c>
      <c r="AA587" s="177"/>
      <c r="AB587" s="177"/>
      <c r="AC587" s="179"/>
      <c r="AD587" s="180"/>
      <c r="AE587" s="198">
        <f t="shared" si="27"/>
        <v>22</v>
      </c>
      <c r="AF587" s="198">
        <f t="shared" si="28"/>
        <v>25</v>
      </c>
      <c r="AG587" s="178">
        <v>3</v>
      </c>
      <c r="AH587" s="198" t="str">
        <f>IF(ISERROR(VLOOKUP($AG587,Datos!$A$9:$E$13,2,0)),"",VLOOKUP($AG587,Datos!$A$9:$E$13,2,0))</f>
        <v>3 Moderado</v>
      </c>
      <c r="AI587" s="197" t="str">
        <f>IF(ISERROR(VLOOKUP($AJ587,Datos!$D$8:$E$13,2,0)),0,VLOOKUP($AJ587,Datos!$D$8:$E$13,2,0))</f>
        <v>Extremadamente Dañino</v>
      </c>
      <c r="AJ587" s="198">
        <f>IF(ISERROR(VLOOKUP($X587,Datos!$B$8:$E$13,3,0)), 0, VLOOKUP($X587,Datos!$B$8:$E$13,3,0))</f>
        <v>4</v>
      </c>
      <c r="AK587" s="198">
        <f>IF(ISERROR(VLOOKUP(AL587,Datos!D580:E585,2,0)),0,VLOOKUP(AL587,Datos!D580:E585,2,0))</f>
        <v>0</v>
      </c>
      <c r="AL587" s="198">
        <f>IF(ISERROR(VLOOKUP(Y587,Datos!B580:E585,3,0)),0,VLOOKUP(Y587,Datos!B580:E585,3,0))</f>
        <v>0</v>
      </c>
      <c r="AM587" s="198">
        <f t="shared" si="29"/>
        <v>4</v>
      </c>
      <c r="AN587" s="198" t="str">
        <f>IF(ISERROR(VLOOKUP($AM587,Datos!$I$24:$J$28,2,0)),"-",VLOOKUP($AM587,Datos!$I$24:$J$28,2,0))</f>
        <v>Moderado</v>
      </c>
    </row>
    <row r="588" spans="1:40" s="199" customFormat="1">
      <c r="A588" s="196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8" t="s">
        <v>191</v>
      </c>
      <c r="N588" s="178" t="s">
        <v>194</v>
      </c>
      <c r="O588" s="198">
        <f>IF( AND($M588&lt;&gt;"", $N588&lt;&gt;""), VLOOKUP( IF(ISERROR(VLOOKUP($M588,Datos!$B$8:$C$13,2,0)),0,VLOOKUP($M588,Datos!$B$8:$C$13,2,0)), Datos!$I$9:$N$13, IF(ISERROR(VLOOKUP($N588,Datos!$B$17:$C$21,2,0)),0,VLOOKUP($N588, Datos!$B$17:$C$21,2,0)+1),  0),  "-")</f>
        <v>22</v>
      </c>
      <c r="P588" s="177"/>
      <c r="Q588" s="177"/>
      <c r="R588" s="177"/>
      <c r="S588" s="178" t="s">
        <v>40</v>
      </c>
      <c r="T588" s="198" t="str">
        <f>IF(ISERROR(VLOOKUP($S588,Datos!$B$25:$C$29,2,0)),"", VLOOKUP($S588,Datos!$B$25:$C$29,2,0))</f>
        <v>Alta</v>
      </c>
      <c r="U588" s="198" t="str">
        <f>VLOOKUP($S588,'Efectividad de Controles'!$B$5:$D$9,3,0)</f>
        <v>Impacto / Probabilidad</v>
      </c>
      <c r="V588" s="177"/>
      <c r="W588" s="177"/>
      <c r="X588" s="178" t="s">
        <v>191</v>
      </c>
      <c r="Y588" s="178" t="s">
        <v>196</v>
      </c>
      <c r="Z588" s="198">
        <f>IF( AND($X588&lt;&gt;"", $Y588&lt;&gt;""), VLOOKUP( IF(ISERROR(VLOOKUP($X588,Datos!$B$8:$C$13,2,0)),0,VLOOKUP($X588,Datos!$B$8:$C$13,2,0)), Datos!$I$9:$N$13, IF(ISERROR(VLOOKUP($Y588,Datos!$B$17:$C$21,2,0)),0,VLOOKUP($Y588, Datos!$B$17:$C$21,2,0)+1),  0),  "-")</f>
        <v>25</v>
      </c>
      <c r="AA588" s="177"/>
      <c r="AB588" s="177"/>
      <c r="AC588" s="179"/>
      <c r="AD588" s="180"/>
      <c r="AE588" s="198">
        <f t="shared" si="27"/>
        <v>22</v>
      </c>
      <c r="AF588" s="198">
        <f t="shared" si="28"/>
        <v>25</v>
      </c>
      <c r="AG588" s="178">
        <v>3</v>
      </c>
      <c r="AH588" s="198" t="str">
        <f>IF(ISERROR(VLOOKUP($AG588,Datos!$A$9:$E$13,2,0)),"",VLOOKUP($AG588,Datos!$A$9:$E$13,2,0))</f>
        <v>3 Moderado</v>
      </c>
      <c r="AI588" s="197" t="str">
        <f>IF(ISERROR(VLOOKUP($AJ588,Datos!$D$8:$E$13,2,0)),0,VLOOKUP($AJ588,Datos!$D$8:$E$13,2,0))</f>
        <v>Extremadamente Dañino</v>
      </c>
      <c r="AJ588" s="198">
        <f>IF(ISERROR(VLOOKUP($X588,Datos!$B$8:$E$13,3,0)), 0, VLOOKUP($X588,Datos!$B$8:$E$13,3,0))</f>
        <v>4</v>
      </c>
      <c r="AK588" s="198">
        <f>IF(ISERROR(VLOOKUP(AL588,Datos!D581:E586,2,0)),0,VLOOKUP(AL588,Datos!D581:E586,2,0))</f>
        <v>0</v>
      </c>
      <c r="AL588" s="198">
        <f>IF(ISERROR(VLOOKUP(Y588,Datos!B581:E586,3,0)),0,VLOOKUP(Y588,Datos!B581:E586,3,0))</f>
        <v>0</v>
      </c>
      <c r="AM588" s="198">
        <f t="shared" si="29"/>
        <v>4</v>
      </c>
      <c r="AN588" s="198" t="str">
        <f>IF(ISERROR(VLOOKUP($AM588,Datos!$I$24:$J$28,2,0)),"-",VLOOKUP($AM588,Datos!$I$24:$J$28,2,0))</f>
        <v>Moderado</v>
      </c>
    </row>
    <row r="589" spans="1:40" s="199" customFormat="1">
      <c r="A589" s="196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8" t="s">
        <v>191</v>
      </c>
      <c r="N589" s="178" t="s">
        <v>194</v>
      </c>
      <c r="O589" s="198">
        <f>IF( AND($M589&lt;&gt;"", $N589&lt;&gt;""), VLOOKUP( IF(ISERROR(VLOOKUP($M589,Datos!$B$8:$C$13,2,0)),0,VLOOKUP($M589,Datos!$B$8:$C$13,2,0)), Datos!$I$9:$N$13, IF(ISERROR(VLOOKUP($N589,Datos!$B$17:$C$21,2,0)),0,VLOOKUP($N589, Datos!$B$17:$C$21,2,0)+1),  0),  "-")</f>
        <v>22</v>
      </c>
      <c r="P589" s="177"/>
      <c r="Q589" s="177"/>
      <c r="R589" s="177"/>
      <c r="S589" s="178" t="s">
        <v>40</v>
      </c>
      <c r="T589" s="198" t="str">
        <f>IF(ISERROR(VLOOKUP($S589,Datos!$B$25:$C$29,2,0)),"", VLOOKUP($S589,Datos!$B$25:$C$29,2,0))</f>
        <v>Alta</v>
      </c>
      <c r="U589" s="198" t="str">
        <f>VLOOKUP($S589,'Efectividad de Controles'!$B$5:$D$9,3,0)</f>
        <v>Impacto / Probabilidad</v>
      </c>
      <c r="V589" s="177"/>
      <c r="W589" s="177"/>
      <c r="X589" s="178" t="s">
        <v>191</v>
      </c>
      <c r="Y589" s="178" t="s">
        <v>196</v>
      </c>
      <c r="Z589" s="198">
        <f>IF( AND($X589&lt;&gt;"", $Y589&lt;&gt;""), VLOOKUP( IF(ISERROR(VLOOKUP($X589,Datos!$B$8:$C$13,2,0)),0,VLOOKUP($X589,Datos!$B$8:$C$13,2,0)), Datos!$I$9:$N$13, IF(ISERROR(VLOOKUP($Y589,Datos!$B$17:$C$21,2,0)),0,VLOOKUP($Y589, Datos!$B$17:$C$21,2,0)+1),  0),  "-")</f>
        <v>25</v>
      </c>
      <c r="AA589" s="177"/>
      <c r="AB589" s="177"/>
      <c r="AC589" s="179"/>
      <c r="AD589" s="180"/>
      <c r="AE589" s="198">
        <f t="shared" si="27"/>
        <v>22</v>
      </c>
      <c r="AF589" s="198">
        <f t="shared" si="28"/>
        <v>25</v>
      </c>
      <c r="AG589" s="178">
        <v>3</v>
      </c>
      <c r="AH589" s="198" t="str">
        <f>IF(ISERROR(VLOOKUP($AG589,Datos!$A$9:$E$13,2,0)),"",VLOOKUP($AG589,Datos!$A$9:$E$13,2,0))</f>
        <v>3 Moderado</v>
      </c>
      <c r="AI589" s="197" t="str">
        <f>IF(ISERROR(VLOOKUP($AJ589,Datos!$D$8:$E$13,2,0)),0,VLOOKUP($AJ589,Datos!$D$8:$E$13,2,0))</f>
        <v>Extremadamente Dañino</v>
      </c>
      <c r="AJ589" s="198">
        <f>IF(ISERROR(VLOOKUP($X589,Datos!$B$8:$E$13,3,0)), 0, VLOOKUP($X589,Datos!$B$8:$E$13,3,0))</f>
        <v>4</v>
      </c>
      <c r="AK589" s="198">
        <f>IF(ISERROR(VLOOKUP(AL589,Datos!D582:E587,2,0)),0,VLOOKUP(AL589,Datos!D582:E587,2,0))</f>
        <v>0</v>
      </c>
      <c r="AL589" s="198">
        <f>IF(ISERROR(VLOOKUP(Y589,Datos!B582:E587,3,0)),0,VLOOKUP(Y589,Datos!B582:E587,3,0))</f>
        <v>0</v>
      </c>
      <c r="AM589" s="198">
        <f t="shared" si="29"/>
        <v>4</v>
      </c>
      <c r="AN589" s="198" t="str">
        <f>IF(ISERROR(VLOOKUP($AM589,Datos!$I$24:$J$28,2,0)),"-",VLOOKUP($AM589,Datos!$I$24:$J$28,2,0))</f>
        <v>Moderado</v>
      </c>
    </row>
    <row r="590" spans="1:40" s="199" customFormat="1">
      <c r="A590" s="196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8" t="s">
        <v>191</v>
      </c>
      <c r="N590" s="178" t="s">
        <v>194</v>
      </c>
      <c r="O590" s="198">
        <f>IF( AND($M590&lt;&gt;"", $N590&lt;&gt;""), VLOOKUP( IF(ISERROR(VLOOKUP($M590,Datos!$B$8:$C$13,2,0)),0,VLOOKUP($M590,Datos!$B$8:$C$13,2,0)), Datos!$I$9:$N$13, IF(ISERROR(VLOOKUP($N590,Datos!$B$17:$C$21,2,0)),0,VLOOKUP($N590, Datos!$B$17:$C$21,2,0)+1),  0),  "-")</f>
        <v>22</v>
      </c>
      <c r="P590" s="177"/>
      <c r="Q590" s="177"/>
      <c r="R590" s="177"/>
      <c r="S590" s="178" t="s">
        <v>40</v>
      </c>
      <c r="T590" s="198" t="str">
        <f>IF(ISERROR(VLOOKUP($S590,Datos!$B$25:$C$29,2,0)),"", VLOOKUP($S590,Datos!$B$25:$C$29,2,0))</f>
        <v>Alta</v>
      </c>
      <c r="U590" s="198" t="str">
        <f>VLOOKUP($S590,'Efectividad de Controles'!$B$5:$D$9,3,0)</f>
        <v>Impacto / Probabilidad</v>
      </c>
      <c r="V590" s="177"/>
      <c r="W590" s="177"/>
      <c r="X590" s="178" t="s">
        <v>191</v>
      </c>
      <c r="Y590" s="178" t="s">
        <v>196</v>
      </c>
      <c r="Z590" s="198">
        <f>IF( AND($X590&lt;&gt;"", $Y590&lt;&gt;""), VLOOKUP( IF(ISERROR(VLOOKUP($X590,Datos!$B$8:$C$13,2,0)),0,VLOOKUP($X590,Datos!$B$8:$C$13,2,0)), Datos!$I$9:$N$13, IF(ISERROR(VLOOKUP($Y590,Datos!$B$17:$C$21,2,0)),0,VLOOKUP($Y590, Datos!$B$17:$C$21,2,0)+1),  0),  "-")</f>
        <v>25</v>
      </c>
      <c r="AA590" s="177"/>
      <c r="AB590" s="177"/>
      <c r="AC590" s="179"/>
      <c r="AD590" s="180"/>
      <c r="AE590" s="198">
        <f t="shared" si="27"/>
        <v>22</v>
      </c>
      <c r="AF590" s="198">
        <f t="shared" si="28"/>
        <v>25</v>
      </c>
      <c r="AG590" s="178">
        <v>3</v>
      </c>
      <c r="AH590" s="198" t="str">
        <f>IF(ISERROR(VLOOKUP($AG590,Datos!$A$9:$E$13,2,0)),"",VLOOKUP($AG590,Datos!$A$9:$E$13,2,0))</f>
        <v>3 Moderado</v>
      </c>
      <c r="AI590" s="197" t="str">
        <f>IF(ISERROR(VLOOKUP($AJ590,Datos!$D$8:$E$13,2,0)),0,VLOOKUP($AJ590,Datos!$D$8:$E$13,2,0))</f>
        <v>Extremadamente Dañino</v>
      </c>
      <c r="AJ590" s="198">
        <f>IF(ISERROR(VLOOKUP($X590,Datos!$B$8:$E$13,3,0)), 0, VLOOKUP($X590,Datos!$B$8:$E$13,3,0))</f>
        <v>4</v>
      </c>
      <c r="AK590" s="198">
        <f>IF(ISERROR(VLOOKUP(AL590,Datos!D583:E588,2,0)),0,VLOOKUP(AL590,Datos!D583:E588,2,0))</f>
        <v>0</v>
      </c>
      <c r="AL590" s="198">
        <f>IF(ISERROR(VLOOKUP(Y590,Datos!B583:E588,3,0)),0,VLOOKUP(Y590,Datos!B583:E588,3,0))</f>
        <v>0</v>
      </c>
      <c r="AM590" s="198">
        <f t="shared" si="29"/>
        <v>4</v>
      </c>
      <c r="AN590" s="198" t="str">
        <f>IF(ISERROR(VLOOKUP($AM590,Datos!$I$24:$J$28,2,0)),"-",VLOOKUP($AM590,Datos!$I$24:$J$28,2,0))</f>
        <v>Moderado</v>
      </c>
    </row>
    <row r="591" spans="1:40" s="199" customFormat="1">
      <c r="A591" s="196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8" t="s">
        <v>191</v>
      </c>
      <c r="N591" s="178" t="s">
        <v>194</v>
      </c>
      <c r="O591" s="198">
        <f>IF( AND($M591&lt;&gt;"", $N591&lt;&gt;""), VLOOKUP( IF(ISERROR(VLOOKUP($M591,Datos!$B$8:$C$13,2,0)),0,VLOOKUP($M591,Datos!$B$8:$C$13,2,0)), Datos!$I$9:$N$13, IF(ISERROR(VLOOKUP($N591,Datos!$B$17:$C$21,2,0)),0,VLOOKUP($N591, Datos!$B$17:$C$21,2,0)+1),  0),  "-")</f>
        <v>22</v>
      </c>
      <c r="P591" s="177"/>
      <c r="Q591" s="177"/>
      <c r="R591" s="177"/>
      <c r="S591" s="178" t="s">
        <v>40</v>
      </c>
      <c r="T591" s="198" t="str">
        <f>IF(ISERROR(VLOOKUP($S591,Datos!$B$25:$C$29,2,0)),"", VLOOKUP($S591,Datos!$B$25:$C$29,2,0))</f>
        <v>Alta</v>
      </c>
      <c r="U591" s="198" t="str">
        <f>VLOOKUP($S591,'Efectividad de Controles'!$B$5:$D$9,3,0)</f>
        <v>Impacto / Probabilidad</v>
      </c>
      <c r="V591" s="177"/>
      <c r="W591" s="177"/>
      <c r="X591" s="178" t="s">
        <v>191</v>
      </c>
      <c r="Y591" s="178" t="s">
        <v>196</v>
      </c>
      <c r="Z591" s="198">
        <f>IF( AND($X591&lt;&gt;"", $Y591&lt;&gt;""), VLOOKUP( IF(ISERROR(VLOOKUP($X591,Datos!$B$8:$C$13,2,0)),0,VLOOKUP($X591,Datos!$B$8:$C$13,2,0)), Datos!$I$9:$N$13, IF(ISERROR(VLOOKUP($Y591,Datos!$B$17:$C$21,2,0)),0,VLOOKUP($Y591, Datos!$B$17:$C$21,2,0)+1),  0),  "-")</f>
        <v>25</v>
      </c>
      <c r="AA591" s="177"/>
      <c r="AB591" s="177"/>
      <c r="AC591" s="179"/>
      <c r="AD591" s="180"/>
      <c r="AE591" s="198">
        <f t="shared" si="27"/>
        <v>22</v>
      </c>
      <c r="AF591" s="198">
        <f t="shared" si="28"/>
        <v>25</v>
      </c>
      <c r="AG591" s="178">
        <v>3</v>
      </c>
      <c r="AH591" s="198" t="str">
        <f>IF(ISERROR(VLOOKUP($AG591,Datos!$A$9:$E$13,2,0)),"",VLOOKUP($AG591,Datos!$A$9:$E$13,2,0))</f>
        <v>3 Moderado</v>
      </c>
      <c r="AI591" s="197" t="str">
        <f>IF(ISERROR(VLOOKUP($AJ591,Datos!$D$8:$E$13,2,0)),0,VLOOKUP($AJ591,Datos!$D$8:$E$13,2,0))</f>
        <v>Extremadamente Dañino</v>
      </c>
      <c r="AJ591" s="198">
        <f>IF(ISERROR(VLOOKUP($X591,Datos!$B$8:$E$13,3,0)), 0, VLOOKUP($X591,Datos!$B$8:$E$13,3,0))</f>
        <v>4</v>
      </c>
      <c r="AK591" s="198">
        <f>IF(ISERROR(VLOOKUP(AL591,Datos!D584:E589,2,0)),0,VLOOKUP(AL591,Datos!D584:E589,2,0))</f>
        <v>0</v>
      </c>
      <c r="AL591" s="198">
        <f>IF(ISERROR(VLOOKUP(Y591,Datos!B584:E589,3,0)),0,VLOOKUP(Y591,Datos!B584:E589,3,0))</f>
        <v>0</v>
      </c>
      <c r="AM591" s="198">
        <f t="shared" si="29"/>
        <v>4</v>
      </c>
      <c r="AN591" s="198" t="str">
        <f>IF(ISERROR(VLOOKUP($AM591,Datos!$I$24:$J$28,2,0)),"-",VLOOKUP($AM591,Datos!$I$24:$J$28,2,0))</f>
        <v>Moderado</v>
      </c>
    </row>
    <row r="592" spans="1:40" s="199" customFormat="1">
      <c r="A592" s="196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8" t="s">
        <v>191</v>
      </c>
      <c r="N592" s="178" t="s">
        <v>194</v>
      </c>
      <c r="O592" s="198">
        <f>IF( AND($M592&lt;&gt;"", $N592&lt;&gt;""), VLOOKUP( IF(ISERROR(VLOOKUP($M592,Datos!$B$8:$C$13,2,0)),0,VLOOKUP($M592,Datos!$B$8:$C$13,2,0)), Datos!$I$9:$N$13, IF(ISERROR(VLOOKUP($N592,Datos!$B$17:$C$21,2,0)),0,VLOOKUP($N592, Datos!$B$17:$C$21,2,0)+1),  0),  "-")</f>
        <v>22</v>
      </c>
      <c r="P592" s="177"/>
      <c r="Q592" s="177"/>
      <c r="R592" s="177"/>
      <c r="S592" s="178" t="s">
        <v>40</v>
      </c>
      <c r="T592" s="198" t="str">
        <f>IF(ISERROR(VLOOKUP($S592,Datos!$B$25:$C$29,2,0)),"", VLOOKUP($S592,Datos!$B$25:$C$29,2,0))</f>
        <v>Alta</v>
      </c>
      <c r="U592" s="198" t="str">
        <f>VLOOKUP($S592,'Efectividad de Controles'!$B$5:$D$9,3,0)</f>
        <v>Impacto / Probabilidad</v>
      </c>
      <c r="V592" s="177"/>
      <c r="W592" s="177"/>
      <c r="X592" s="178" t="s">
        <v>191</v>
      </c>
      <c r="Y592" s="178" t="s">
        <v>196</v>
      </c>
      <c r="Z592" s="198">
        <f>IF( AND($X592&lt;&gt;"", $Y592&lt;&gt;""), VLOOKUP( IF(ISERROR(VLOOKUP($X592,Datos!$B$8:$C$13,2,0)),0,VLOOKUP($X592,Datos!$B$8:$C$13,2,0)), Datos!$I$9:$N$13, IF(ISERROR(VLOOKUP($Y592,Datos!$B$17:$C$21,2,0)),0,VLOOKUP($Y592, Datos!$B$17:$C$21,2,0)+1),  0),  "-")</f>
        <v>25</v>
      </c>
      <c r="AA592" s="177"/>
      <c r="AB592" s="177"/>
      <c r="AC592" s="179"/>
      <c r="AD592" s="180"/>
      <c r="AE592" s="198">
        <f t="shared" si="27"/>
        <v>22</v>
      </c>
      <c r="AF592" s="198">
        <f t="shared" si="28"/>
        <v>25</v>
      </c>
      <c r="AG592" s="178">
        <v>3</v>
      </c>
      <c r="AH592" s="198" t="str">
        <f>IF(ISERROR(VLOOKUP($AG592,Datos!$A$9:$E$13,2,0)),"",VLOOKUP($AG592,Datos!$A$9:$E$13,2,0))</f>
        <v>3 Moderado</v>
      </c>
      <c r="AI592" s="197" t="str">
        <f>IF(ISERROR(VLOOKUP($AJ592,Datos!$D$8:$E$13,2,0)),0,VLOOKUP($AJ592,Datos!$D$8:$E$13,2,0))</f>
        <v>Extremadamente Dañino</v>
      </c>
      <c r="AJ592" s="198">
        <f>IF(ISERROR(VLOOKUP($X592,Datos!$B$8:$E$13,3,0)), 0, VLOOKUP($X592,Datos!$B$8:$E$13,3,0))</f>
        <v>4</v>
      </c>
      <c r="AK592" s="198">
        <f>IF(ISERROR(VLOOKUP(AL592,Datos!D585:E590,2,0)),0,VLOOKUP(AL592,Datos!D585:E590,2,0))</f>
        <v>0</v>
      </c>
      <c r="AL592" s="198">
        <f>IF(ISERROR(VLOOKUP(Y592,Datos!B585:E590,3,0)),0,VLOOKUP(Y592,Datos!B585:E590,3,0))</f>
        <v>0</v>
      </c>
      <c r="AM592" s="198">
        <f t="shared" si="29"/>
        <v>4</v>
      </c>
      <c r="AN592" s="198" t="str">
        <f>IF(ISERROR(VLOOKUP($AM592,Datos!$I$24:$J$28,2,0)),"-",VLOOKUP($AM592,Datos!$I$24:$J$28,2,0))</f>
        <v>Moderado</v>
      </c>
    </row>
    <row r="593" spans="1:40" s="199" customFormat="1">
      <c r="A593" s="196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8" t="s">
        <v>191</v>
      </c>
      <c r="N593" s="178" t="s">
        <v>194</v>
      </c>
      <c r="O593" s="198">
        <f>IF( AND($M593&lt;&gt;"", $N593&lt;&gt;""), VLOOKUP( IF(ISERROR(VLOOKUP($M593,Datos!$B$8:$C$13,2,0)),0,VLOOKUP($M593,Datos!$B$8:$C$13,2,0)), Datos!$I$9:$N$13, IF(ISERROR(VLOOKUP($N593,Datos!$B$17:$C$21,2,0)),0,VLOOKUP($N593, Datos!$B$17:$C$21,2,0)+1),  0),  "-")</f>
        <v>22</v>
      </c>
      <c r="P593" s="177"/>
      <c r="Q593" s="177"/>
      <c r="R593" s="177"/>
      <c r="S593" s="178" t="s">
        <v>40</v>
      </c>
      <c r="T593" s="198" t="str">
        <f>IF(ISERROR(VLOOKUP($S593,Datos!$B$25:$C$29,2,0)),"", VLOOKUP($S593,Datos!$B$25:$C$29,2,0))</f>
        <v>Alta</v>
      </c>
      <c r="U593" s="198" t="str">
        <f>VLOOKUP($S593,'Efectividad de Controles'!$B$5:$D$9,3,0)</f>
        <v>Impacto / Probabilidad</v>
      </c>
      <c r="V593" s="177"/>
      <c r="W593" s="177"/>
      <c r="X593" s="178" t="s">
        <v>191</v>
      </c>
      <c r="Y593" s="178" t="s">
        <v>196</v>
      </c>
      <c r="Z593" s="198">
        <f>IF( AND($X593&lt;&gt;"", $Y593&lt;&gt;""), VLOOKUP( IF(ISERROR(VLOOKUP($X593,Datos!$B$8:$C$13,2,0)),0,VLOOKUP($X593,Datos!$B$8:$C$13,2,0)), Datos!$I$9:$N$13, IF(ISERROR(VLOOKUP($Y593,Datos!$B$17:$C$21,2,0)),0,VLOOKUP($Y593, Datos!$B$17:$C$21,2,0)+1),  0),  "-")</f>
        <v>25</v>
      </c>
      <c r="AA593" s="177"/>
      <c r="AB593" s="177"/>
      <c r="AC593" s="179"/>
      <c r="AD593" s="180"/>
      <c r="AE593" s="198">
        <f t="shared" si="27"/>
        <v>22</v>
      </c>
      <c r="AF593" s="198">
        <f t="shared" si="28"/>
        <v>25</v>
      </c>
      <c r="AG593" s="178">
        <v>3</v>
      </c>
      <c r="AH593" s="198" t="str">
        <f>IF(ISERROR(VLOOKUP($AG593,Datos!$A$9:$E$13,2,0)),"",VLOOKUP($AG593,Datos!$A$9:$E$13,2,0))</f>
        <v>3 Moderado</v>
      </c>
      <c r="AI593" s="197" t="str">
        <f>IF(ISERROR(VLOOKUP($AJ593,Datos!$D$8:$E$13,2,0)),0,VLOOKUP($AJ593,Datos!$D$8:$E$13,2,0))</f>
        <v>Extremadamente Dañino</v>
      </c>
      <c r="AJ593" s="198">
        <f>IF(ISERROR(VLOOKUP($X593,Datos!$B$8:$E$13,3,0)), 0, VLOOKUP($X593,Datos!$B$8:$E$13,3,0))</f>
        <v>4</v>
      </c>
      <c r="AK593" s="198">
        <f>IF(ISERROR(VLOOKUP(AL593,Datos!D586:E591,2,0)),0,VLOOKUP(AL593,Datos!D586:E591,2,0))</f>
        <v>0</v>
      </c>
      <c r="AL593" s="198">
        <f>IF(ISERROR(VLOOKUP(Y593,Datos!B586:E591,3,0)),0,VLOOKUP(Y593,Datos!B586:E591,3,0))</f>
        <v>0</v>
      </c>
      <c r="AM593" s="198">
        <f t="shared" si="29"/>
        <v>4</v>
      </c>
      <c r="AN593" s="198" t="str">
        <f>IF(ISERROR(VLOOKUP($AM593,Datos!$I$24:$J$28,2,0)),"-",VLOOKUP($AM593,Datos!$I$24:$J$28,2,0))</f>
        <v>Moderado</v>
      </c>
    </row>
    <row r="594" spans="1:40" s="199" customFormat="1">
      <c r="A594" s="196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8" t="s">
        <v>191</v>
      </c>
      <c r="N594" s="178" t="s">
        <v>194</v>
      </c>
      <c r="O594" s="198">
        <f>IF( AND($M594&lt;&gt;"", $N594&lt;&gt;""), VLOOKUP( IF(ISERROR(VLOOKUP($M594,Datos!$B$8:$C$13,2,0)),0,VLOOKUP($M594,Datos!$B$8:$C$13,2,0)), Datos!$I$9:$N$13, IF(ISERROR(VLOOKUP($N594,Datos!$B$17:$C$21,2,0)),0,VLOOKUP($N594, Datos!$B$17:$C$21,2,0)+1),  0),  "-")</f>
        <v>22</v>
      </c>
      <c r="P594" s="177"/>
      <c r="Q594" s="177"/>
      <c r="R594" s="177"/>
      <c r="S594" s="178" t="s">
        <v>40</v>
      </c>
      <c r="T594" s="198" t="str">
        <f>IF(ISERROR(VLOOKUP($S594,Datos!$B$25:$C$29,2,0)),"", VLOOKUP($S594,Datos!$B$25:$C$29,2,0))</f>
        <v>Alta</v>
      </c>
      <c r="U594" s="198" t="str">
        <f>VLOOKUP($S594,'Efectividad de Controles'!$B$5:$D$9,3,0)</f>
        <v>Impacto / Probabilidad</v>
      </c>
      <c r="V594" s="177"/>
      <c r="W594" s="177"/>
      <c r="X594" s="178" t="s">
        <v>191</v>
      </c>
      <c r="Y594" s="178" t="s">
        <v>196</v>
      </c>
      <c r="Z594" s="198">
        <f>IF( AND($X594&lt;&gt;"", $Y594&lt;&gt;""), VLOOKUP( IF(ISERROR(VLOOKUP($X594,Datos!$B$8:$C$13,2,0)),0,VLOOKUP($X594,Datos!$B$8:$C$13,2,0)), Datos!$I$9:$N$13, IF(ISERROR(VLOOKUP($Y594,Datos!$B$17:$C$21,2,0)),0,VLOOKUP($Y594, Datos!$B$17:$C$21,2,0)+1),  0),  "-")</f>
        <v>25</v>
      </c>
      <c r="AA594" s="177"/>
      <c r="AB594" s="177"/>
      <c r="AC594" s="179"/>
      <c r="AD594" s="180"/>
      <c r="AE594" s="198">
        <f t="shared" si="27"/>
        <v>22</v>
      </c>
      <c r="AF594" s="198">
        <f t="shared" si="28"/>
        <v>25</v>
      </c>
      <c r="AG594" s="178">
        <v>3</v>
      </c>
      <c r="AH594" s="198" t="str">
        <f>IF(ISERROR(VLOOKUP($AG594,Datos!$A$9:$E$13,2,0)),"",VLOOKUP($AG594,Datos!$A$9:$E$13,2,0))</f>
        <v>3 Moderado</v>
      </c>
      <c r="AI594" s="197" t="str">
        <f>IF(ISERROR(VLOOKUP($AJ594,Datos!$D$8:$E$13,2,0)),0,VLOOKUP($AJ594,Datos!$D$8:$E$13,2,0))</f>
        <v>Extremadamente Dañino</v>
      </c>
      <c r="AJ594" s="198">
        <f>IF(ISERROR(VLOOKUP($X594,Datos!$B$8:$E$13,3,0)), 0, VLOOKUP($X594,Datos!$B$8:$E$13,3,0))</f>
        <v>4</v>
      </c>
      <c r="AK594" s="198">
        <f>IF(ISERROR(VLOOKUP(AL594,Datos!D587:E592,2,0)),0,VLOOKUP(AL594,Datos!D587:E592,2,0))</f>
        <v>0</v>
      </c>
      <c r="AL594" s="198">
        <f>IF(ISERROR(VLOOKUP(Y594,Datos!B587:E592,3,0)),0,VLOOKUP(Y594,Datos!B587:E592,3,0))</f>
        <v>0</v>
      </c>
      <c r="AM594" s="198">
        <f t="shared" si="29"/>
        <v>4</v>
      </c>
      <c r="AN594" s="198" t="str">
        <f>IF(ISERROR(VLOOKUP($AM594,Datos!$I$24:$J$28,2,0)),"-",VLOOKUP($AM594,Datos!$I$24:$J$28,2,0))</f>
        <v>Moderado</v>
      </c>
    </row>
    <row r="595" spans="1:40" s="199" customFormat="1">
      <c r="A595" s="196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8" t="s">
        <v>191</v>
      </c>
      <c r="N595" s="178" t="s">
        <v>194</v>
      </c>
      <c r="O595" s="198">
        <f>IF( AND($M595&lt;&gt;"", $N595&lt;&gt;""), VLOOKUP( IF(ISERROR(VLOOKUP($M595,Datos!$B$8:$C$13,2,0)),0,VLOOKUP($M595,Datos!$B$8:$C$13,2,0)), Datos!$I$9:$N$13, IF(ISERROR(VLOOKUP($N595,Datos!$B$17:$C$21,2,0)),0,VLOOKUP($N595, Datos!$B$17:$C$21,2,0)+1),  0),  "-")</f>
        <v>22</v>
      </c>
      <c r="P595" s="177"/>
      <c r="Q595" s="177"/>
      <c r="R595" s="177"/>
      <c r="S595" s="178" t="s">
        <v>40</v>
      </c>
      <c r="T595" s="198" t="str">
        <f>IF(ISERROR(VLOOKUP($S595,Datos!$B$25:$C$29,2,0)),"", VLOOKUP($S595,Datos!$B$25:$C$29,2,0))</f>
        <v>Alta</v>
      </c>
      <c r="U595" s="198" t="str">
        <f>VLOOKUP($S595,'Efectividad de Controles'!$B$5:$D$9,3,0)</f>
        <v>Impacto / Probabilidad</v>
      </c>
      <c r="V595" s="177"/>
      <c r="W595" s="177"/>
      <c r="X595" s="178" t="s">
        <v>191</v>
      </c>
      <c r="Y595" s="178" t="s">
        <v>196</v>
      </c>
      <c r="Z595" s="198">
        <f>IF( AND($X595&lt;&gt;"", $Y595&lt;&gt;""), VLOOKUP( IF(ISERROR(VLOOKUP($X595,Datos!$B$8:$C$13,2,0)),0,VLOOKUP($X595,Datos!$B$8:$C$13,2,0)), Datos!$I$9:$N$13, IF(ISERROR(VLOOKUP($Y595,Datos!$B$17:$C$21,2,0)),0,VLOOKUP($Y595, Datos!$B$17:$C$21,2,0)+1),  0),  "-")</f>
        <v>25</v>
      </c>
      <c r="AA595" s="177"/>
      <c r="AB595" s="177"/>
      <c r="AC595" s="179"/>
      <c r="AD595" s="180"/>
      <c r="AE595" s="198">
        <f t="shared" si="27"/>
        <v>22</v>
      </c>
      <c r="AF595" s="198">
        <f t="shared" si="28"/>
        <v>25</v>
      </c>
      <c r="AG595" s="178">
        <v>3</v>
      </c>
      <c r="AH595" s="198" t="str">
        <f>IF(ISERROR(VLOOKUP($AG595,Datos!$A$9:$E$13,2,0)),"",VLOOKUP($AG595,Datos!$A$9:$E$13,2,0))</f>
        <v>3 Moderado</v>
      </c>
      <c r="AI595" s="197" t="str">
        <f>IF(ISERROR(VLOOKUP($AJ595,Datos!$D$8:$E$13,2,0)),0,VLOOKUP($AJ595,Datos!$D$8:$E$13,2,0))</f>
        <v>Extremadamente Dañino</v>
      </c>
      <c r="AJ595" s="198">
        <f>IF(ISERROR(VLOOKUP($X595,Datos!$B$8:$E$13,3,0)), 0, VLOOKUP($X595,Datos!$B$8:$E$13,3,0))</f>
        <v>4</v>
      </c>
      <c r="AK595" s="198">
        <f>IF(ISERROR(VLOOKUP(AL595,Datos!D588:E593,2,0)),0,VLOOKUP(AL595,Datos!D588:E593,2,0))</f>
        <v>0</v>
      </c>
      <c r="AL595" s="198">
        <f>IF(ISERROR(VLOOKUP(Y595,Datos!B588:E593,3,0)),0,VLOOKUP(Y595,Datos!B588:E593,3,0))</f>
        <v>0</v>
      </c>
      <c r="AM595" s="198">
        <f t="shared" si="29"/>
        <v>4</v>
      </c>
      <c r="AN595" s="198" t="str">
        <f>IF(ISERROR(VLOOKUP($AM595,Datos!$I$24:$J$28,2,0)),"-",VLOOKUP($AM595,Datos!$I$24:$J$28,2,0))</f>
        <v>Moderado</v>
      </c>
    </row>
    <row r="596" spans="1:40" s="199" customFormat="1">
      <c r="A596" s="196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8" t="s">
        <v>191</v>
      </c>
      <c r="N596" s="178" t="s">
        <v>194</v>
      </c>
      <c r="O596" s="198">
        <f>IF( AND($M596&lt;&gt;"", $N596&lt;&gt;""), VLOOKUP( IF(ISERROR(VLOOKUP($M596,Datos!$B$8:$C$13,2,0)),0,VLOOKUP($M596,Datos!$B$8:$C$13,2,0)), Datos!$I$9:$N$13, IF(ISERROR(VLOOKUP($N596,Datos!$B$17:$C$21,2,0)),0,VLOOKUP($N596, Datos!$B$17:$C$21,2,0)+1),  0),  "-")</f>
        <v>22</v>
      </c>
      <c r="P596" s="177"/>
      <c r="Q596" s="177"/>
      <c r="R596" s="177"/>
      <c r="S596" s="178" t="s">
        <v>40</v>
      </c>
      <c r="T596" s="198" t="str">
        <f>IF(ISERROR(VLOOKUP($S596,Datos!$B$25:$C$29,2,0)),"", VLOOKUP($S596,Datos!$B$25:$C$29,2,0))</f>
        <v>Alta</v>
      </c>
      <c r="U596" s="198" t="str">
        <f>VLOOKUP($S596,'Efectividad de Controles'!$B$5:$D$9,3,0)</f>
        <v>Impacto / Probabilidad</v>
      </c>
      <c r="V596" s="177"/>
      <c r="W596" s="177"/>
      <c r="X596" s="178" t="s">
        <v>191</v>
      </c>
      <c r="Y596" s="178" t="s">
        <v>196</v>
      </c>
      <c r="Z596" s="198">
        <f>IF( AND($X596&lt;&gt;"", $Y596&lt;&gt;""), VLOOKUP( IF(ISERROR(VLOOKUP($X596,Datos!$B$8:$C$13,2,0)),0,VLOOKUP($X596,Datos!$B$8:$C$13,2,0)), Datos!$I$9:$N$13, IF(ISERROR(VLOOKUP($Y596,Datos!$B$17:$C$21,2,0)),0,VLOOKUP($Y596, Datos!$B$17:$C$21,2,0)+1),  0),  "-")</f>
        <v>25</v>
      </c>
      <c r="AA596" s="177"/>
      <c r="AB596" s="177"/>
      <c r="AC596" s="179"/>
      <c r="AD596" s="180"/>
      <c r="AE596" s="198">
        <f t="shared" si="27"/>
        <v>22</v>
      </c>
      <c r="AF596" s="198">
        <f t="shared" si="28"/>
        <v>25</v>
      </c>
      <c r="AG596" s="178">
        <v>3</v>
      </c>
      <c r="AH596" s="198" t="str">
        <f>IF(ISERROR(VLOOKUP($AG596,Datos!$A$9:$E$13,2,0)),"",VLOOKUP($AG596,Datos!$A$9:$E$13,2,0))</f>
        <v>3 Moderado</v>
      </c>
      <c r="AI596" s="197" t="str">
        <f>IF(ISERROR(VLOOKUP($AJ596,Datos!$D$8:$E$13,2,0)),0,VLOOKUP($AJ596,Datos!$D$8:$E$13,2,0))</f>
        <v>Extremadamente Dañino</v>
      </c>
      <c r="AJ596" s="198">
        <f>IF(ISERROR(VLOOKUP($X596,Datos!$B$8:$E$13,3,0)), 0, VLOOKUP($X596,Datos!$B$8:$E$13,3,0))</f>
        <v>4</v>
      </c>
      <c r="AK596" s="198">
        <f>IF(ISERROR(VLOOKUP(AL596,Datos!D589:E594,2,0)),0,VLOOKUP(AL596,Datos!D589:E594,2,0))</f>
        <v>0</v>
      </c>
      <c r="AL596" s="198">
        <f>IF(ISERROR(VLOOKUP(Y596,Datos!B589:E594,3,0)),0,VLOOKUP(Y596,Datos!B589:E594,3,0))</f>
        <v>0</v>
      </c>
      <c r="AM596" s="198">
        <f t="shared" si="29"/>
        <v>4</v>
      </c>
      <c r="AN596" s="198" t="str">
        <f>IF(ISERROR(VLOOKUP($AM596,Datos!$I$24:$J$28,2,0)),"-",VLOOKUP($AM596,Datos!$I$24:$J$28,2,0))</f>
        <v>Moderado</v>
      </c>
    </row>
    <row r="597" spans="1:40" s="199" customFormat="1">
      <c r="A597" s="196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8" t="s">
        <v>191</v>
      </c>
      <c r="N597" s="178" t="s">
        <v>194</v>
      </c>
      <c r="O597" s="198">
        <f>IF( AND($M597&lt;&gt;"", $N597&lt;&gt;""), VLOOKUP( IF(ISERROR(VLOOKUP($M597,Datos!$B$8:$C$13,2,0)),0,VLOOKUP($M597,Datos!$B$8:$C$13,2,0)), Datos!$I$9:$N$13, IF(ISERROR(VLOOKUP($N597,Datos!$B$17:$C$21,2,0)),0,VLOOKUP($N597, Datos!$B$17:$C$21,2,0)+1),  0),  "-")</f>
        <v>22</v>
      </c>
      <c r="P597" s="177"/>
      <c r="Q597" s="177"/>
      <c r="R597" s="177"/>
      <c r="S597" s="178" t="s">
        <v>40</v>
      </c>
      <c r="T597" s="198" t="str">
        <f>IF(ISERROR(VLOOKUP($S597,Datos!$B$25:$C$29,2,0)),"", VLOOKUP($S597,Datos!$B$25:$C$29,2,0))</f>
        <v>Alta</v>
      </c>
      <c r="U597" s="198" t="str">
        <f>VLOOKUP($S597,'Efectividad de Controles'!$B$5:$D$9,3,0)</f>
        <v>Impacto / Probabilidad</v>
      </c>
      <c r="V597" s="177"/>
      <c r="W597" s="177"/>
      <c r="X597" s="178" t="s">
        <v>191</v>
      </c>
      <c r="Y597" s="178" t="s">
        <v>196</v>
      </c>
      <c r="Z597" s="198">
        <f>IF( AND($X597&lt;&gt;"", $Y597&lt;&gt;""), VLOOKUP( IF(ISERROR(VLOOKUP($X597,Datos!$B$8:$C$13,2,0)),0,VLOOKUP($X597,Datos!$B$8:$C$13,2,0)), Datos!$I$9:$N$13, IF(ISERROR(VLOOKUP($Y597,Datos!$B$17:$C$21,2,0)),0,VLOOKUP($Y597, Datos!$B$17:$C$21,2,0)+1),  0),  "-")</f>
        <v>25</v>
      </c>
      <c r="AA597" s="177"/>
      <c r="AB597" s="177"/>
      <c r="AC597" s="179"/>
      <c r="AD597" s="180"/>
      <c r="AE597" s="198">
        <f t="shared" si="27"/>
        <v>22</v>
      </c>
      <c r="AF597" s="198">
        <f t="shared" si="28"/>
        <v>25</v>
      </c>
      <c r="AG597" s="178">
        <v>3</v>
      </c>
      <c r="AH597" s="198" t="str">
        <f>IF(ISERROR(VLOOKUP($AG597,Datos!$A$9:$E$13,2,0)),"",VLOOKUP($AG597,Datos!$A$9:$E$13,2,0))</f>
        <v>3 Moderado</v>
      </c>
      <c r="AI597" s="197" t="str">
        <f>IF(ISERROR(VLOOKUP($AJ597,Datos!$D$8:$E$13,2,0)),0,VLOOKUP($AJ597,Datos!$D$8:$E$13,2,0))</f>
        <v>Extremadamente Dañino</v>
      </c>
      <c r="AJ597" s="198">
        <f>IF(ISERROR(VLOOKUP($X597,Datos!$B$8:$E$13,3,0)), 0, VLOOKUP($X597,Datos!$B$8:$E$13,3,0))</f>
        <v>4</v>
      </c>
      <c r="AK597" s="198">
        <f>IF(ISERROR(VLOOKUP(AL597,Datos!D590:E595,2,0)),0,VLOOKUP(AL597,Datos!D590:E595,2,0))</f>
        <v>0</v>
      </c>
      <c r="AL597" s="198">
        <f>IF(ISERROR(VLOOKUP(Y597,Datos!B590:E595,3,0)),0,VLOOKUP(Y597,Datos!B590:E595,3,0))</f>
        <v>0</v>
      </c>
      <c r="AM597" s="198">
        <f t="shared" si="29"/>
        <v>4</v>
      </c>
      <c r="AN597" s="198" t="str">
        <f>IF(ISERROR(VLOOKUP($AM597,Datos!$I$24:$J$28,2,0)),"-",VLOOKUP($AM597,Datos!$I$24:$J$28,2,0))</f>
        <v>Moderado</v>
      </c>
    </row>
    <row r="598" spans="1:40" s="199" customFormat="1">
      <c r="A598" s="196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8" t="s">
        <v>191</v>
      </c>
      <c r="N598" s="178" t="s">
        <v>194</v>
      </c>
      <c r="O598" s="198">
        <f>IF( AND($M598&lt;&gt;"", $N598&lt;&gt;""), VLOOKUP( IF(ISERROR(VLOOKUP($M598,Datos!$B$8:$C$13,2,0)),0,VLOOKUP($M598,Datos!$B$8:$C$13,2,0)), Datos!$I$9:$N$13, IF(ISERROR(VLOOKUP($N598,Datos!$B$17:$C$21,2,0)),0,VLOOKUP($N598, Datos!$B$17:$C$21,2,0)+1),  0),  "-")</f>
        <v>22</v>
      </c>
      <c r="P598" s="177"/>
      <c r="Q598" s="177"/>
      <c r="R598" s="177"/>
      <c r="S598" s="178" t="s">
        <v>40</v>
      </c>
      <c r="T598" s="198" t="str">
        <f>IF(ISERROR(VLOOKUP($S598,Datos!$B$25:$C$29,2,0)),"", VLOOKUP($S598,Datos!$B$25:$C$29,2,0))</f>
        <v>Alta</v>
      </c>
      <c r="U598" s="198" t="str">
        <f>VLOOKUP($S598,'Efectividad de Controles'!$B$5:$D$9,3,0)</f>
        <v>Impacto / Probabilidad</v>
      </c>
      <c r="V598" s="177"/>
      <c r="W598" s="177"/>
      <c r="X598" s="178" t="s">
        <v>191</v>
      </c>
      <c r="Y598" s="178" t="s">
        <v>196</v>
      </c>
      <c r="Z598" s="198">
        <f>IF( AND($X598&lt;&gt;"", $Y598&lt;&gt;""), VLOOKUP( IF(ISERROR(VLOOKUP($X598,Datos!$B$8:$C$13,2,0)),0,VLOOKUP($X598,Datos!$B$8:$C$13,2,0)), Datos!$I$9:$N$13, IF(ISERROR(VLOOKUP($Y598,Datos!$B$17:$C$21,2,0)),0,VLOOKUP($Y598, Datos!$B$17:$C$21,2,0)+1),  0),  "-")</f>
        <v>25</v>
      </c>
      <c r="AA598" s="177"/>
      <c r="AB598" s="177"/>
      <c r="AC598" s="179"/>
      <c r="AD598" s="180"/>
      <c r="AE598" s="198">
        <f t="shared" si="27"/>
        <v>22</v>
      </c>
      <c r="AF598" s="198">
        <f t="shared" si="28"/>
        <v>25</v>
      </c>
      <c r="AG598" s="178">
        <v>3</v>
      </c>
      <c r="AH598" s="198" t="str">
        <f>IF(ISERROR(VLOOKUP($AG598,Datos!$A$9:$E$13,2,0)),"",VLOOKUP($AG598,Datos!$A$9:$E$13,2,0))</f>
        <v>3 Moderado</v>
      </c>
      <c r="AI598" s="197" t="str">
        <f>IF(ISERROR(VLOOKUP($AJ598,Datos!$D$8:$E$13,2,0)),0,VLOOKUP($AJ598,Datos!$D$8:$E$13,2,0))</f>
        <v>Extremadamente Dañino</v>
      </c>
      <c r="AJ598" s="198">
        <f>IF(ISERROR(VLOOKUP($X598,Datos!$B$8:$E$13,3,0)), 0, VLOOKUP($X598,Datos!$B$8:$E$13,3,0))</f>
        <v>4</v>
      </c>
      <c r="AK598" s="198">
        <f>IF(ISERROR(VLOOKUP(AL598,Datos!D591:E596,2,0)),0,VLOOKUP(AL598,Datos!D591:E596,2,0))</f>
        <v>0</v>
      </c>
      <c r="AL598" s="198">
        <f>IF(ISERROR(VLOOKUP(Y598,Datos!B591:E596,3,0)),0,VLOOKUP(Y598,Datos!B591:E596,3,0))</f>
        <v>0</v>
      </c>
      <c r="AM598" s="198">
        <f t="shared" si="29"/>
        <v>4</v>
      </c>
      <c r="AN598" s="198" t="str">
        <f>IF(ISERROR(VLOOKUP($AM598,Datos!$I$24:$J$28,2,0)),"-",VLOOKUP($AM598,Datos!$I$24:$J$28,2,0))</f>
        <v>Moderado</v>
      </c>
    </row>
    <row r="599" spans="1:40" s="199" customFormat="1">
      <c r="A599" s="196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8" t="s">
        <v>191</v>
      </c>
      <c r="N599" s="178" t="s">
        <v>194</v>
      </c>
      <c r="O599" s="198">
        <f>IF( AND($M599&lt;&gt;"", $N599&lt;&gt;""), VLOOKUP( IF(ISERROR(VLOOKUP($M599,Datos!$B$8:$C$13,2,0)),0,VLOOKUP($M599,Datos!$B$8:$C$13,2,0)), Datos!$I$9:$N$13, IF(ISERROR(VLOOKUP($N599,Datos!$B$17:$C$21,2,0)),0,VLOOKUP($N599, Datos!$B$17:$C$21,2,0)+1),  0),  "-")</f>
        <v>22</v>
      </c>
      <c r="P599" s="177"/>
      <c r="Q599" s="177"/>
      <c r="R599" s="177"/>
      <c r="S599" s="178" t="s">
        <v>40</v>
      </c>
      <c r="T599" s="198" t="str">
        <f>IF(ISERROR(VLOOKUP($S599,Datos!$B$25:$C$29,2,0)),"", VLOOKUP($S599,Datos!$B$25:$C$29,2,0))</f>
        <v>Alta</v>
      </c>
      <c r="U599" s="198" t="str">
        <f>VLOOKUP($S599,'Efectividad de Controles'!$B$5:$D$9,3,0)</f>
        <v>Impacto / Probabilidad</v>
      </c>
      <c r="V599" s="177"/>
      <c r="W599" s="177"/>
      <c r="X599" s="178" t="s">
        <v>191</v>
      </c>
      <c r="Y599" s="178" t="s">
        <v>196</v>
      </c>
      <c r="Z599" s="198">
        <f>IF( AND($X599&lt;&gt;"", $Y599&lt;&gt;""), VLOOKUP( IF(ISERROR(VLOOKUP($X599,Datos!$B$8:$C$13,2,0)),0,VLOOKUP($X599,Datos!$B$8:$C$13,2,0)), Datos!$I$9:$N$13, IF(ISERROR(VLOOKUP($Y599,Datos!$B$17:$C$21,2,0)),0,VLOOKUP($Y599, Datos!$B$17:$C$21,2,0)+1),  0),  "-")</f>
        <v>25</v>
      </c>
      <c r="AA599" s="177"/>
      <c r="AB599" s="177"/>
      <c r="AC599" s="179"/>
      <c r="AD599" s="180"/>
      <c r="AE599" s="198">
        <f t="shared" si="27"/>
        <v>22</v>
      </c>
      <c r="AF599" s="198">
        <f t="shared" si="28"/>
        <v>25</v>
      </c>
      <c r="AG599" s="178">
        <v>3</v>
      </c>
      <c r="AH599" s="198" t="str">
        <f>IF(ISERROR(VLOOKUP($AG599,Datos!$A$9:$E$13,2,0)),"",VLOOKUP($AG599,Datos!$A$9:$E$13,2,0))</f>
        <v>3 Moderado</v>
      </c>
      <c r="AI599" s="197" t="str">
        <f>IF(ISERROR(VLOOKUP($AJ599,Datos!$D$8:$E$13,2,0)),0,VLOOKUP($AJ599,Datos!$D$8:$E$13,2,0))</f>
        <v>Extremadamente Dañino</v>
      </c>
      <c r="AJ599" s="198">
        <f>IF(ISERROR(VLOOKUP($X599,Datos!$B$8:$E$13,3,0)), 0, VLOOKUP($X599,Datos!$B$8:$E$13,3,0))</f>
        <v>4</v>
      </c>
      <c r="AK599" s="198">
        <f>IF(ISERROR(VLOOKUP(AL599,Datos!D592:E597,2,0)),0,VLOOKUP(AL599,Datos!D592:E597,2,0))</f>
        <v>0</v>
      </c>
      <c r="AL599" s="198">
        <f>IF(ISERROR(VLOOKUP(Y599,Datos!B592:E597,3,0)),0,VLOOKUP(Y599,Datos!B592:E597,3,0))</f>
        <v>0</v>
      </c>
      <c r="AM599" s="198">
        <f t="shared" si="29"/>
        <v>4</v>
      </c>
      <c r="AN599" s="198" t="str">
        <f>IF(ISERROR(VLOOKUP($AM599,Datos!$I$24:$J$28,2,0)),"-",VLOOKUP($AM599,Datos!$I$24:$J$28,2,0))</f>
        <v>Moderado</v>
      </c>
    </row>
    <row r="600" spans="1:40" s="199" customFormat="1">
      <c r="A600" s="196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8" t="s">
        <v>191</v>
      </c>
      <c r="N600" s="178" t="s">
        <v>194</v>
      </c>
      <c r="O600" s="198">
        <f>IF( AND($M600&lt;&gt;"", $N600&lt;&gt;""), VLOOKUP( IF(ISERROR(VLOOKUP($M600,Datos!$B$8:$C$13,2,0)),0,VLOOKUP($M600,Datos!$B$8:$C$13,2,0)), Datos!$I$9:$N$13, IF(ISERROR(VLOOKUP($N600,Datos!$B$17:$C$21,2,0)),0,VLOOKUP($N600, Datos!$B$17:$C$21,2,0)+1),  0),  "-")</f>
        <v>22</v>
      </c>
      <c r="P600" s="177"/>
      <c r="Q600" s="177"/>
      <c r="R600" s="177"/>
      <c r="S600" s="178" t="s">
        <v>40</v>
      </c>
      <c r="T600" s="198" t="str">
        <f>IF(ISERROR(VLOOKUP($S600,Datos!$B$25:$C$29,2,0)),"", VLOOKUP($S600,Datos!$B$25:$C$29,2,0))</f>
        <v>Alta</v>
      </c>
      <c r="U600" s="198" t="str">
        <f>VLOOKUP($S600,'Efectividad de Controles'!$B$5:$D$9,3,0)</f>
        <v>Impacto / Probabilidad</v>
      </c>
      <c r="V600" s="177"/>
      <c r="W600" s="177"/>
      <c r="X600" s="178" t="s">
        <v>191</v>
      </c>
      <c r="Y600" s="178" t="s">
        <v>196</v>
      </c>
      <c r="Z600" s="198">
        <f>IF( AND($X600&lt;&gt;"", $Y600&lt;&gt;""), VLOOKUP( IF(ISERROR(VLOOKUP($X600,Datos!$B$8:$C$13,2,0)),0,VLOOKUP($X600,Datos!$B$8:$C$13,2,0)), Datos!$I$9:$N$13, IF(ISERROR(VLOOKUP($Y600,Datos!$B$17:$C$21,2,0)),0,VLOOKUP($Y600, Datos!$B$17:$C$21,2,0)+1),  0),  "-")</f>
        <v>25</v>
      </c>
      <c r="AA600" s="177"/>
      <c r="AB600" s="177"/>
      <c r="AC600" s="179"/>
      <c r="AD600" s="180"/>
      <c r="AE600" s="198">
        <f t="shared" si="27"/>
        <v>22</v>
      </c>
      <c r="AF600" s="198">
        <f t="shared" si="28"/>
        <v>25</v>
      </c>
      <c r="AG600" s="178">
        <v>3</v>
      </c>
      <c r="AH600" s="198" t="str">
        <f>IF(ISERROR(VLOOKUP($AG600,Datos!$A$9:$E$13,2,0)),"",VLOOKUP($AG600,Datos!$A$9:$E$13,2,0))</f>
        <v>3 Moderado</v>
      </c>
      <c r="AI600" s="197" t="str">
        <f>IF(ISERROR(VLOOKUP($AJ600,Datos!$D$8:$E$13,2,0)),0,VLOOKUP($AJ600,Datos!$D$8:$E$13,2,0))</f>
        <v>Extremadamente Dañino</v>
      </c>
      <c r="AJ600" s="198">
        <f>IF(ISERROR(VLOOKUP($X600,Datos!$B$8:$E$13,3,0)), 0, VLOOKUP($X600,Datos!$B$8:$E$13,3,0))</f>
        <v>4</v>
      </c>
      <c r="AK600" s="198">
        <f>IF(ISERROR(VLOOKUP(AL600,Datos!D593:E598,2,0)),0,VLOOKUP(AL600,Datos!D593:E598,2,0))</f>
        <v>0</v>
      </c>
      <c r="AL600" s="198">
        <f>IF(ISERROR(VLOOKUP(Y600,Datos!B593:E598,3,0)),0,VLOOKUP(Y600,Datos!B593:E598,3,0))</f>
        <v>0</v>
      </c>
      <c r="AM600" s="198">
        <f t="shared" si="29"/>
        <v>4</v>
      </c>
      <c r="AN600" s="198" t="str">
        <f>IF(ISERROR(VLOOKUP($AM600,Datos!$I$24:$J$28,2,0)),"-",VLOOKUP($AM600,Datos!$I$24:$J$28,2,0))</f>
        <v>Moderado</v>
      </c>
    </row>
    <row r="601" spans="1:40" s="199" customFormat="1">
      <c r="A601" s="196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8" t="s">
        <v>191</v>
      </c>
      <c r="N601" s="178" t="s">
        <v>194</v>
      </c>
      <c r="O601" s="198">
        <f>IF( AND($M601&lt;&gt;"", $N601&lt;&gt;""), VLOOKUP( IF(ISERROR(VLOOKUP($M601,Datos!$B$8:$C$13,2,0)),0,VLOOKUP($M601,Datos!$B$8:$C$13,2,0)), Datos!$I$9:$N$13, IF(ISERROR(VLOOKUP($N601,Datos!$B$17:$C$21,2,0)),0,VLOOKUP($N601, Datos!$B$17:$C$21,2,0)+1),  0),  "-")</f>
        <v>22</v>
      </c>
      <c r="P601" s="177"/>
      <c r="Q601" s="177"/>
      <c r="R601" s="177"/>
      <c r="S601" s="178" t="s">
        <v>40</v>
      </c>
      <c r="T601" s="198" t="str">
        <f>IF(ISERROR(VLOOKUP($S601,Datos!$B$25:$C$29,2,0)),"", VLOOKUP($S601,Datos!$B$25:$C$29,2,0))</f>
        <v>Alta</v>
      </c>
      <c r="U601" s="198" t="str">
        <f>VLOOKUP($S601,'Efectividad de Controles'!$B$5:$D$9,3,0)</f>
        <v>Impacto / Probabilidad</v>
      </c>
      <c r="V601" s="177"/>
      <c r="W601" s="177"/>
      <c r="X601" s="178" t="s">
        <v>191</v>
      </c>
      <c r="Y601" s="178" t="s">
        <v>196</v>
      </c>
      <c r="Z601" s="198">
        <f>IF( AND($X601&lt;&gt;"", $Y601&lt;&gt;""), VLOOKUP( IF(ISERROR(VLOOKUP($X601,Datos!$B$8:$C$13,2,0)),0,VLOOKUP($X601,Datos!$B$8:$C$13,2,0)), Datos!$I$9:$N$13, IF(ISERROR(VLOOKUP($Y601,Datos!$B$17:$C$21,2,0)),0,VLOOKUP($Y601, Datos!$B$17:$C$21,2,0)+1),  0),  "-")</f>
        <v>25</v>
      </c>
      <c r="AA601" s="177"/>
      <c r="AB601" s="177"/>
      <c r="AC601" s="179"/>
      <c r="AD601" s="180"/>
      <c r="AE601" s="198">
        <f t="shared" si="27"/>
        <v>22</v>
      </c>
      <c r="AF601" s="198">
        <f t="shared" si="28"/>
        <v>25</v>
      </c>
      <c r="AG601" s="178">
        <v>3</v>
      </c>
      <c r="AH601" s="198" t="str">
        <f>IF(ISERROR(VLOOKUP($AG601,Datos!$A$9:$E$13,2,0)),"",VLOOKUP($AG601,Datos!$A$9:$E$13,2,0))</f>
        <v>3 Moderado</v>
      </c>
      <c r="AI601" s="197" t="str">
        <f>IF(ISERROR(VLOOKUP($AJ601,Datos!$D$8:$E$13,2,0)),0,VLOOKUP($AJ601,Datos!$D$8:$E$13,2,0))</f>
        <v>Extremadamente Dañino</v>
      </c>
      <c r="AJ601" s="198">
        <f>IF(ISERROR(VLOOKUP($X601,Datos!$B$8:$E$13,3,0)), 0, VLOOKUP($X601,Datos!$B$8:$E$13,3,0))</f>
        <v>4</v>
      </c>
      <c r="AK601" s="198">
        <f>IF(ISERROR(VLOOKUP(AL601,Datos!D594:E599,2,0)),0,VLOOKUP(AL601,Datos!D594:E599,2,0))</f>
        <v>0</v>
      </c>
      <c r="AL601" s="198">
        <f>IF(ISERROR(VLOOKUP(Y601,Datos!B594:E599,3,0)),0,VLOOKUP(Y601,Datos!B594:E599,3,0))</f>
        <v>0</v>
      </c>
      <c r="AM601" s="198">
        <f t="shared" si="29"/>
        <v>4</v>
      </c>
      <c r="AN601" s="198" t="str">
        <f>IF(ISERROR(VLOOKUP($AM601,Datos!$I$24:$J$28,2,0)),"-",VLOOKUP($AM601,Datos!$I$24:$J$28,2,0))</f>
        <v>Moderado</v>
      </c>
    </row>
    <row r="602" spans="1:40" s="199" customFormat="1">
      <c r="A602" s="196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8" t="s">
        <v>191</v>
      </c>
      <c r="N602" s="178" t="s">
        <v>194</v>
      </c>
      <c r="O602" s="198">
        <f>IF( AND($M602&lt;&gt;"", $N602&lt;&gt;""), VLOOKUP( IF(ISERROR(VLOOKUP($M602,Datos!$B$8:$C$13,2,0)),0,VLOOKUP($M602,Datos!$B$8:$C$13,2,0)), Datos!$I$9:$N$13, IF(ISERROR(VLOOKUP($N602,Datos!$B$17:$C$21,2,0)),0,VLOOKUP($N602, Datos!$B$17:$C$21,2,0)+1),  0),  "-")</f>
        <v>22</v>
      </c>
      <c r="P602" s="177"/>
      <c r="Q602" s="177"/>
      <c r="R602" s="177"/>
      <c r="S602" s="178" t="s">
        <v>40</v>
      </c>
      <c r="T602" s="198" t="str">
        <f>IF(ISERROR(VLOOKUP($S602,Datos!$B$25:$C$29,2,0)),"", VLOOKUP($S602,Datos!$B$25:$C$29,2,0))</f>
        <v>Alta</v>
      </c>
      <c r="U602" s="198" t="str">
        <f>VLOOKUP($S602,'Efectividad de Controles'!$B$5:$D$9,3,0)</f>
        <v>Impacto / Probabilidad</v>
      </c>
      <c r="V602" s="177"/>
      <c r="W602" s="177"/>
      <c r="X602" s="178" t="s">
        <v>191</v>
      </c>
      <c r="Y602" s="178" t="s">
        <v>196</v>
      </c>
      <c r="Z602" s="198">
        <f>IF( AND($X602&lt;&gt;"", $Y602&lt;&gt;""), VLOOKUP( IF(ISERROR(VLOOKUP($X602,Datos!$B$8:$C$13,2,0)),0,VLOOKUP($X602,Datos!$B$8:$C$13,2,0)), Datos!$I$9:$N$13, IF(ISERROR(VLOOKUP($Y602,Datos!$B$17:$C$21,2,0)),0,VLOOKUP($Y602, Datos!$B$17:$C$21,2,0)+1),  0),  "-")</f>
        <v>25</v>
      </c>
      <c r="AA602" s="177"/>
      <c r="AB602" s="177"/>
      <c r="AC602" s="179"/>
      <c r="AD602" s="180"/>
      <c r="AE602" s="198">
        <f t="shared" si="27"/>
        <v>22</v>
      </c>
      <c r="AF602" s="198">
        <f t="shared" si="28"/>
        <v>25</v>
      </c>
      <c r="AG602" s="178">
        <v>3</v>
      </c>
      <c r="AH602" s="198" t="str">
        <f>IF(ISERROR(VLOOKUP($AG602,Datos!$A$9:$E$13,2,0)),"",VLOOKUP($AG602,Datos!$A$9:$E$13,2,0))</f>
        <v>3 Moderado</v>
      </c>
      <c r="AI602" s="197" t="str">
        <f>IF(ISERROR(VLOOKUP($AJ602,Datos!$D$8:$E$13,2,0)),0,VLOOKUP($AJ602,Datos!$D$8:$E$13,2,0))</f>
        <v>Extremadamente Dañino</v>
      </c>
      <c r="AJ602" s="198">
        <f>IF(ISERROR(VLOOKUP($X602,Datos!$B$8:$E$13,3,0)), 0, VLOOKUP($X602,Datos!$B$8:$E$13,3,0))</f>
        <v>4</v>
      </c>
      <c r="AK602" s="198">
        <f>IF(ISERROR(VLOOKUP(AL602,Datos!D595:E600,2,0)),0,VLOOKUP(AL602,Datos!D595:E600,2,0))</f>
        <v>0</v>
      </c>
      <c r="AL602" s="198">
        <f>IF(ISERROR(VLOOKUP(Y602,Datos!B595:E600,3,0)),0,VLOOKUP(Y602,Datos!B595:E600,3,0))</f>
        <v>0</v>
      </c>
      <c r="AM602" s="198">
        <f t="shared" si="29"/>
        <v>4</v>
      </c>
      <c r="AN602" s="198" t="str">
        <f>IF(ISERROR(VLOOKUP($AM602,Datos!$I$24:$J$28,2,0)),"-",VLOOKUP($AM602,Datos!$I$24:$J$28,2,0))</f>
        <v>Moderado</v>
      </c>
    </row>
    <row r="603" spans="1:40" s="199" customFormat="1">
      <c r="A603" s="196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8" t="s">
        <v>191</v>
      </c>
      <c r="N603" s="178" t="s">
        <v>194</v>
      </c>
      <c r="O603" s="198">
        <f>IF( AND($M603&lt;&gt;"", $N603&lt;&gt;""), VLOOKUP( IF(ISERROR(VLOOKUP($M603,Datos!$B$8:$C$13,2,0)),0,VLOOKUP($M603,Datos!$B$8:$C$13,2,0)), Datos!$I$9:$N$13, IF(ISERROR(VLOOKUP($N603,Datos!$B$17:$C$21,2,0)),0,VLOOKUP($N603, Datos!$B$17:$C$21,2,0)+1),  0),  "-")</f>
        <v>22</v>
      </c>
      <c r="P603" s="177"/>
      <c r="Q603" s="177"/>
      <c r="R603" s="177"/>
      <c r="S603" s="178" t="s">
        <v>40</v>
      </c>
      <c r="T603" s="198" t="str">
        <f>IF(ISERROR(VLOOKUP($S603,Datos!$B$25:$C$29,2,0)),"", VLOOKUP($S603,Datos!$B$25:$C$29,2,0))</f>
        <v>Alta</v>
      </c>
      <c r="U603" s="198" t="str">
        <f>VLOOKUP($S603,'Efectividad de Controles'!$B$5:$D$9,3,0)</f>
        <v>Impacto / Probabilidad</v>
      </c>
      <c r="V603" s="177"/>
      <c r="W603" s="177"/>
      <c r="X603" s="178" t="s">
        <v>191</v>
      </c>
      <c r="Y603" s="178" t="s">
        <v>196</v>
      </c>
      <c r="Z603" s="198">
        <f>IF( AND($X603&lt;&gt;"", $Y603&lt;&gt;""), VLOOKUP( IF(ISERROR(VLOOKUP($X603,Datos!$B$8:$C$13,2,0)),0,VLOOKUP($X603,Datos!$B$8:$C$13,2,0)), Datos!$I$9:$N$13, IF(ISERROR(VLOOKUP($Y603,Datos!$B$17:$C$21,2,0)),0,VLOOKUP($Y603, Datos!$B$17:$C$21,2,0)+1),  0),  "-")</f>
        <v>25</v>
      </c>
      <c r="AA603" s="177"/>
      <c r="AB603" s="177"/>
      <c r="AC603" s="179"/>
      <c r="AD603" s="180"/>
      <c r="AE603" s="198">
        <f t="shared" si="27"/>
        <v>22</v>
      </c>
      <c r="AF603" s="198">
        <f t="shared" si="28"/>
        <v>25</v>
      </c>
      <c r="AG603" s="178">
        <v>3</v>
      </c>
      <c r="AH603" s="198" t="str">
        <f>IF(ISERROR(VLOOKUP($AG603,Datos!$A$9:$E$13,2,0)),"",VLOOKUP($AG603,Datos!$A$9:$E$13,2,0))</f>
        <v>3 Moderado</v>
      </c>
      <c r="AI603" s="197" t="str">
        <f>IF(ISERROR(VLOOKUP($AJ603,Datos!$D$8:$E$13,2,0)),0,VLOOKUP($AJ603,Datos!$D$8:$E$13,2,0))</f>
        <v>Extremadamente Dañino</v>
      </c>
      <c r="AJ603" s="198">
        <f>IF(ISERROR(VLOOKUP($X603,Datos!$B$8:$E$13,3,0)), 0, VLOOKUP($X603,Datos!$B$8:$E$13,3,0))</f>
        <v>4</v>
      </c>
      <c r="AK603" s="198">
        <f>IF(ISERROR(VLOOKUP(AL603,Datos!D596:E601,2,0)),0,VLOOKUP(AL603,Datos!D596:E601,2,0))</f>
        <v>0</v>
      </c>
      <c r="AL603" s="198">
        <f>IF(ISERROR(VLOOKUP(Y603,Datos!B596:E601,3,0)),0,VLOOKUP(Y603,Datos!B596:E601,3,0))</f>
        <v>0</v>
      </c>
      <c r="AM603" s="198">
        <f t="shared" si="29"/>
        <v>4</v>
      </c>
      <c r="AN603" s="198" t="str">
        <f>IF(ISERROR(VLOOKUP($AM603,Datos!$I$24:$J$28,2,0)),"-",VLOOKUP($AM603,Datos!$I$24:$J$28,2,0))</f>
        <v>Moderado</v>
      </c>
    </row>
    <row r="604" spans="1:40" s="199" customFormat="1">
      <c r="A604" s="196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8" t="s">
        <v>191</v>
      </c>
      <c r="N604" s="178" t="s">
        <v>194</v>
      </c>
      <c r="O604" s="198">
        <f>IF( AND($M604&lt;&gt;"", $N604&lt;&gt;""), VLOOKUP( IF(ISERROR(VLOOKUP($M604,Datos!$B$8:$C$13,2,0)),0,VLOOKUP($M604,Datos!$B$8:$C$13,2,0)), Datos!$I$9:$N$13, IF(ISERROR(VLOOKUP($N604,Datos!$B$17:$C$21,2,0)),0,VLOOKUP($N604, Datos!$B$17:$C$21,2,0)+1),  0),  "-")</f>
        <v>22</v>
      </c>
      <c r="P604" s="177"/>
      <c r="Q604" s="177"/>
      <c r="R604" s="177"/>
      <c r="S604" s="178" t="s">
        <v>40</v>
      </c>
      <c r="T604" s="198" t="str">
        <f>IF(ISERROR(VLOOKUP($S604,Datos!$B$25:$C$29,2,0)),"", VLOOKUP($S604,Datos!$B$25:$C$29,2,0))</f>
        <v>Alta</v>
      </c>
      <c r="U604" s="198" t="str">
        <f>VLOOKUP($S604,'Efectividad de Controles'!$B$5:$D$9,3,0)</f>
        <v>Impacto / Probabilidad</v>
      </c>
      <c r="V604" s="177"/>
      <c r="W604" s="177"/>
      <c r="X604" s="178" t="s">
        <v>191</v>
      </c>
      <c r="Y604" s="178" t="s">
        <v>196</v>
      </c>
      <c r="Z604" s="198">
        <f>IF( AND($X604&lt;&gt;"", $Y604&lt;&gt;""), VLOOKUP( IF(ISERROR(VLOOKUP($X604,Datos!$B$8:$C$13,2,0)),0,VLOOKUP($X604,Datos!$B$8:$C$13,2,0)), Datos!$I$9:$N$13, IF(ISERROR(VLOOKUP($Y604,Datos!$B$17:$C$21,2,0)),0,VLOOKUP($Y604, Datos!$B$17:$C$21,2,0)+1),  0),  "-")</f>
        <v>25</v>
      </c>
      <c r="AA604" s="177"/>
      <c r="AB604" s="177"/>
      <c r="AC604" s="179"/>
      <c r="AD604" s="180"/>
      <c r="AE604" s="198">
        <f t="shared" si="27"/>
        <v>22</v>
      </c>
      <c r="AF604" s="198">
        <f t="shared" si="28"/>
        <v>25</v>
      </c>
      <c r="AG604" s="178">
        <v>3</v>
      </c>
      <c r="AH604" s="198" t="str">
        <f>IF(ISERROR(VLOOKUP($AG604,Datos!$A$9:$E$13,2,0)),"",VLOOKUP($AG604,Datos!$A$9:$E$13,2,0))</f>
        <v>3 Moderado</v>
      </c>
      <c r="AI604" s="197" t="str">
        <f>IF(ISERROR(VLOOKUP($AJ604,Datos!$D$8:$E$13,2,0)),0,VLOOKUP($AJ604,Datos!$D$8:$E$13,2,0))</f>
        <v>Extremadamente Dañino</v>
      </c>
      <c r="AJ604" s="198">
        <f>IF(ISERROR(VLOOKUP($X604,Datos!$B$8:$E$13,3,0)), 0, VLOOKUP($X604,Datos!$B$8:$E$13,3,0))</f>
        <v>4</v>
      </c>
      <c r="AK604" s="198">
        <f>IF(ISERROR(VLOOKUP(AL604,Datos!D597:E602,2,0)),0,VLOOKUP(AL604,Datos!D597:E602,2,0))</f>
        <v>0</v>
      </c>
      <c r="AL604" s="198">
        <f>IF(ISERROR(VLOOKUP(Y604,Datos!B597:E602,3,0)),0,VLOOKUP(Y604,Datos!B597:E602,3,0))</f>
        <v>0</v>
      </c>
      <c r="AM604" s="198">
        <f t="shared" si="29"/>
        <v>4</v>
      </c>
      <c r="AN604" s="198" t="str">
        <f>IF(ISERROR(VLOOKUP($AM604,Datos!$I$24:$J$28,2,0)),"-",VLOOKUP($AM604,Datos!$I$24:$J$28,2,0))</f>
        <v>Moderado</v>
      </c>
    </row>
    <row r="605" spans="1:40" s="199" customFormat="1">
      <c r="A605" s="196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8" t="s">
        <v>191</v>
      </c>
      <c r="N605" s="178" t="s">
        <v>194</v>
      </c>
      <c r="O605" s="198">
        <f>IF( AND($M605&lt;&gt;"", $N605&lt;&gt;""), VLOOKUP( IF(ISERROR(VLOOKUP($M605,Datos!$B$8:$C$13,2,0)),0,VLOOKUP($M605,Datos!$B$8:$C$13,2,0)), Datos!$I$9:$N$13, IF(ISERROR(VLOOKUP($N605,Datos!$B$17:$C$21,2,0)),0,VLOOKUP($N605, Datos!$B$17:$C$21,2,0)+1),  0),  "-")</f>
        <v>22</v>
      </c>
      <c r="P605" s="177"/>
      <c r="Q605" s="177"/>
      <c r="R605" s="177"/>
      <c r="S605" s="178" t="s">
        <v>40</v>
      </c>
      <c r="T605" s="198" t="str">
        <f>IF(ISERROR(VLOOKUP($S605,Datos!$B$25:$C$29,2,0)),"", VLOOKUP($S605,Datos!$B$25:$C$29,2,0))</f>
        <v>Alta</v>
      </c>
      <c r="U605" s="198" t="str">
        <f>VLOOKUP($S605,'Efectividad de Controles'!$B$5:$D$9,3,0)</f>
        <v>Impacto / Probabilidad</v>
      </c>
      <c r="V605" s="177"/>
      <c r="W605" s="177"/>
      <c r="X605" s="178" t="s">
        <v>191</v>
      </c>
      <c r="Y605" s="178" t="s">
        <v>196</v>
      </c>
      <c r="Z605" s="198">
        <f>IF( AND($X605&lt;&gt;"", $Y605&lt;&gt;""), VLOOKUP( IF(ISERROR(VLOOKUP($X605,Datos!$B$8:$C$13,2,0)),0,VLOOKUP($X605,Datos!$B$8:$C$13,2,0)), Datos!$I$9:$N$13, IF(ISERROR(VLOOKUP($Y605,Datos!$B$17:$C$21,2,0)),0,VLOOKUP($Y605, Datos!$B$17:$C$21,2,0)+1),  0),  "-")</f>
        <v>25</v>
      </c>
      <c r="AA605" s="177"/>
      <c r="AB605" s="177"/>
      <c r="AC605" s="179"/>
      <c r="AD605" s="180"/>
      <c r="AE605" s="198">
        <f t="shared" si="27"/>
        <v>22</v>
      </c>
      <c r="AF605" s="198">
        <f t="shared" si="28"/>
        <v>25</v>
      </c>
      <c r="AG605" s="178">
        <v>3</v>
      </c>
      <c r="AH605" s="198" t="str">
        <f>IF(ISERROR(VLOOKUP($AG605,Datos!$A$9:$E$13,2,0)),"",VLOOKUP($AG605,Datos!$A$9:$E$13,2,0))</f>
        <v>3 Moderado</v>
      </c>
      <c r="AI605" s="197" t="str">
        <f>IF(ISERROR(VLOOKUP($AJ605,Datos!$D$8:$E$13,2,0)),0,VLOOKUP($AJ605,Datos!$D$8:$E$13,2,0))</f>
        <v>Extremadamente Dañino</v>
      </c>
      <c r="AJ605" s="198">
        <f>IF(ISERROR(VLOOKUP($X605,Datos!$B$8:$E$13,3,0)), 0, VLOOKUP($X605,Datos!$B$8:$E$13,3,0))</f>
        <v>4</v>
      </c>
      <c r="AK605" s="198">
        <f>IF(ISERROR(VLOOKUP(AL605,Datos!D598:E603,2,0)),0,VLOOKUP(AL605,Datos!D598:E603,2,0))</f>
        <v>0</v>
      </c>
      <c r="AL605" s="198">
        <f>IF(ISERROR(VLOOKUP(Y605,Datos!B598:E603,3,0)),0,VLOOKUP(Y605,Datos!B598:E603,3,0))</f>
        <v>0</v>
      </c>
      <c r="AM605" s="198">
        <f t="shared" si="29"/>
        <v>4</v>
      </c>
      <c r="AN605" s="198" t="str">
        <f>IF(ISERROR(VLOOKUP($AM605,Datos!$I$24:$J$28,2,0)),"-",VLOOKUP($AM605,Datos!$I$24:$J$28,2,0))</f>
        <v>Moderado</v>
      </c>
    </row>
    <row r="606" spans="1:40" s="199" customFormat="1">
      <c r="A606" s="196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8" t="s">
        <v>191</v>
      </c>
      <c r="N606" s="178" t="s">
        <v>194</v>
      </c>
      <c r="O606" s="198">
        <f>IF( AND($M606&lt;&gt;"", $N606&lt;&gt;""), VLOOKUP( IF(ISERROR(VLOOKUP($M606,Datos!$B$8:$C$13,2,0)),0,VLOOKUP($M606,Datos!$B$8:$C$13,2,0)), Datos!$I$9:$N$13, IF(ISERROR(VLOOKUP($N606,Datos!$B$17:$C$21,2,0)),0,VLOOKUP($N606, Datos!$B$17:$C$21,2,0)+1),  0),  "-")</f>
        <v>22</v>
      </c>
      <c r="P606" s="177"/>
      <c r="Q606" s="177"/>
      <c r="R606" s="177"/>
      <c r="S606" s="178" t="s">
        <v>40</v>
      </c>
      <c r="T606" s="198" t="str">
        <f>IF(ISERROR(VLOOKUP($S606,Datos!$B$25:$C$29,2,0)),"", VLOOKUP($S606,Datos!$B$25:$C$29,2,0))</f>
        <v>Alta</v>
      </c>
      <c r="U606" s="198" t="str">
        <f>VLOOKUP($S606,'Efectividad de Controles'!$B$5:$D$9,3,0)</f>
        <v>Impacto / Probabilidad</v>
      </c>
      <c r="V606" s="177"/>
      <c r="W606" s="177"/>
      <c r="X606" s="178" t="s">
        <v>191</v>
      </c>
      <c r="Y606" s="178" t="s">
        <v>196</v>
      </c>
      <c r="Z606" s="198">
        <f>IF( AND($X606&lt;&gt;"", $Y606&lt;&gt;""), VLOOKUP( IF(ISERROR(VLOOKUP($X606,Datos!$B$8:$C$13,2,0)),0,VLOOKUP($X606,Datos!$B$8:$C$13,2,0)), Datos!$I$9:$N$13, IF(ISERROR(VLOOKUP($Y606,Datos!$B$17:$C$21,2,0)),0,VLOOKUP($Y606, Datos!$B$17:$C$21,2,0)+1),  0),  "-")</f>
        <v>25</v>
      </c>
      <c r="AA606" s="177"/>
      <c r="AB606" s="177"/>
      <c r="AC606" s="179"/>
      <c r="AD606" s="180"/>
      <c r="AE606" s="198">
        <f t="shared" si="27"/>
        <v>22</v>
      </c>
      <c r="AF606" s="198">
        <f t="shared" si="28"/>
        <v>25</v>
      </c>
      <c r="AG606" s="178">
        <v>3</v>
      </c>
      <c r="AH606" s="198" t="str">
        <f>IF(ISERROR(VLOOKUP($AG606,Datos!$A$9:$E$13,2,0)),"",VLOOKUP($AG606,Datos!$A$9:$E$13,2,0))</f>
        <v>3 Moderado</v>
      </c>
      <c r="AI606" s="197" t="str">
        <f>IF(ISERROR(VLOOKUP($AJ606,Datos!$D$8:$E$13,2,0)),0,VLOOKUP($AJ606,Datos!$D$8:$E$13,2,0))</f>
        <v>Extremadamente Dañino</v>
      </c>
      <c r="AJ606" s="198">
        <f>IF(ISERROR(VLOOKUP($X606,Datos!$B$8:$E$13,3,0)), 0, VLOOKUP($X606,Datos!$B$8:$E$13,3,0))</f>
        <v>4</v>
      </c>
      <c r="AK606" s="198">
        <f>IF(ISERROR(VLOOKUP(AL606,Datos!D599:E604,2,0)),0,VLOOKUP(AL606,Datos!D599:E604,2,0))</f>
        <v>0</v>
      </c>
      <c r="AL606" s="198">
        <f>IF(ISERROR(VLOOKUP(Y606,Datos!B599:E604,3,0)),0,VLOOKUP(Y606,Datos!B599:E604,3,0))</f>
        <v>0</v>
      </c>
      <c r="AM606" s="198">
        <f t="shared" si="29"/>
        <v>4</v>
      </c>
      <c r="AN606" s="198" t="str">
        <f>IF(ISERROR(VLOOKUP($AM606,Datos!$I$24:$J$28,2,0)),"-",VLOOKUP($AM606,Datos!$I$24:$J$28,2,0))</f>
        <v>Moderado</v>
      </c>
    </row>
    <row r="607" spans="1:40" s="199" customFormat="1">
      <c r="A607" s="196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8" t="s">
        <v>191</v>
      </c>
      <c r="N607" s="178" t="s">
        <v>194</v>
      </c>
      <c r="O607" s="198">
        <f>IF( AND($M607&lt;&gt;"", $N607&lt;&gt;""), VLOOKUP( IF(ISERROR(VLOOKUP($M607,Datos!$B$8:$C$13,2,0)),0,VLOOKUP($M607,Datos!$B$8:$C$13,2,0)), Datos!$I$9:$N$13, IF(ISERROR(VLOOKUP($N607,Datos!$B$17:$C$21,2,0)),0,VLOOKUP($N607, Datos!$B$17:$C$21,2,0)+1),  0),  "-")</f>
        <v>22</v>
      </c>
      <c r="P607" s="177"/>
      <c r="Q607" s="177"/>
      <c r="R607" s="177"/>
      <c r="S607" s="178" t="s">
        <v>40</v>
      </c>
      <c r="T607" s="198" t="str">
        <f>IF(ISERROR(VLOOKUP($S607,Datos!$B$25:$C$29,2,0)),"", VLOOKUP($S607,Datos!$B$25:$C$29,2,0))</f>
        <v>Alta</v>
      </c>
      <c r="U607" s="198" t="str">
        <f>VLOOKUP($S607,'Efectividad de Controles'!$B$5:$D$9,3,0)</f>
        <v>Impacto / Probabilidad</v>
      </c>
      <c r="V607" s="177"/>
      <c r="W607" s="177"/>
      <c r="X607" s="178" t="s">
        <v>191</v>
      </c>
      <c r="Y607" s="178" t="s">
        <v>196</v>
      </c>
      <c r="Z607" s="198">
        <f>IF( AND($X607&lt;&gt;"", $Y607&lt;&gt;""), VLOOKUP( IF(ISERROR(VLOOKUP($X607,Datos!$B$8:$C$13,2,0)),0,VLOOKUP($X607,Datos!$B$8:$C$13,2,0)), Datos!$I$9:$N$13, IF(ISERROR(VLOOKUP($Y607,Datos!$B$17:$C$21,2,0)),0,VLOOKUP($Y607, Datos!$B$17:$C$21,2,0)+1),  0),  "-")</f>
        <v>25</v>
      </c>
      <c r="AA607" s="177"/>
      <c r="AB607" s="177"/>
      <c r="AC607" s="179"/>
      <c r="AD607" s="180"/>
      <c r="AE607" s="198">
        <f t="shared" si="27"/>
        <v>22</v>
      </c>
      <c r="AF607" s="198">
        <f t="shared" si="28"/>
        <v>25</v>
      </c>
      <c r="AG607" s="178">
        <v>3</v>
      </c>
      <c r="AH607" s="198" t="str">
        <f>IF(ISERROR(VLOOKUP($AG607,Datos!$A$9:$E$13,2,0)),"",VLOOKUP($AG607,Datos!$A$9:$E$13,2,0))</f>
        <v>3 Moderado</v>
      </c>
      <c r="AI607" s="197" t="str">
        <f>IF(ISERROR(VLOOKUP($AJ607,Datos!$D$8:$E$13,2,0)),0,VLOOKUP($AJ607,Datos!$D$8:$E$13,2,0))</f>
        <v>Extremadamente Dañino</v>
      </c>
      <c r="AJ607" s="198">
        <f>IF(ISERROR(VLOOKUP($X607,Datos!$B$8:$E$13,3,0)), 0, VLOOKUP($X607,Datos!$B$8:$E$13,3,0))</f>
        <v>4</v>
      </c>
      <c r="AK607" s="198">
        <f>IF(ISERROR(VLOOKUP(AL607,Datos!D600:E605,2,0)),0,VLOOKUP(AL607,Datos!D600:E605,2,0))</f>
        <v>0</v>
      </c>
      <c r="AL607" s="198">
        <f>IF(ISERROR(VLOOKUP(Y607,Datos!B600:E605,3,0)),0,VLOOKUP(Y607,Datos!B600:E605,3,0))</f>
        <v>0</v>
      </c>
      <c r="AM607" s="198">
        <f t="shared" si="29"/>
        <v>4</v>
      </c>
      <c r="AN607" s="198" t="str">
        <f>IF(ISERROR(VLOOKUP($AM607,Datos!$I$24:$J$28,2,0)),"-",VLOOKUP($AM607,Datos!$I$24:$J$28,2,0))</f>
        <v>Moderado</v>
      </c>
    </row>
    <row r="608" spans="1:40" s="199" customFormat="1">
      <c r="A608" s="196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8" t="s">
        <v>191</v>
      </c>
      <c r="N608" s="178" t="s">
        <v>194</v>
      </c>
      <c r="O608" s="198">
        <f>IF( AND($M608&lt;&gt;"", $N608&lt;&gt;""), VLOOKUP( IF(ISERROR(VLOOKUP($M608,Datos!$B$8:$C$13,2,0)),0,VLOOKUP($M608,Datos!$B$8:$C$13,2,0)), Datos!$I$9:$N$13, IF(ISERROR(VLOOKUP($N608,Datos!$B$17:$C$21,2,0)),0,VLOOKUP($N608, Datos!$B$17:$C$21,2,0)+1),  0),  "-")</f>
        <v>22</v>
      </c>
      <c r="P608" s="177"/>
      <c r="Q608" s="177"/>
      <c r="R608" s="177"/>
      <c r="S608" s="178" t="s">
        <v>40</v>
      </c>
      <c r="T608" s="198" t="str">
        <f>IF(ISERROR(VLOOKUP($S608,Datos!$B$25:$C$29,2,0)),"", VLOOKUP($S608,Datos!$B$25:$C$29,2,0))</f>
        <v>Alta</v>
      </c>
      <c r="U608" s="198" t="str">
        <f>VLOOKUP($S608,'Efectividad de Controles'!$B$5:$D$9,3,0)</f>
        <v>Impacto / Probabilidad</v>
      </c>
      <c r="V608" s="177"/>
      <c r="W608" s="177"/>
      <c r="X608" s="178" t="s">
        <v>191</v>
      </c>
      <c r="Y608" s="178" t="s">
        <v>196</v>
      </c>
      <c r="Z608" s="198">
        <f>IF( AND($X608&lt;&gt;"", $Y608&lt;&gt;""), VLOOKUP( IF(ISERROR(VLOOKUP($X608,Datos!$B$8:$C$13,2,0)),0,VLOOKUP($X608,Datos!$B$8:$C$13,2,0)), Datos!$I$9:$N$13, IF(ISERROR(VLOOKUP($Y608,Datos!$B$17:$C$21,2,0)),0,VLOOKUP($Y608, Datos!$B$17:$C$21,2,0)+1),  0),  "-")</f>
        <v>25</v>
      </c>
      <c r="AA608" s="177"/>
      <c r="AB608" s="177"/>
      <c r="AC608" s="179"/>
      <c r="AD608" s="180"/>
      <c r="AE608" s="198">
        <f t="shared" si="27"/>
        <v>22</v>
      </c>
      <c r="AF608" s="198">
        <f t="shared" si="28"/>
        <v>25</v>
      </c>
      <c r="AG608" s="178">
        <v>3</v>
      </c>
      <c r="AH608" s="198" t="str">
        <f>IF(ISERROR(VLOOKUP($AG608,Datos!$A$9:$E$13,2,0)),"",VLOOKUP($AG608,Datos!$A$9:$E$13,2,0))</f>
        <v>3 Moderado</v>
      </c>
      <c r="AI608" s="197" t="str">
        <f>IF(ISERROR(VLOOKUP($AJ608,Datos!$D$8:$E$13,2,0)),0,VLOOKUP($AJ608,Datos!$D$8:$E$13,2,0))</f>
        <v>Extremadamente Dañino</v>
      </c>
      <c r="AJ608" s="198">
        <f>IF(ISERROR(VLOOKUP($X608,Datos!$B$8:$E$13,3,0)), 0, VLOOKUP($X608,Datos!$B$8:$E$13,3,0))</f>
        <v>4</v>
      </c>
      <c r="AK608" s="198">
        <f>IF(ISERROR(VLOOKUP(AL608,Datos!D601:E606,2,0)),0,VLOOKUP(AL608,Datos!D601:E606,2,0))</f>
        <v>0</v>
      </c>
      <c r="AL608" s="198">
        <f>IF(ISERROR(VLOOKUP(Y608,Datos!B601:E606,3,0)),0,VLOOKUP(Y608,Datos!B601:E606,3,0))</f>
        <v>0</v>
      </c>
      <c r="AM608" s="198">
        <f t="shared" si="29"/>
        <v>4</v>
      </c>
      <c r="AN608" s="198" t="str">
        <f>IF(ISERROR(VLOOKUP($AM608,Datos!$I$24:$J$28,2,0)),"-",VLOOKUP($AM608,Datos!$I$24:$J$28,2,0))</f>
        <v>Moderado</v>
      </c>
    </row>
    <row r="609" spans="1:40" s="199" customFormat="1">
      <c r="A609" s="196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8" t="s">
        <v>191</v>
      </c>
      <c r="N609" s="178" t="s">
        <v>194</v>
      </c>
      <c r="O609" s="198">
        <f>IF( AND($M609&lt;&gt;"", $N609&lt;&gt;""), VLOOKUP( IF(ISERROR(VLOOKUP($M609,Datos!$B$8:$C$13,2,0)),0,VLOOKUP($M609,Datos!$B$8:$C$13,2,0)), Datos!$I$9:$N$13, IF(ISERROR(VLOOKUP($N609,Datos!$B$17:$C$21,2,0)),0,VLOOKUP($N609, Datos!$B$17:$C$21,2,0)+1),  0),  "-")</f>
        <v>22</v>
      </c>
      <c r="P609" s="177"/>
      <c r="Q609" s="177"/>
      <c r="R609" s="177"/>
      <c r="S609" s="178" t="s">
        <v>40</v>
      </c>
      <c r="T609" s="198" t="str">
        <f>IF(ISERROR(VLOOKUP($S609,Datos!$B$25:$C$29,2,0)),"", VLOOKUP($S609,Datos!$B$25:$C$29,2,0))</f>
        <v>Alta</v>
      </c>
      <c r="U609" s="198" t="str">
        <f>VLOOKUP($S609,'Efectividad de Controles'!$B$5:$D$9,3,0)</f>
        <v>Impacto / Probabilidad</v>
      </c>
      <c r="V609" s="177"/>
      <c r="W609" s="177"/>
      <c r="X609" s="178" t="s">
        <v>191</v>
      </c>
      <c r="Y609" s="178" t="s">
        <v>196</v>
      </c>
      <c r="Z609" s="198">
        <f>IF( AND($X609&lt;&gt;"", $Y609&lt;&gt;""), VLOOKUP( IF(ISERROR(VLOOKUP($X609,Datos!$B$8:$C$13,2,0)),0,VLOOKUP($X609,Datos!$B$8:$C$13,2,0)), Datos!$I$9:$N$13, IF(ISERROR(VLOOKUP($Y609,Datos!$B$17:$C$21,2,0)),0,VLOOKUP($Y609, Datos!$B$17:$C$21,2,0)+1),  0),  "-")</f>
        <v>25</v>
      </c>
      <c r="AA609" s="177"/>
      <c r="AB609" s="177"/>
      <c r="AC609" s="179"/>
      <c r="AD609" s="180"/>
      <c r="AE609" s="198">
        <f t="shared" ref="AE609:AE672" si="30">+O609</f>
        <v>22</v>
      </c>
      <c r="AF609" s="198">
        <f t="shared" ref="AF609:AF672" si="31">+Z609</f>
        <v>25</v>
      </c>
      <c r="AG609" s="178">
        <v>3</v>
      </c>
      <c r="AH609" s="198" t="str">
        <f>IF(ISERROR(VLOOKUP($AG609,Datos!$A$9:$E$13,2,0)),"",VLOOKUP($AG609,Datos!$A$9:$E$13,2,0))</f>
        <v>3 Moderado</v>
      </c>
      <c r="AI609" s="197" t="str">
        <f>IF(ISERROR(VLOOKUP($AJ609,Datos!$D$8:$E$13,2,0)),0,VLOOKUP($AJ609,Datos!$D$8:$E$13,2,0))</f>
        <v>Extremadamente Dañino</v>
      </c>
      <c r="AJ609" s="198">
        <f>IF(ISERROR(VLOOKUP($X609,Datos!$B$8:$E$13,3,0)), 0, VLOOKUP($X609,Datos!$B$8:$E$13,3,0))</f>
        <v>4</v>
      </c>
      <c r="AK609" s="198">
        <f>IF(ISERROR(VLOOKUP(AL609,Datos!D602:E607,2,0)),0,VLOOKUP(AL609,Datos!D602:E607,2,0))</f>
        <v>0</v>
      </c>
      <c r="AL609" s="198">
        <f>IF(ISERROR(VLOOKUP(Y609,Datos!B602:E607,3,0)),0,VLOOKUP(Y609,Datos!B602:E607,3,0))</f>
        <v>0</v>
      </c>
      <c r="AM609" s="198">
        <f t="shared" ref="AM609:AM672" si="32">+AL609+AJ609</f>
        <v>4</v>
      </c>
      <c r="AN609" s="198" t="str">
        <f>IF(ISERROR(VLOOKUP($AM609,Datos!$I$24:$J$28,2,0)),"-",VLOOKUP($AM609,Datos!$I$24:$J$28,2,0))</f>
        <v>Moderado</v>
      </c>
    </row>
    <row r="610" spans="1:40" s="199" customFormat="1">
      <c r="A610" s="196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8" t="s">
        <v>191</v>
      </c>
      <c r="N610" s="178" t="s">
        <v>194</v>
      </c>
      <c r="O610" s="198">
        <f>IF( AND($M610&lt;&gt;"", $N610&lt;&gt;""), VLOOKUP( IF(ISERROR(VLOOKUP($M610,Datos!$B$8:$C$13,2,0)),0,VLOOKUP($M610,Datos!$B$8:$C$13,2,0)), Datos!$I$9:$N$13, IF(ISERROR(VLOOKUP($N610,Datos!$B$17:$C$21,2,0)),0,VLOOKUP($N610, Datos!$B$17:$C$21,2,0)+1),  0),  "-")</f>
        <v>22</v>
      </c>
      <c r="P610" s="177"/>
      <c r="Q610" s="177"/>
      <c r="R610" s="177"/>
      <c r="S610" s="178" t="s">
        <v>40</v>
      </c>
      <c r="T610" s="198" t="str">
        <f>IF(ISERROR(VLOOKUP($S610,Datos!$B$25:$C$29,2,0)),"", VLOOKUP($S610,Datos!$B$25:$C$29,2,0))</f>
        <v>Alta</v>
      </c>
      <c r="U610" s="198" t="str">
        <f>VLOOKUP($S610,'Efectividad de Controles'!$B$5:$D$9,3,0)</f>
        <v>Impacto / Probabilidad</v>
      </c>
      <c r="V610" s="177"/>
      <c r="W610" s="177"/>
      <c r="X610" s="178" t="s">
        <v>191</v>
      </c>
      <c r="Y610" s="178" t="s">
        <v>196</v>
      </c>
      <c r="Z610" s="198">
        <f>IF( AND($X610&lt;&gt;"", $Y610&lt;&gt;""), VLOOKUP( IF(ISERROR(VLOOKUP($X610,Datos!$B$8:$C$13,2,0)),0,VLOOKUP($X610,Datos!$B$8:$C$13,2,0)), Datos!$I$9:$N$13, IF(ISERROR(VLOOKUP($Y610,Datos!$B$17:$C$21,2,0)),0,VLOOKUP($Y610, Datos!$B$17:$C$21,2,0)+1),  0),  "-")</f>
        <v>25</v>
      </c>
      <c r="AA610" s="177"/>
      <c r="AB610" s="177"/>
      <c r="AC610" s="179"/>
      <c r="AD610" s="180"/>
      <c r="AE610" s="198">
        <f t="shared" si="30"/>
        <v>22</v>
      </c>
      <c r="AF610" s="198">
        <f t="shared" si="31"/>
        <v>25</v>
      </c>
      <c r="AG610" s="178">
        <v>3</v>
      </c>
      <c r="AH610" s="198" t="str">
        <f>IF(ISERROR(VLOOKUP($AG610,Datos!$A$9:$E$13,2,0)),"",VLOOKUP($AG610,Datos!$A$9:$E$13,2,0))</f>
        <v>3 Moderado</v>
      </c>
      <c r="AI610" s="197" t="str">
        <f>IF(ISERROR(VLOOKUP($AJ610,Datos!$D$8:$E$13,2,0)),0,VLOOKUP($AJ610,Datos!$D$8:$E$13,2,0))</f>
        <v>Extremadamente Dañino</v>
      </c>
      <c r="AJ610" s="198">
        <f>IF(ISERROR(VLOOKUP($X610,Datos!$B$8:$E$13,3,0)), 0, VLOOKUP($X610,Datos!$B$8:$E$13,3,0))</f>
        <v>4</v>
      </c>
      <c r="AK610" s="198">
        <f>IF(ISERROR(VLOOKUP(AL610,Datos!D603:E608,2,0)),0,VLOOKUP(AL610,Datos!D603:E608,2,0))</f>
        <v>0</v>
      </c>
      <c r="AL610" s="198">
        <f>IF(ISERROR(VLOOKUP(Y610,Datos!B603:E608,3,0)),0,VLOOKUP(Y610,Datos!B603:E608,3,0))</f>
        <v>0</v>
      </c>
      <c r="AM610" s="198">
        <f t="shared" si="32"/>
        <v>4</v>
      </c>
      <c r="AN610" s="198" t="str">
        <f>IF(ISERROR(VLOOKUP($AM610,Datos!$I$24:$J$28,2,0)),"-",VLOOKUP($AM610,Datos!$I$24:$J$28,2,0))</f>
        <v>Moderado</v>
      </c>
    </row>
    <row r="611" spans="1:40" s="199" customFormat="1">
      <c r="A611" s="196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8" t="s">
        <v>191</v>
      </c>
      <c r="N611" s="178" t="s">
        <v>194</v>
      </c>
      <c r="O611" s="198">
        <f>IF( AND($M611&lt;&gt;"", $N611&lt;&gt;""), VLOOKUP( IF(ISERROR(VLOOKUP($M611,Datos!$B$8:$C$13,2,0)),0,VLOOKUP($M611,Datos!$B$8:$C$13,2,0)), Datos!$I$9:$N$13, IF(ISERROR(VLOOKUP($N611,Datos!$B$17:$C$21,2,0)),0,VLOOKUP($N611, Datos!$B$17:$C$21,2,0)+1),  0),  "-")</f>
        <v>22</v>
      </c>
      <c r="P611" s="177"/>
      <c r="Q611" s="177"/>
      <c r="R611" s="177"/>
      <c r="S611" s="178" t="s">
        <v>40</v>
      </c>
      <c r="T611" s="198" t="str">
        <f>IF(ISERROR(VLOOKUP($S611,Datos!$B$25:$C$29,2,0)),"", VLOOKUP($S611,Datos!$B$25:$C$29,2,0))</f>
        <v>Alta</v>
      </c>
      <c r="U611" s="198" t="str">
        <f>VLOOKUP($S611,'Efectividad de Controles'!$B$5:$D$9,3,0)</f>
        <v>Impacto / Probabilidad</v>
      </c>
      <c r="V611" s="177"/>
      <c r="W611" s="177"/>
      <c r="X611" s="178" t="s">
        <v>191</v>
      </c>
      <c r="Y611" s="178" t="s">
        <v>196</v>
      </c>
      <c r="Z611" s="198">
        <f>IF( AND($X611&lt;&gt;"", $Y611&lt;&gt;""), VLOOKUP( IF(ISERROR(VLOOKUP($X611,Datos!$B$8:$C$13,2,0)),0,VLOOKUP($X611,Datos!$B$8:$C$13,2,0)), Datos!$I$9:$N$13, IF(ISERROR(VLOOKUP($Y611,Datos!$B$17:$C$21,2,0)),0,VLOOKUP($Y611, Datos!$B$17:$C$21,2,0)+1),  0),  "-")</f>
        <v>25</v>
      </c>
      <c r="AA611" s="177"/>
      <c r="AB611" s="177"/>
      <c r="AC611" s="179"/>
      <c r="AD611" s="180"/>
      <c r="AE611" s="198">
        <f t="shared" si="30"/>
        <v>22</v>
      </c>
      <c r="AF611" s="198">
        <f t="shared" si="31"/>
        <v>25</v>
      </c>
      <c r="AG611" s="178">
        <v>3</v>
      </c>
      <c r="AH611" s="198" t="str">
        <f>IF(ISERROR(VLOOKUP($AG611,Datos!$A$9:$E$13,2,0)),"",VLOOKUP($AG611,Datos!$A$9:$E$13,2,0))</f>
        <v>3 Moderado</v>
      </c>
      <c r="AI611" s="197" t="str">
        <f>IF(ISERROR(VLOOKUP($AJ611,Datos!$D$8:$E$13,2,0)),0,VLOOKUP($AJ611,Datos!$D$8:$E$13,2,0))</f>
        <v>Extremadamente Dañino</v>
      </c>
      <c r="AJ611" s="198">
        <f>IF(ISERROR(VLOOKUP($X611,Datos!$B$8:$E$13,3,0)), 0, VLOOKUP($X611,Datos!$B$8:$E$13,3,0))</f>
        <v>4</v>
      </c>
      <c r="AK611" s="198">
        <f>IF(ISERROR(VLOOKUP(AL611,Datos!D604:E609,2,0)),0,VLOOKUP(AL611,Datos!D604:E609,2,0))</f>
        <v>0</v>
      </c>
      <c r="AL611" s="198">
        <f>IF(ISERROR(VLOOKUP(Y611,Datos!B604:E609,3,0)),0,VLOOKUP(Y611,Datos!B604:E609,3,0))</f>
        <v>0</v>
      </c>
      <c r="AM611" s="198">
        <f t="shared" si="32"/>
        <v>4</v>
      </c>
      <c r="AN611" s="198" t="str">
        <f>IF(ISERROR(VLOOKUP($AM611,Datos!$I$24:$J$28,2,0)),"-",VLOOKUP($AM611,Datos!$I$24:$J$28,2,0))</f>
        <v>Moderado</v>
      </c>
    </row>
    <row r="612" spans="1:40" s="199" customFormat="1">
      <c r="A612" s="196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8" t="s">
        <v>191</v>
      </c>
      <c r="N612" s="178" t="s">
        <v>194</v>
      </c>
      <c r="O612" s="198">
        <f>IF( AND($M612&lt;&gt;"", $N612&lt;&gt;""), VLOOKUP( IF(ISERROR(VLOOKUP($M612,Datos!$B$8:$C$13,2,0)),0,VLOOKUP($M612,Datos!$B$8:$C$13,2,0)), Datos!$I$9:$N$13, IF(ISERROR(VLOOKUP($N612,Datos!$B$17:$C$21,2,0)),0,VLOOKUP($N612, Datos!$B$17:$C$21,2,0)+1),  0),  "-")</f>
        <v>22</v>
      </c>
      <c r="P612" s="177"/>
      <c r="Q612" s="177"/>
      <c r="R612" s="177"/>
      <c r="S612" s="178" t="s">
        <v>40</v>
      </c>
      <c r="T612" s="198" t="str">
        <f>IF(ISERROR(VLOOKUP($S612,Datos!$B$25:$C$29,2,0)),"", VLOOKUP($S612,Datos!$B$25:$C$29,2,0))</f>
        <v>Alta</v>
      </c>
      <c r="U612" s="198" t="str">
        <f>VLOOKUP($S612,'Efectividad de Controles'!$B$5:$D$9,3,0)</f>
        <v>Impacto / Probabilidad</v>
      </c>
      <c r="V612" s="177"/>
      <c r="W612" s="177"/>
      <c r="X612" s="178" t="s">
        <v>191</v>
      </c>
      <c r="Y612" s="178" t="s">
        <v>196</v>
      </c>
      <c r="Z612" s="198">
        <f>IF( AND($X612&lt;&gt;"", $Y612&lt;&gt;""), VLOOKUP( IF(ISERROR(VLOOKUP($X612,Datos!$B$8:$C$13,2,0)),0,VLOOKUP($X612,Datos!$B$8:$C$13,2,0)), Datos!$I$9:$N$13, IF(ISERROR(VLOOKUP($Y612,Datos!$B$17:$C$21,2,0)),0,VLOOKUP($Y612, Datos!$B$17:$C$21,2,0)+1),  0),  "-")</f>
        <v>25</v>
      </c>
      <c r="AA612" s="177"/>
      <c r="AB612" s="177"/>
      <c r="AC612" s="179"/>
      <c r="AD612" s="180"/>
      <c r="AE612" s="198">
        <f t="shared" si="30"/>
        <v>22</v>
      </c>
      <c r="AF612" s="198">
        <f t="shared" si="31"/>
        <v>25</v>
      </c>
      <c r="AG612" s="178">
        <v>3</v>
      </c>
      <c r="AH612" s="198" t="str">
        <f>IF(ISERROR(VLOOKUP($AG612,Datos!$A$9:$E$13,2,0)),"",VLOOKUP($AG612,Datos!$A$9:$E$13,2,0))</f>
        <v>3 Moderado</v>
      </c>
      <c r="AI612" s="197" t="str">
        <f>IF(ISERROR(VLOOKUP($AJ612,Datos!$D$8:$E$13,2,0)),0,VLOOKUP($AJ612,Datos!$D$8:$E$13,2,0))</f>
        <v>Extremadamente Dañino</v>
      </c>
      <c r="AJ612" s="198">
        <f>IF(ISERROR(VLOOKUP($X612,Datos!$B$8:$E$13,3,0)), 0, VLOOKUP($X612,Datos!$B$8:$E$13,3,0))</f>
        <v>4</v>
      </c>
      <c r="AK612" s="198">
        <f>IF(ISERROR(VLOOKUP(AL612,Datos!D605:E610,2,0)),0,VLOOKUP(AL612,Datos!D605:E610,2,0))</f>
        <v>0</v>
      </c>
      <c r="AL612" s="198">
        <f>IF(ISERROR(VLOOKUP(Y612,Datos!B605:E610,3,0)),0,VLOOKUP(Y612,Datos!B605:E610,3,0))</f>
        <v>0</v>
      </c>
      <c r="AM612" s="198">
        <f t="shared" si="32"/>
        <v>4</v>
      </c>
      <c r="AN612" s="198" t="str">
        <f>IF(ISERROR(VLOOKUP($AM612,Datos!$I$24:$J$28,2,0)),"-",VLOOKUP($AM612,Datos!$I$24:$J$28,2,0))</f>
        <v>Moderado</v>
      </c>
    </row>
    <row r="613" spans="1:40" s="199" customFormat="1">
      <c r="A613" s="196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8" t="s">
        <v>191</v>
      </c>
      <c r="N613" s="178" t="s">
        <v>194</v>
      </c>
      <c r="O613" s="198">
        <f>IF( AND($M613&lt;&gt;"", $N613&lt;&gt;""), VLOOKUP( IF(ISERROR(VLOOKUP($M613,Datos!$B$8:$C$13,2,0)),0,VLOOKUP($M613,Datos!$B$8:$C$13,2,0)), Datos!$I$9:$N$13, IF(ISERROR(VLOOKUP($N613,Datos!$B$17:$C$21,2,0)),0,VLOOKUP($N613, Datos!$B$17:$C$21,2,0)+1),  0),  "-")</f>
        <v>22</v>
      </c>
      <c r="P613" s="177"/>
      <c r="Q613" s="177"/>
      <c r="R613" s="177"/>
      <c r="S613" s="178" t="s">
        <v>40</v>
      </c>
      <c r="T613" s="198" t="str">
        <f>IF(ISERROR(VLOOKUP($S613,Datos!$B$25:$C$29,2,0)),"", VLOOKUP($S613,Datos!$B$25:$C$29,2,0))</f>
        <v>Alta</v>
      </c>
      <c r="U613" s="198" t="str">
        <f>VLOOKUP($S613,'Efectividad de Controles'!$B$5:$D$9,3,0)</f>
        <v>Impacto / Probabilidad</v>
      </c>
      <c r="V613" s="177"/>
      <c r="W613" s="177"/>
      <c r="X613" s="178" t="s">
        <v>191</v>
      </c>
      <c r="Y613" s="178" t="s">
        <v>196</v>
      </c>
      <c r="Z613" s="198">
        <f>IF( AND($X613&lt;&gt;"", $Y613&lt;&gt;""), VLOOKUP( IF(ISERROR(VLOOKUP($X613,Datos!$B$8:$C$13,2,0)),0,VLOOKUP($X613,Datos!$B$8:$C$13,2,0)), Datos!$I$9:$N$13, IF(ISERROR(VLOOKUP($Y613,Datos!$B$17:$C$21,2,0)),0,VLOOKUP($Y613, Datos!$B$17:$C$21,2,0)+1),  0),  "-")</f>
        <v>25</v>
      </c>
      <c r="AA613" s="177"/>
      <c r="AB613" s="177"/>
      <c r="AC613" s="179"/>
      <c r="AD613" s="180"/>
      <c r="AE613" s="198">
        <f t="shared" si="30"/>
        <v>22</v>
      </c>
      <c r="AF613" s="198">
        <f t="shared" si="31"/>
        <v>25</v>
      </c>
      <c r="AG613" s="178">
        <v>3</v>
      </c>
      <c r="AH613" s="198" t="str">
        <f>IF(ISERROR(VLOOKUP($AG613,Datos!$A$9:$E$13,2,0)),"",VLOOKUP($AG613,Datos!$A$9:$E$13,2,0))</f>
        <v>3 Moderado</v>
      </c>
      <c r="AI613" s="197" t="str">
        <f>IF(ISERROR(VLOOKUP($AJ613,Datos!$D$8:$E$13,2,0)),0,VLOOKUP($AJ613,Datos!$D$8:$E$13,2,0))</f>
        <v>Extremadamente Dañino</v>
      </c>
      <c r="AJ613" s="198">
        <f>IF(ISERROR(VLOOKUP($X613,Datos!$B$8:$E$13,3,0)), 0, VLOOKUP($X613,Datos!$B$8:$E$13,3,0))</f>
        <v>4</v>
      </c>
      <c r="AK613" s="198">
        <f>IF(ISERROR(VLOOKUP(AL613,Datos!D606:E611,2,0)),0,VLOOKUP(AL613,Datos!D606:E611,2,0))</f>
        <v>0</v>
      </c>
      <c r="AL613" s="198">
        <f>IF(ISERROR(VLOOKUP(Y613,Datos!B606:E611,3,0)),0,VLOOKUP(Y613,Datos!B606:E611,3,0))</f>
        <v>0</v>
      </c>
      <c r="AM613" s="198">
        <f t="shared" si="32"/>
        <v>4</v>
      </c>
      <c r="AN613" s="198" t="str">
        <f>IF(ISERROR(VLOOKUP($AM613,Datos!$I$24:$J$28,2,0)),"-",VLOOKUP($AM613,Datos!$I$24:$J$28,2,0))</f>
        <v>Moderado</v>
      </c>
    </row>
    <row r="614" spans="1:40" s="199" customFormat="1">
      <c r="A614" s="196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8" t="s">
        <v>191</v>
      </c>
      <c r="N614" s="178" t="s">
        <v>194</v>
      </c>
      <c r="O614" s="198">
        <f>IF( AND($M614&lt;&gt;"", $N614&lt;&gt;""), VLOOKUP( IF(ISERROR(VLOOKUP($M614,Datos!$B$8:$C$13,2,0)),0,VLOOKUP($M614,Datos!$B$8:$C$13,2,0)), Datos!$I$9:$N$13, IF(ISERROR(VLOOKUP($N614,Datos!$B$17:$C$21,2,0)),0,VLOOKUP($N614, Datos!$B$17:$C$21,2,0)+1),  0),  "-")</f>
        <v>22</v>
      </c>
      <c r="P614" s="177"/>
      <c r="Q614" s="177"/>
      <c r="R614" s="177"/>
      <c r="S614" s="178" t="s">
        <v>40</v>
      </c>
      <c r="T614" s="198" t="str">
        <f>IF(ISERROR(VLOOKUP($S614,Datos!$B$25:$C$29,2,0)),"", VLOOKUP($S614,Datos!$B$25:$C$29,2,0))</f>
        <v>Alta</v>
      </c>
      <c r="U614" s="198" t="str">
        <f>VLOOKUP($S614,'Efectividad de Controles'!$B$5:$D$9,3,0)</f>
        <v>Impacto / Probabilidad</v>
      </c>
      <c r="V614" s="177"/>
      <c r="W614" s="177"/>
      <c r="X614" s="178" t="s">
        <v>191</v>
      </c>
      <c r="Y614" s="178" t="s">
        <v>196</v>
      </c>
      <c r="Z614" s="198">
        <f>IF( AND($X614&lt;&gt;"", $Y614&lt;&gt;""), VLOOKUP( IF(ISERROR(VLOOKUP($X614,Datos!$B$8:$C$13,2,0)),0,VLOOKUP($X614,Datos!$B$8:$C$13,2,0)), Datos!$I$9:$N$13, IF(ISERROR(VLOOKUP($Y614,Datos!$B$17:$C$21,2,0)),0,VLOOKUP($Y614, Datos!$B$17:$C$21,2,0)+1),  0),  "-")</f>
        <v>25</v>
      </c>
      <c r="AA614" s="177"/>
      <c r="AB614" s="177"/>
      <c r="AC614" s="179"/>
      <c r="AD614" s="180"/>
      <c r="AE614" s="198">
        <f t="shared" si="30"/>
        <v>22</v>
      </c>
      <c r="AF614" s="198">
        <f t="shared" si="31"/>
        <v>25</v>
      </c>
      <c r="AG614" s="178">
        <v>3</v>
      </c>
      <c r="AH614" s="198" t="str">
        <f>IF(ISERROR(VLOOKUP($AG614,Datos!$A$9:$E$13,2,0)),"",VLOOKUP($AG614,Datos!$A$9:$E$13,2,0))</f>
        <v>3 Moderado</v>
      </c>
      <c r="AI614" s="197" t="str">
        <f>IF(ISERROR(VLOOKUP($AJ614,Datos!$D$8:$E$13,2,0)),0,VLOOKUP($AJ614,Datos!$D$8:$E$13,2,0))</f>
        <v>Extremadamente Dañino</v>
      </c>
      <c r="AJ614" s="198">
        <f>IF(ISERROR(VLOOKUP($X614,Datos!$B$8:$E$13,3,0)), 0, VLOOKUP($X614,Datos!$B$8:$E$13,3,0))</f>
        <v>4</v>
      </c>
      <c r="AK614" s="198">
        <f>IF(ISERROR(VLOOKUP(AL614,Datos!D607:E612,2,0)),0,VLOOKUP(AL614,Datos!D607:E612,2,0))</f>
        <v>0</v>
      </c>
      <c r="AL614" s="198">
        <f>IF(ISERROR(VLOOKUP(Y614,Datos!B607:E612,3,0)),0,VLOOKUP(Y614,Datos!B607:E612,3,0))</f>
        <v>0</v>
      </c>
      <c r="AM614" s="198">
        <f t="shared" si="32"/>
        <v>4</v>
      </c>
      <c r="AN614" s="198" t="str">
        <f>IF(ISERROR(VLOOKUP($AM614,Datos!$I$24:$J$28,2,0)),"-",VLOOKUP($AM614,Datos!$I$24:$J$28,2,0))</f>
        <v>Moderado</v>
      </c>
    </row>
    <row r="615" spans="1:40" s="199" customFormat="1">
      <c r="A615" s="196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8" t="s">
        <v>191</v>
      </c>
      <c r="N615" s="178" t="s">
        <v>194</v>
      </c>
      <c r="O615" s="198">
        <f>IF( AND($M615&lt;&gt;"", $N615&lt;&gt;""), VLOOKUP( IF(ISERROR(VLOOKUP($M615,Datos!$B$8:$C$13,2,0)),0,VLOOKUP($M615,Datos!$B$8:$C$13,2,0)), Datos!$I$9:$N$13, IF(ISERROR(VLOOKUP($N615,Datos!$B$17:$C$21,2,0)),0,VLOOKUP($N615, Datos!$B$17:$C$21,2,0)+1),  0),  "-")</f>
        <v>22</v>
      </c>
      <c r="P615" s="177"/>
      <c r="Q615" s="177"/>
      <c r="R615" s="177"/>
      <c r="S615" s="178" t="s">
        <v>40</v>
      </c>
      <c r="T615" s="198" t="str">
        <f>IF(ISERROR(VLOOKUP($S615,Datos!$B$25:$C$29,2,0)),"", VLOOKUP($S615,Datos!$B$25:$C$29,2,0))</f>
        <v>Alta</v>
      </c>
      <c r="U615" s="198" t="str">
        <f>VLOOKUP($S615,'Efectividad de Controles'!$B$5:$D$9,3,0)</f>
        <v>Impacto / Probabilidad</v>
      </c>
      <c r="V615" s="177"/>
      <c r="W615" s="177"/>
      <c r="X615" s="178" t="s">
        <v>191</v>
      </c>
      <c r="Y615" s="178" t="s">
        <v>196</v>
      </c>
      <c r="Z615" s="198">
        <f>IF( AND($X615&lt;&gt;"", $Y615&lt;&gt;""), VLOOKUP( IF(ISERROR(VLOOKUP($X615,Datos!$B$8:$C$13,2,0)),0,VLOOKUP($X615,Datos!$B$8:$C$13,2,0)), Datos!$I$9:$N$13, IF(ISERROR(VLOOKUP($Y615,Datos!$B$17:$C$21,2,0)),0,VLOOKUP($Y615, Datos!$B$17:$C$21,2,0)+1),  0),  "-")</f>
        <v>25</v>
      </c>
      <c r="AA615" s="177"/>
      <c r="AB615" s="177"/>
      <c r="AC615" s="179"/>
      <c r="AD615" s="180"/>
      <c r="AE615" s="198">
        <f t="shared" si="30"/>
        <v>22</v>
      </c>
      <c r="AF615" s="198">
        <f t="shared" si="31"/>
        <v>25</v>
      </c>
      <c r="AG615" s="178">
        <v>3</v>
      </c>
      <c r="AH615" s="198" t="str">
        <f>IF(ISERROR(VLOOKUP($AG615,Datos!$A$9:$E$13,2,0)),"",VLOOKUP($AG615,Datos!$A$9:$E$13,2,0))</f>
        <v>3 Moderado</v>
      </c>
      <c r="AI615" s="197" t="str">
        <f>IF(ISERROR(VLOOKUP($AJ615,Datos!$D$8:$E$13,2,0)),0,VLOOKUP($AJ615,Datos!$D$8:$E$13,2,0))</f>
        <v>Extremadamente Dañino</v>
      </c>
      <c r="AJ615" s="198">
        <f>IF(ISERROR(VLOOKUP($X615,Datos!$B$8:$E$13,3,0)), 0, VLOOKUP($X615,Datos!$B$8:$E$13,3,0))</f>
        <v>4</v>
      </c>
      <c r="AK615" s="198">
        <f>IF(ISERROR(VLOOKUP(AL615,Datos!D608:E613,2,0)),0,VLOOKUP(AL615,Datos!D608:E613,2,0))</f>
        <v>0</v>
      </c>
      <c r="AL615" s="198">
        <f>IF(ISERROR(VLOOKUP(Y615,Datos!B608:E613,3,0)),0,VLOOKUP(Y615,Datos!B608:E613,3,0))</f>
        <v>0</v>
      </c>
      <c r="AM615" s="198">
        <f t="shared" si="32"/>
        <v>4</v>
      </c>
      <c r="AN615" s="198" t="str">
        <f>IF(ISERROR(VLOOKUP($AM615,Datos!$I$24:$J$28,2,0)),"-",VLOOKUP($AM615,Datos!$I$24:$J$28,2,0))</f>
        <v>Moderado</v>
      </c>
    </row>
    <row r="616" spans="1:40" s="199" customFormat="1">
      <c r="A616" s="196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8" t="s">
        <v>191</v>
      </c>
      <c r="N616" s="178" t="s">
        <v>194</v>
      </c>
      <c r="O616" s="198">
        <f>IF( AND($M616&lt;&gt;"", $N616&lt;&gt;""), VLOOKUP( IF(ISERROR(VLOOKUP($M616,Datos!$B$8:$C$13,2,0)),0,VLOOKUP($M616,Datos!$B$8:$C$13,2,0)), Datos!$I$9:$N$13, IF(ISERROR(VLOOKUP($N616,Datos!$B$17:$C$21,2,0)),0,VLOOKUP($N616, Datos!$B$17:$C$21,2,0)+1),  0),  "-")</f>
        <v>22</v>
      </c>
      <c r="P616" s="177"/>
      <c r="Q616" s="177"/>
      <c r="R616" s="177"/>
      <c r="S616" s="178" t="s">
        <v>40</v>
      </c>
      <c r="T616" s="198" t="str">
        <f>IF(ISERROR(VLOOKUP($S616,Datos!$B$25:$C$29,2,0)),"", VLOOKUP($S616,Datos!$B$25:$C$29,2,0))</f>
        <v>Alta</v>
      </c>
      <c r="U616" s="198" t="str">
        <f>VLOOKUP($S616,'Efectividad de Controles'!$B$5:$D$9,3,0)</f>
        <v>Impacto / Probabilidad</v>
      </c>
      <c r="V616" s="177"/>
      <c r="W616" s="177"/>
      <c r="X616" s="178" t="s">
        <v>191</v>
      </c>
      <c r="Y616" s="178" t="s">
        <v>196</v>
      </c>
      <c r="Z616" s="198">
        <f>IF( AND($X616&lt;&gt;"", $Y616&lt;&gt;""), VLOOKUP( IF(ISERROR(VLOOKUP($X616,Datos!$B$8:$C$13,2,0)),0,VLOOKUP($X616,Datos!$B$8:$C$13,2,0)), Datos!$I$9:$N$13, IF(ISERROR(VLOOKUP($Y616,Datos!$B$17:$C$21,2,0)),0,VLOOKUP($Y616, Datos!$B$17:$C$21,2,0)+1),  0),  "-")</f>
        <v>25</v>
      </c>
      <c r="AA616" s="177"/>
      <c r="AB616" s="177"/>
      <c r="AC616" s="179"/>
      <c r="AD616" s="180"/>
      <c r="AE616" s="198">
        <f t="shared" si="30"/>
        <v>22</v>
      </c>
      <c r="AF616" s="198">
        <f t="shared" si="31"/>
        <v>25</v>
      </c>
      <c r="AG616" s="178">
        <v>3</v>
      </c>
      <c r="AH616" s="198" t="str">
        <f>IF(ISERROR(VLOOKUP($AG616,Datos!$A$9:$E$13,2,0)),"",VLOOKUP($AG616,Datos!$A$9:$E$13,2,0))</f>
        <v>3 Moderado</v>
      </c>
      <c r="AI616" s="197" t="str">
        <f>IF(ISERROR(VLOOKUP($AJ616,Datos!$D$8:$E$13,2,0)),0,VLOOKUP($AJ616,Datos!$D$8:$E$13,2,0))</f>
        <v>Extremadamente Dañino</v>
      </c>
      <c r="AJ616" s="198">
        <f>IF(ISERROR(VLOOKUP($X616,Datos!$B$8:$E$13,3,0)), 0, VLOOKUP($X616,Datos!$B$8:$E$13,3,0))</f>
        <v>4</v>
      </c>
      <c r="AK616" s="198">
        <f>IF(ISERROR(VLOOKUP(AL616,Datos!D609:E614,2,0)),0,VLOOKUP(AL616,Datos!D609:E614,2,0))</f>
        <v>0</v>
      </c>
      <c r="AL616" s="198">
        <f>IF(ISERROR(VLOOKUP(Y616,Datos!B609:E614,3,0)),0,VLOOKUP(Y616,Datos!B609:E614,3,0))</f>
        <v>0</v>
      </c>
      <c r="AM616" s="198">
        <f t="shared" si="32"/>
        <v>4</v>
      </c>
      <c r="AN616" s="198" t="str">
        <f>IF(ISERROR(VLOOKUP($AM616,Datos!$I$24:$J$28,2,0)),"-",VLOOKUP($AM616,Datos!$I$24:$J$28,2,0))</f>
        <v>Moderado</v>
      </c>
    </row>
    <row r="617" spans="1:40" s="199" customFormat="1">
      <c r="A617" s="196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8" t="s">
        <v>191</v>
      </c>
      <c r="N617" s="178" t="s">
        <v>194</v>
      </c>
      <c r="O617" s="198">
        <f>IF( AND($M617&lt;&gt;"", $N617&lt;&gt;""), VLOOKUP( IF(ISERROR(VLOOKUP($M617,Datos!$B$8:$C$13,2,0)),0,VLOOKUP($M617,Datos!$B$8:$C$13,2,0)), Datos!$I$9:$N$13, IF(ISERROR(VLOOKUP($N617,Datos!$B$17:$C$21,2,0)),0,VLOOKUP($N617, Datos!$B$17:$C$21,2,0)+1),  0),  "-")</f>
        <v>22</v>
      </c>
      <c r="P617" s="177"/>
      <c r="Q617" s="177"/>
      <c r="R617" s="177"/>
      <c r="S617" s="178" t="s">
        <v>40</v>
      </c>
      <c r="T617" s="198" t="str">
        <f>IF(ISERROR(VLOOKUP($S617,Datos!$B$25:$C$29,2,0)),"", VLOOKUP($S617,Datos!$B$25:$C$29,2,0))</f>
        <v>Alta</v>
      </c>
      <c r="U617" s="198" t="str">
        <f>VLOOKUP($S617,'Efectividad de Controles'!$B$5:$D$9,3,0)</f>
        <v>Impacto / Probabilidad</v>
      </c>
      <c r="V617" s="177"/>
      <c r="W617" s="177"/>
      <c r="X617" s="178" t="s">
        <v>191</v>
      </c>
      <c r="Y617" s="178" t="s">
        <v>196</v>
      </c>
      <c r="Z617" s="198">
        <f>IF( AND($X617&lt;&gt;"", $Y617&lt;&gt;""), VLOOKUP( IF(ISERROR(VLOOKUP($X617,Datos!$B$8:$C$13,2,0)),0,VLOOKUP($X617,Datos!$B$8:$C$13,2,0)), Datos!$I$9:$N$13, IF(ISERROR(VLOOKUP($Y617,Datos!$B$17:$C$21,2,0)),0,VLOOKUP($Y617, Datos!$B$17:$C$21,2,0)+1),  0),  "-")</f>
        <v>25</v>
      </c>
      <c r="AA617" s="177"/>
      <c r="AB617" s="177"/>
      <c r="AC617" s="179"/>
      <c r="AD617" s="180"/>
      <c r="AE617" s="198">
        <f t="shared" si="30"/>
        <v>22</v>
      </c>
      <c r="AF617" s="198">
        <f t="shared" si="31"/>
        <v>25</v>
      </c>
      <c r="AG617" s="178">
        <v>3</v>
      </c>
      <c r="AH617" s="198" t="str">
        <f>IF(ISERROR(VLOOKUP($AG617,Datos!$A$9:$E$13,2,0)),"",VLOOKUP($AG617,Datos!$A$9:$E$13,2,0))</f>
        <v>3 Moderado</v>
      </c>
      <c r="AI617" s="197" t="str">
        <f>IF(ISERROR(VLOOKUP($AJ617,Datos!$D$8:$E$13,2,0)),0,VLOOKUP($AJ617,Datos!$D$8:$E$13,2,0))</f>
        <v>Extremadamente Dañino</v>
      </c>
      <c r="AJ617" s="198">
        <f>IF(ISERROR(VLOOKUP($X617,Datos!$B$8:$E$13,3,0)), 0, VLOOKUP($X617,Datos!$B$8:$E$13,3,0))</f>
        <v>4</v>
      </c>
      <c r="AK617" s="198">
        <f>IF(ISERROR(VLOOKUP(AL617,Datos!D610:E615,2,0)),0,VLOOKUP(AL617,Datos!D610:E615,2,0))</f>
        <v>0</v>
      </c>
      <c r="AL617" s="198">
        <f>IF(ISERROR(VLOOKUP(Y617,Datos!B610:E615,3,0)),0,VLOOKUP(Y617,Datos!B610:E615,3,0))</f>
        <v>0</v>
      </c>
      <c r="AM617" s="198">
        <f t="shared" si="32"/>
        <v>4</v>
      </c>
      <c r="AN617" s="198" t="str">
        <f>IF(ISERROR(VLOOKUP($AM617,Datos!$I$24:$J$28,2,0)),"-",VLOOKUP($AM617,Datos!$I$24:$J$28,2,0))</f>
        <v>Moderado</v>
      </c>
    </row>
    <row r="618" spans="1:40" s="199" customFormat="1">
      <c r="A618" s="196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8" t="s">
        <v>191</v>
      </c>
      <c r="N618" s="178" t="s">
        <v>194</v>
      </c>
      <c r="O618" s="198">
        <f>IF( AND($M618&lt;&gt;"", $N618&lt;&gt;""), VLOOKUP( IF(ISERROR(VLOOKUP($M618,Datos!$B$8:$C$13,2,0)),0,VLOOKUP($M618,Datos!$B$8:$C$13,2,0)), Datos!$I$9:$N$13, IF(ISERROR(VLOOKUP($N618,Datos!$B$17:$C$21,2,0)),0,VLOOKUP($N618, Datos!$B$17:$C$21,2,0)+1),  0),  "-")</f>
        <v>22</v>
      </c>
      <c r="P618" s="177"/>
      <c r="Q618" s="177"/>
      <c r="R618" s="177"/>
      <c r="S618" s="178" t="s">
        <v>40</v>
      </c>
      <c r="T618" s="198" t="str">
        <f>IF(ISERROR(VLOOKUP($S618,Datos!$B$25:$C$29,2,0)),"", VLOOKUP($S618,Datos!$B$25:$C$29,2,0))</f>
        <v>Alta</v>
      </c>
      <c r="U618" s="198" t="str">
        <f>VLOOKUP($S618,'Efectividad de Controles'!$B$5:$D$9,3,0)</f>
        <v>Impacto / Probabilidad</v>
      </c>
      <c r="V618" s="177"/>
      <c r="W618" s="177"/>
      <c r="X618" s="178" t="s">
        <v>191</v>
      </c>
      <c r="Y618" s="178" t="s">
        <v>196</v>
      </c>
      <c r="Z618" s="198">
        <f>IF( AND($X618&lt;&gt;"", $Y618&lt;&gt;""), VLOOKUP( IF(ISERROR(VLOOKUP($X618,Datos!$B$8:$C$13,2,0)),0,VLOOKUP($X618,Datos!$B$8:$C$13,2,0)), Datos!$I$9:$N$13, IF(ISERROR(VLOOKUP($Y618,Datos!$B$17:$C$21,2,0)),0,VLOOKUP($Y618, Datos!$B$17:$C$21,2,0)+1),  0),  "-")</f>
        <v>25</v>
      </c>
      <c r="AA618" s="177"/>
      <c r="AB618" s="177"/>
      <c r="AC618" s="179"/>
      <c r="AD618" s="180"/>
      <c r="AE618" s="198">
        <f t="shared" si="30"/>
        <v>22</v>
      </c>
      <c r="AF618" s="198">
        <f t="shared" si="31"/>
        <v>25</v>
      </c>
      <c r="AG618" s="178">
        <v>3</v>
      </c>
      <c r="AH618" s="198" t="str">
        <f>IF(ISERROR(VLOOKUP($AG618,Datos!$A$9:$E$13,2,0)),"",VLOOKUP($AG618,Datos!$A$9:$E$13,2,0))</f>
        <v>3 Moderado</v>
      </c>
      <c r="AI618" s="197" t="str">
        <f>IF(ISERROR(VLOOKUP($AJ618,Datos!$D$8:$E$13,2,0)),0,VLOOKUP($AJ618,Datos!$D$8:$E$13,2,0))</f>
        <v>Extremadamente Dañino</v>
      </c>
      <c r="AJ618" s="198">
        <f>IF(ISERROR(VLOOKUP($X618,Datos!$B$8:$E$13,3,0)), 0, VLOOKUP($X618,Datos!$B$8:$E$13,3,0))</f>
        <v>4</v>
      </c>
      <c r="AK618" s="198">
        <f>IF(ISERROR(VLOOKUP(AL618,Datos!D611:E616,2,0)),0,VLOOKUP(AL618,Datos!D611:E616,2,0))</f>
        <v>0</v>
      </c>
      <c r="AL618" s="198">
        <f>IF(ISERROR(VLOOKUP(Y618,Datos!B611:E616,3,0)),0,VLOOKUP(Y618,Datos!B611:E616,3,0))</f>
        <v>0</v>
      </c>
      <c r="AM618" s="198">
        <f t="shared" si="32"/>
        <v>4</v>
      </c>
      <c r="AN618" s="198" t="str">
        <f>IF(ISERROR(VLOOKUP($AM618,Datos!$I$24:$J$28,2,0)),"-",VLOOKUP($AM618,Datos!$I$24:$J$28,2,0))</f>
        <v>Moderado</v>
      </c>
    </row>
    <row r="619" spans="1:40" s="199" customFormat="1">
      <c r="A619" s="196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8" t="s">
        <v>191</v>
      </c>
      <c r="N619" s="178" t="s">
        <v>194</v>
      </c>
      <c r="O619" s="198">
        <f>IF( AND($M619&lt;&gt;"", $N619&lt;&gt;""), VLOOKUP( IF(ISERROR(VLOOKUP($M619,Datos!$B$8:$C$13,2,0)),0,VLOOKUP($M619,Datos!$B$8:$C$13,2,0)), Datos!$I$9:$N$13, IF(ISERROR(VLOOKUP($N619,Datos!$B$17:$C$21,2,0)),0,VLOOKUP($N619, Datos!$B$17:$C$21,2,0)+1),  0),  "-")</f>
        <v>22</v>
      </c>
      <c r="P619" s="177"/>
      <c r="Q619" s="177"/>
      <c r="R619" s="177"/>
      <c r="S619" s="178" t="s">
        <v>40</v>
      </c>
      <c r="T619" s="198" t="str">
        <f>IF(ISERROR(VLOOKUP($S619,Datos!$B$25:$C$29,2,0)),"", VLOOKUP($S619,Datos!$B$25:$C$29,2,0))</f>
        <v>Alta</v>
      </c>
      <c r="U619" s="198" t="str">
        <f>VLOOKUP($S619,'Efectividad de Controles'!$B$5:$D$9,3,0)</f>
        <v>Impacto / Probabilidad</v>
      </c>
      <c r="V619" s="177"/>
      <c r="W619" s="177"/>
      <c r="X619" s="178" t="s">
        <v>191</v>
      </c>
      <c r="Y619" s="178" t="s">
        <v>196</v>
      </c>
      <c r="Z619" s="198">
        <f>IF( AND($X619&lt;&gt;"", $Y619&lt;&gt;""), VLOOKUP( IF(ISERROR(VLOOKUP($X619,Datos!$B$8:$C$13,2,0)),0,VLOOKUP($X619,Datos!$B$8:$C$13,2,0)), Datos!$I$9:$N$13, IF(ISERROR(VLOOKUP($Y619,Datos!$B$17:$C$21,2,0)),0,VLOOKUP($Y619, Datos!$B$17:$C$21,2,0)+1),  0),  "-")</f>
        <v>25</v>
      </c>
      <c r="AA619" s="177"/>
      <c r="AB619" s="177"/>
      <c r="AC619" s="179"/>
      <c r="AD619" s="180"/>
      <c r="AE619" s="198">
        <f t="shared" si="30"/>
        <v>22</v>
      </c>
      <c r="AF619" s="198">
        <f t="shared" si="31"/>
        <v>25</v>
      </c>
      <c r="AG619" s="178">
        <v>3</v>
      </c>
      <c r="AH619" s="198" t="str">
        <f>IF(ISERROR(VLOOKUP($AG619,Datos!$A$9:$E$13,2,0)),"",VLOOKUP($AG619,Datos!$A$9:$E$13,2,0))</f>
        <v>3 Moderado</v>
      </c>
      <c r="AI619" s="197" t="str">
        <f>IF(ISERROR(VLOOKUP($AJ619,Datos!$D$8:$E$13,2,0)),0,VLOOKUP($AJ619,Datos!$D$8:$E$13,2,0))</f>
        <v>Extremadamente Dañino</v>
      </c>
      <c r="AJ619" s="198">
        <f>IF(ISERROR(VLOOKUP($X619,Datos!$B$8:$E$13,3,0)), 0, VLOOKUP($X619,Datos!$B$8:$E$13,3,0))</f>
        <v>4</v>
      </c>
      <c r="AK619" s="198">
        <f>IF(ISERROR(VLOOKUP(AL619,Datos!D612:E617,2,0)),0,VLOOKUP(AL619,Datos!D612:E617,2,0))</f>
        <v>0</v>
      </c>
      <c r="AL619" s="198">
        <f>IF(ISERROR(VLOOKUP(Y619,Datos!B612:E617,3,0)),0,VLOOKUP(Y619,Datos!B612:E617,3,0))</f>
        <v>0</v>
      </c>
      <c r="AM619" s="198">
        <f t="shared" si="32"/>
        <v>4</v>
      </c>
      <c r="AN619" s="198" t="str">
        <f>IF(ISERROR(VLOOKUP($AM619,Datos!$I$24:$J$28,2,0)),"-",VLOOKUP($AM619,Datos!$I$24:$J$28,2,0))</f>
        <v>Moderado</v>
      </c>
    </row>
    <row r="620" spans="1:40" s="199" customFormat="1">
      <c r="A620" s="196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8" t="s">
        <v>191</v>
      </c>
      <c r="N620" s="178" t="s">
        <v>194</v>
      </c>
      <c r="O620" s="198">
        <f>IF( AND($M620&lt;&gt;"", $N620&lt;&gt;""), VLOOKUP( IF(ISERROR(VLOOKUP($M620,Datos!$B$8:$C$13,2,0)),0,VLOOKUP($M620,Datos!$B$8:$C$13,2,0)), Datos!$I$9:$N$13, IF(ISERROR(VLOOKUP($N620,Datos!$B$17:$C$21,2,0)),0,VLOOKUP($N620, Datos!$B$17:$C$21,2,0)+1),  0),  "-")</f>
        <v>22</v>
      </c>
      <c r="P620" s="177"/>
      <c r="Q620" s="177"/>
      <c r="R620" s="177"/>
      <c r="S620" s="178" t="s">
        <v>40</v>
      </c>
      <c r="T620" s="198" t="str">
        <f>IF(ISERROR(VLOOKUP($S620,Datos!$B$25:$C$29,2,0)),"", VLOOKUP($S620,Datos!$B$25:$C$29,2,0))</f>
        <v>Alta</v>
      </c>
      <c r="U620" s="198" t="str">
        <f>VLOOKUP($S620,'Efectividad de Controles'!$B$5:$D$9,3,0)</f>
        <v>Impacto / Probabilidad</v>
      </c>
      <c r="V620" s="177"/>
      <c r="W620" s="177"/>
      <c r="X620" s="178" t="s">
        <v>191</v>
      </c>
      <c r="Y620" s="178" t="s">
        <v>196</v>
      </c>
      <c r="Z620" s="198">
        <f>IF( AND($X620&lt;&gt;"", $Y620&lt;&gt;""), VLOOKUP( IF(ISERROR(VLOOKUP($X620,Datos!$B$8:$C$13,2,0)),0,VLOOKUP($X620,Datos!$B$8:$C$13,2,0)), Datos!$I$9:$N$13, IF(ISERROR(VLOOKUP($Y620,Datos!$B$17:$C$21,2,0)),0,VLOOKUP($Y620, Datos!$B$17:$C$21,2,0)+1),  0),  "-")</f>
        <v>25</v>
      </c>
      <c r="AA620" s="177"/>
      <c r="AB620" s="177"/>
      <c r="AC620" s="179"/>
      <c r="AD620" s="180"/>
      <c r="AE620" s="198">
        <f t="shared" si="30"/>
        <v>22</v>
      </c>
      <c r="AF620" s="198">
        <f t="shared" si="31"/>
        <v>25</v>
      </c>
      <c r="AG620" s="178">
        <v>3</v>
      </c>
      <c r="AH620" s="198" t="str">
        <f>IF(ISERROR(VLOOKUP($AG620,Datos!$A$9:$E$13,2,0)),"",VLOOKUP($AG620,Datos!$A$9:$E$13,2,0))</f>
        <v>3 Moderado</v>
      </c>
      <c r="AI620" s="197" t="str">
        <f>IF(ISERROR(VLOOKUP($AJ620,Datos!$D$8:$E$13,2,0)),0,VLOOKUP($AJ620,Datos!$D$8:$E$13,2,0))</f>
        <v>Extremadamente Dañino</v>
      </c>
      <c r="AJ620" s="198">
        <f>IF(ISERROR(VLOOKUP($X620,Datos!$B$8:$E$13,3,0)), 0, VLOOKUP($X620,Datos!$B$8:$E$13,3,0))</f>
        <v>4</v>
      </c>
      <c r="AK620" s="198">
        <f>IF(ISERROR(VLOOKUP(AL620,Datos!D613:E618,2,0)),0,VLOOKUP(AL620,Datos!D613:E618,2,0))</f>
        <v>0</v>
      </c>
      <c r="AL620" s="198">
        <f>IF(ISERROR(VLOOKUP(Y620,Datos!B613:E618,3,0)),0,VLOOKUP(Y620,Datos!B613:E618,3,0))</f>
        <v>0</v>
      </c>
      <c r="AM620" s="198">
        <f t="shared" si="32"/>
        <v>4</v>
      </c>
      <c r="AN620" s="198" t="str">
        <f>IF(ISERROR(VLOOKUP($AM620,Datos!$I$24:$J$28,2,0)),"-",VLOOKUP($AM620,Datos!$I$24:$J$28,2,0))</f>
        <v>Moderado</v>
      </c>
    </row>
    <row r="621" spans="1:40" s="199" customFormat="1">
      <c r="A621" s="196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8" t="s">
        <v>191</v>
      </c>
      <c r="N621" s="178" t="s">
        <v>194</v>
      </c>
      <c r="O621" s="198">
        <f>IF( AND($M621&lt;&gt;"", $N621&lt;&gt;""), VLOOKUP( IF(ISERROR(VLOOKUP($M621,Datos!$B$8:$C$13,2,0)),0,VLOOKUP($M621,Datos!$B$8:$C$13,2,0)), Datos!$I$9:$N$13, IF(ISERROR(VLOOKUP($N621,Datos!$B$17:$C$21,2,0)),0,VLOOKUP($N621, Datos!$B$17:$C$21,2,0)+1),  0),  "-")</f>
        <v>22</v>
      </c>
      <c r="P621" s="177"/>
      <c r="Q621" s="177"/>
      <c r="R621" s="177"/>
      <c r="S621" s="178" t="s">
        <v>40</v>
      </c>
      <c r="T621" s="198" t="str">
        <f>IF(ISERROR(VLOOKUP($S621,Datos!$B$25:$C$29,2,0)),"", VLOOKUP($S621,Datos!$B$25:$C$29,2,0))</f>
        <v>Alta</v>
      </c>
      <c r="U621" s="198" t="str">
        <f>VLOOKUP($S621,'Efectividad de Controles'!$B$5:$D$9,3,0)</f>
        <v>Impacto / Probabilidad</v>
      </c>
      <c r="V621" s="177"/>
      <c r="W621" s="177"/>
      <c r="X621" s="178" t="s">
        <v>191</v>
      </c>
      <c r="Y621" s="178" t="s">
        <v>196</v>
      </c>
      <c r="Z621" s="198">
        <f>IF( AND($X621&lt;&gt;"", $Y621&lt;&gt;""), VLOOKUP( IF(ISERROR(VLOOKUP($X621,Datos!$B$8:$C$13,2,0)),0,VLOOKUP($X621,Datos!$B$8:$C$13,2,0)), Datos!$I$9:$N$13, IF(ISERROR(VLOOKUP($Y621,Datos!$B$17:$C$21,2,0)),0,VLOOKUP($Y621, Datos!$B$17:$C$21,2,0)+1),  0),  "-")</f>
        <v>25</v>
      </c>
      <c r="AA621" s="177"/>
      <c r="AB621" s="177"/>
      <c r="AC621" s="179"/>
      <c r="AD621" s="180"/>
      <c r="AE621" s="198">
        <f t="shared" si="30"/>
        <v>22</v>
      </c>
      <c r="AF621" s="198">
        <f t="shared" si="31"/>
        <v>25</v>
      </c>
      <c r="AG621" s="178">
        <v>3</v>
      </c>
      <c r="AH621" s="198" t="str">
        <f>IF(ISERROR(VLOOKUP($AG621,Datos!$A$9:$E$13,2,0)),"",VLOOKUP($AG621,Datos!$A$9:$E$13,2,0))</f>
        <v>3 Moderado</v>
      </c>
      <c r="AI621" s="197" t="str">
        <f>IF(ISERROR(VLOOKUP($AJ621,Datos!$D$8:$E$13,2,0)),0,VLOOKUP($AJ621,Datos!$D$8:$E$13,2,0))</f>
        <v>Extremadamente Dañino</v>
      </c>
      <c r="AJ621" s="198">
        <f>IF(ISERROR(VLOOKUP($X621,Datos!$B$8:$E$13,3,0)), 0, VLOOKUP($X621,Datos!$B$8:$E$13,3,0))</f>
        <v>4</v>
      </c>
      <c r="AK621" s="198">
        <f>IF(ISERROR(VLOOKUP(AL621,Datos!D614:E619,2,0)),0,VLOOKUP(AL621,Datos!D614:E619,2,0))</f>
        <v>0</v>
      </c>
      <c r="AL621" s="198">
        <f>IF(ISERROR(VLOOKUP(Y621,Datos!B614:E619,3,0)),0,VLOOKUP(Y621,Datos!B614:E619,3,0))</f>
        <v>0</v>
      </c>
      <c r="AM621" s="198">
        <f t="shared" si="32"/>
        <v>4</v>
      </c>
      <c r="AN621" s="198" t="str">
        <f>IF(ISERROR(VLOOKUP($AM621,Datos!$I$24:$J$28,2,0)),"-",VLOOKUP($AM621,Datos!$I$24:$J$28,2,0))</f>
        <v>Moderado</v>
      </c>
    </row>
    <row r="622" spans="1:40" s="199" customFormat="1">
      <c r="A622" s="196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8" t="s">
        <v>191</v>
      </c>
      <c r="N622" s="178" t="s">
        <v>194</v>
      </c>
      <c r="O622" s="198">
        <f>IF( AND($M622&lt;&gt;"", $N622&lt;&gt;""), VLOOKUP( IF(ISERROR(VLOOKUP($M622,Datos!$B$8:$C$13,2,0)),0,VLOOKUP($M622,Datos!$B$8:$C$13,2,0)), Datos!$I$9:$N$13, IF(ISERROR(VLOOKUP($N622,Datos!$B$17:$C$21,2,0)),0,VLOOKUP($N622, Datos!$B$17:$C$21,2,0)+1),  0),  "-")</f>
        <v>22</v>
      </c>
      <c r="P622" s="177"/>
      <c r="Q622" s="177"/>
      <c r="R622" s="177"/>
      <c r="S622" s="178" t="s">
        <v>40</v>
      </c>
      <c r="T622" s="198" t="str">
        <f>IF(ISERROR(VLOOKUP($S622,Datos!$B$25:$C$29,2,0)),"", VLOOKUP($S622,Datos!$B$25:$C$29,2,0))</f>
        <v>Alta</v>
      </c>
      <c r="U622" s="198" t="str">
        <f>VLOOKUP($S622,'Efectividad de Controles'!$B$5:$D$9,3,0)</f>
        <v>Impacto / Probabilidad</v>
      </c>
      <c r="V622" s="177"/>
      <c r="W622" s="177"/>
      <c r="X622" s="178" t="s">
        <v>191</v>
      </c>
      <c r="Y622" s="178" t="s">
        <v>196</v>
      </c>
      <c r="Z622" s="198">
        <f>IF( AND($X622&lt;&gt;"", $Y622&lt;&gt;""), VLOOKUP( IF(ISERROR(VLOOKUP($X622,Datos!$B$8:$C$13,2,0)),0,VLOOKUP($X622,Datos!$B$8:$C$13,2,0)), Datos!$I$9:$N$13, IF(ISERROR(VLOOKUP($Y622,Datos!$B$17:$C$21,2,0)),0,VLOOKUP($Y622, Datos!$B$17:$C$21,2,0)+1),  0),  "-")</f>
        <v>25</v>
      </c>
      <c r="AA622" s="177"/>
      <c r="AB622" s="177"/>
      <c r="AC622" s="179"/>
      <c r="AD622" s="180"/>
      <c r="AE622" s="198">
        <f t="shared" si="30"/>
        <v>22</v>
      </c>
      <c r="AF622" s="198">
        <f t="shared" si="31"/>
        <v>25</v>
      </c>
      <c r="AG622" s="178">
        <v>3</v>
      </c>
      <c r="AH622" s="198" t="str">
        <f>IF(ISERROR(VLOOKUP($AG622,Datos!$A$9:$E$13,2,0)),"",VLOOKUP($AG622,Datos!$A$9:$E$13,2,0))</f>
        <v>3 Moderado</v>
      </c>
      <c r="AI622" s="197" t="str">
        <f>IF(ISERROR(VLOOKUP($AJ622,Datos!$D$8:$E$13,2,0)),0,VLOOKUP($AJ622,Datos!$D$8:$E$13,2,0))</f>
        <v>Extremadamente Dañino</v>
      </c>
      <c r="AJ622" s="198">
        <f>IF(ISERROR(VLOOKUP($X622,Datos!$B$8:$E$13,3,0)), 0, VLOOKUP($X622,Datos!$B$8:$E$13,3,0))</f>
        <v>4</v>
      </c>
      <c r="AK622" s="198">
        <f>IF(ISERROR(VLOOKUP(AL622,Datos!D615:E620,2,0)),0,VLOOKUP(AL622,Datos!D615:E620,2,0))</f>
        <v>0</v>
      </c>
      <c r="AL622" s="198">
        <f>IF(ISERROR(VLOOKUP(Y622,Datos!B615:E620,3,0)),0,VLOOKUP(Y622,Datos!B615:E620,3,0))</f>
        <v>0</v>
      </c>
      <c r="AM622" s="198">
        <f t="shared" si="32"/>
        <v>4</v>
      </c>
      <c r="AN622" s="198" t="str">
        <f>IF(ISERROR(VLOOKUP($AM622,Datos!$I$24:$J$28,2,0)),"-",VLOOKUP($AM622,Datos!$I$24:$J$28,2,0))</f>
        <v>Moderado</v>
      </c>
    </row>
    <row r="623" spans="1:40" s="199" customFormat="1">
      <c r="A623" s="196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8" t="s">
        <v>191</v>
      </c>
      <c r="N623" s="178" t="s">
        <v>194</v>
      </c>
      <c r="O623" s="198">
        <f>IF( AND($M623&lt;&gt;"", $N623&lt;&gt;""), VLOOKUP( IF(ISERROR(VLOOKUP($M623,Datos!$B$8:$C$13,2,0)),0,VLOOKUP($M623,Datos!$B$8:$C$13,2,0)), Datos!$I$9:$N$13, IF(ISERROR(VLOOKUP($N623,Datos!$B$17:$C$21,2,0)),0,VLOOKUP($N623, Datos!$B$17:$C$21,2,0)+1),  0),  "-")</f>
        <v>22</v>
      </c>
      <c r="P623" s="177"/>
      <c r="Q623" s="177"/>
      <c r="R623" s="177"/>
      <c r="S623" s="178" t="s">
        <v>40</v>
      </c>
      <c r="T623" s="198" t="str">
        <f>IF(ISERROR(VLOOKUP($S623,Datos!$B$25:$C$29,2,0)),"", VLOOKUP($S623,Datos!$B$25:$C$29,2,0))</f>
        <v>Alta</v>
      </c>
      <c r="U623" s="198" t="str">
        <f>VLOOKUP($S623,'Efectividad de Controles'!$B$5:$D$9,3,0)</f>
        <v>Impacto / Probabilidad</v>
      </c>
      <c r="V623" s="177"/>
      <c r="W623" s="177"/>
      <c r="X623" s="178" t="s">
        <v>191</v>
      </c>
      <c r="Y623" s="178" t="s">
        <v>196</v>
      </c>
      <c r="Z623" s="198">
        <f>IF( AND($X623&lt;&gt;"", $Y623&lt;&gt;""), VLOOKUP( IF(ISERROR(VLOOKUP($X623,Datos!$B$8:$C$13,2,0)),0,VLOOKUP($X623,Datos!$B$8:$C$13,2,0)), Datos!$I$9:$N$13, IF(ISERROR(VLOOKUP($Y623,Datos!$B$17:$C$21,2,0)),0,VLOOKUP($Y623, Datos!$B$17:$C$21,2,0)+1),  0),  "-")</f>
        <v>25</v>
      </c>
      <c r="AA623" s="177"/>
      <c r="AB623" s="177"/>
      <c r="AC623" s="179"/>
      <c r="AD623" s="180"/>
      <c r="AE623" s="198">
        <f t="shared" si="30"/>
        <v>22</v>
      </c>
      <c r="AF623" s="198">
        <f t="shared" si="31"/>
        <v>25</v>
      </c>
      <c r="AG623" s="178">
        <v>3</v>
      </c>
      <c r="AH623" s="198" t="str">
        <f>IF(ISERROR(VLOOKUP($AG623,Datos!$A$9:$E$13,2,0)),"",VLOOKUP($AG623,Datos!$A$9:$E$13,2,0))</f>
        <v>3 Moderado</v>
      </c>
      <c r="AI623" s="197" t="str">
        <f>IF(ISERROR(VLOOKUP($AJ623,Datos!$D$8:$E$13,2,0)),0,VLOOKUP($AJ623,Datos!$D$8:$E$13,2,0))</f>
        <v>Extremadamente Dañino</v>
      </c>
      <c r="AJ623" s="198">
        <f>IF(ISERROR(VLOOKUP($X623,Datos!$B$8:$E$13,3,0)), 0, VLOOKUP($X623,Datos!$B$8:$E$13,3,0))</f>
        <v>4</v>
      </c>
      <c r="AK623" s="198">
        <f>IF(ISERROR(VLOOKUP(AL623,Datos!D616:E621,2,0)),0,VLOOKUP(AL623,Datos!D616:E621,2,0))</f>
        <v>0</v>
      </c>
      <c r="AL623" s="198">
        <f>IF(ISERROR(VLOOKUP(Y623,Datos!B616:E621,3,0)),0,VLOOKUP(Y623,Datos!B616:E621,3,0))</f>
        <v>0</v>
      </c>
      <c r="AM623" s="198">
        <f t="shared" si="32"/>
        <v>4</v>
      </c>
      <c r="AN623" s="198" t="str">
        <f>IF(ISERROR(VLOOKUP($AM623,Datos!$I$24:$J$28,2,0)),"-",VLOOKUP($AM623,Datos!$I$24:$J$28,2,0))</f>
        <v>Moderado</v>
      </c>
    </row>
    <row r="624" spans="1:40" s="199" customFormat="1">
      <c r="A624" s="196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8" t="s">
        <v>191</v>
      </c>
      <c r="N624" s="178" t="s">
        <v>194</v>
      </c>
      <c r="O624" s="198">
        <f>IF( AND($M624&lt;&gt;"", $N624&lt;&gt;""), VLOOKUP( IF(ISERROR(VLOOKUP($M624,Datos!$B$8:$C$13,2,0)),0,VLOOKUP($M624,Datos!$B$8:$C$13,2,0)), Datos!$I$9:$N$13, IF(ISERROR(VLOOKUP($N624,Datos!$B$17:$C$21,2,0)),0,VLOOKUP($N624, Datos!$B$17:$C$21,2,0)+1),  0),  "-")</f>
        <v>22</v>
      </c>
      <c r="P624" s="177"/>
      <c r="Q624" s="177"/>
      <c r="R624" s="177"/>
      <c r="S624" s="178" t="s">
        <v>40</v>
      </c>
      <c r="T624" s="198" t="str">
        <f>IF(ISERROR(VLOOKUP($S624,Datos!$B$25:$C$29,2,0)),"", VLOOKUP($S624,Datos!$B$25:$C$29,2,0))</f>
        <v>Alta</v>
      </c>
      <c r="U624" s="198" t="str">
        <f>VLOOKUP($S624,'Efectividad de Controles'!$B$5:$D$9,3,0)</f>
        <v>Impacto / Probabilidad</v>
      </c>
      <c r="V624" s="177"/>
      <c r="W624" s="177"/>
      <c r="X624" s="178" t="s">
        <v>191</v>
      </c>
      <c r="Y624" s="178" t="s">
        <v>196</v>
      </c>
      <c r="Z624" s="198">
        <f>IF( AND($X624&lt;&gt;"", $Y624&lt;&gt;""), VLOOKUP( IF(ISERROR(VLOOKUP($X624,Datos!$B$8:$C$13,2,0)),0,VLOOKUP($X624,Datos!$B$8:$C$13,2,0)), Datos!$I$9:$N$13, IF(ISERROR(VLOOKUP($Y624,Datos!$B$17:$C$21,2,0)),0,VLOOKUP($Y624, Datos!$B$17:$C$21,2,0)+1),  0),  "-")</f>
        <v>25</v>
      </c>
      <c r="AA624" s="177"/>
      <c r="AB624" s="177"/>
      <c r="AC624" s="179"/>
      <c r="AD624" s="180"/>
      <c r="AE624" s="198">
        <f t="shared" si="30"/>
        <v>22</v>
      </c>
      <c r="AF624" s="198">
        <f t="shared" si="31"/>
        <v>25</v>
      </c>
      <c r="AG624" s="178">
        <v>3</v>
      </c>
      <c r="AH624" s="198" t="str">
        <f>IF(ISERROR(VLOOKUP($AG624,Datos!$A$9:$E$13,2,0)),"",VLOOKUP($AG624,Datos!$A$9:$E$13,2,0))</f>
        <v>3 Moderado</v>
      </c>
      <c r="AI624" s="197" t="str">
        <f>IF(ISERROR(VLOOKUP($AJ624,Datos!$D$8:$E$13,2,0)),0,VLOOKUP($AJ624,Datos!$D$8:$E$13,2,0))</f>
        <v>Extremadamente Dañino</v>
      </c>
      <c r="AJ624" s="198">
        <f>IF(ISERROR(VLOOKUP($X624,Datos!$B$8:$E$13,3,0)), 0, VLOOKUP($X624,Datos!$B$8:$E$13,3,0))</f>
        <v>4</v>
      </c>
      <c r="AK624" s="198">
        <f>IF(ISERROR(VLOOKUP(AL624,Datos!D617:E622,2,0)),0,VLOOKUP(AL624,Datos!D617:E622,2,0))</f>
        <v>0</v>
      </c>
      <c r="AL624" s="198">
        <f>IF(ISERROR(VLOOKUP(Y624,Datos!B617:E622,3,0)),0,VLOOKUP(Y624,Datos!B617:E622,3,0))</f>
        <v>0</v>
      </c>
      <c r="AM624" s="198">
        <f t="shared" si="32"/>
        <v>4</v>
      </c>
      <c r="AN624" s="198" t="str">
        <f>IF(ISERROR(VLOOKUP($AM624,Datos!$I$24:$J$28,2,0)),"-",VLOOKUP($AM624,Datos!$I$24:$J$28,2,0))</f>
        <v>Moderado</v>
      </c>
    </row>
    <row r="625" spans="1:40" s="199" customFormat="1">
      <c r="A625" s="196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8" t="s">
        <v>191</v>
      </c>
      <c r="N625" s="178" t="s">
        <v>194</v>
      </c>
      <c r="O625" s="198">
        <f>IF( AND($M625&lt;&gt;"", $N625&lt;&gt;""), VLOOKUP( IF(ISERROR(VLOOKUP($M625,Datos!$B$8:$C$13,2,0)),0,VLOOKUP($M625,Datos!$B$8:$C$13,2,0)), Datos!$I$9:$N$13, IF(ISERROR(VLOOKUP($N625,Datos!$B$17:$C$21,2,0)),0,VLOOKUP($N625, Datos!$B$17:$C$21,2,0)+1),  0),  "-")</f>
        <v>22</v>
      </c>
      <c r="P625" s="177"/>
      <c r="Q625" s="177"/>
      <c r="R625" s="177"/>
      <c r="S625" s="178" t="s">
        <v>40</v>
      </c>
      <c r="T625" s="198" t="str">
        <f>IF(ISERROR(VLOOKUP($S625,Datos!$B$25:$C$29,2,0)),"", VLOOKUP($S625,Datos!$B$25:$C$29,2,0))</f>
        <v>Alta</v>
      </c>
      <c r="U625" s="198" t="str">
        <f>VLOOKUP($S625,'Efectividad de Controles'!$B$5:$D$9,3,0)</f>
        <v>Impacto / Probabilidad</v>
      </c>
      <c r="V625" s="177"/>
      <c r="W625" s="177"/>
      <c r="X625" s="178" t="s">
        <v>191</v>
      </c>
      <c r="Y625" s="178" t="s">
        <v>196</v>
      </c>
      <c r="Z625" s="198">
        <f>IF( AND($X625&lt;&gt;"", $Y625&lt;&gt;""), VLOOKUP( IF(ISERROR(VLOOKUP($X625,Datos!$B$8:$C$13,2,0)),0,VLOOKUP($X625,Datos!$B$8:$C$13,2,0)), Datos!$I$9:$N$13, IF(ISERROR(VLOOKUP($Y625,Datos!$B$17:$C$21,2,0)),0,VLOOKUP($Y625, Datos!$B$17:$C$21,2,0)+1),  0),  "-")</f>
        <v>25</v>
      </c>
      <c r="AA625" s="177"/>
      <c r="AB625" s="177"/>
      <c r="AC625" s="179"/>
      <c r="AD625" s="180"/>
      <c r="AE625" s="198">
        <f t="shared" si="30"/>
        <v>22</v>
      </c>
      <c r="AF625" s="198">
        <f t="shared" si="31"/>
        <v>25</v>
      </c>
      <c r="AG625" s="178">
        <v>3</v>
      </c>
      <c r="AH625" s="198" t="str">
        <f>IF(ISERROR(VLOOKUP($AG625,Datos!$A$9:$E$13,2,0)),"",VLOOKUP($AG625,Datos!$A$9:$E$13,2,0))</f>
        <v>3 Moderado</v>
      </c>
      <c r="AI625" s="197" t="str">
        <f>IF(ISERROR(VLOOKUP($AJ625,Datos!$D$8:$E$13,2,0)),0,VLOOKUP($AJ625,Datos!$D$8:$E$13,2,0))</f>
        <v>Extremadamente Dañino</v>
      </c>
      <c r="AJ625" s="198">
        <f>IF(ISERROR(VLOOKUP($X625,Datos!$B$8:$E$13,3,0)), 0, VLOOKUP($X625,Datos!$B$8:$E$13,3,0))</f>
        <v>4</v>
      </c>
      <c r="AK625" s="198">
        <f>IF(ISERROR(VLOOKUP(AL625,Datos!D618:E623,2,0)),0,VLOOKUP(AL625,Datos!D618:E623,2,0))</f>
        <v>0</v>
      </c>
      <c r="AL625" s="198">
        <f>IF(ISERROR(VLOOKUP(Y625,Datos!B618:E623,3,0)),0,VLOOKUP(Y625,Datos!B618:E623,3,0))</f>
        <v>0</v>
      </c>
      <c r="AM625" s="198">
        <f t="shared" si="32"/>
        <v>4</v>
      </c>
      <c r="AN625" s="198" t="str">
        <f>IF(ISERROR(VLOOKUP($AM625,Datos!$I$24:$J$28,2,0)),"-",VLOOKUP($AM625,Datos!$I$24:$J$28,2,0))</f>
        <v>Moderado</v>
      </c>
    </row>
    <row r="626" spans="1:40" s="199" customFormat="1">
      <c r="A626" s="196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8" t="s">
        <v>191</v>
      </c>
      <c r="N626" s="178" t="s">
        <v>194</v>
      </c>
      <c r="O626" s="198">
        <f>IF( AND($M626&lt;&gt;"", $N626&lt;&gt;""), VLOOKUP( IF(ISERROR(VLOOKUP($M626,Datos!$B$8:$C$13,2,0)),0,VLOOKUP($M626,Datos!$B$8:$C$13,2,0)), Datos!$I$9:$N$13, IF(ISERROR(VLOOKUP($N626,Datos!$B$17:$C$21,2,0)),0,VLOOKUP($N626, Datos!$B$17:$C$21,2,0)+1),  0),  "-")</f>
        <v>22</v>
      </c>
      <c r="P626" s="177"/>
      <c r="Q626" s="177"/>
      <c r="R626" s="177"/>
      <c r="S626" s="178" t="s">
        <v>40</v>
      </c>
      <c r="T626" s="198" t="str">
        <f>IF(ISERROR(VLOOKUP($S626,Datos!$B$25:$C$29,2,0)),"", VLOOKUP($S626,Datos!$B$25:$C$29,2,0))</f>
        <v>Alta</v>
      </c>
      <c r="U626" s="198" t="str">
        <f>VLOOKUP($S626,'Efectividad de Controles'!$B$5:$D$9,3,0)</f>
        <v>Impacto / Probabilidad</v>
      </c>
      <c r="V626" s="177"/>
      <c r="W626" s="177"/>
      <c r="X626" s="178" t="s">
        <v>191</v>
      </c>
      <c r="Y626" s="178" t="s">
        <v>196</v>
      </c>
      <c r="Z626" s="198">
        <f>IF( AND($X626&lt;&gt;"", $Y626&lt;&gt;""), VLOOKUP( IF(ISERROR(VLOOKUP($X626,Datos!$B$8:$C$13,2,0)),0,VLOOKUP($X626,Datos!$B$8:$C$13,2,0)), Datos!$I$9:$N$13, IF(ISERROR(VLOOKUP($Y626,Datos!$B$17:$C$21,2,0)),0,VLOOKUP($Y626, Datos!$B$17:$C$21,2,0)+1),  0),  "-")</f>
        <v>25</v>
      </c>
      <c r="AA626" s="177"/>
      <c r="AB626" s="177"/>
      <c r="AC626" s="179"/>
      <c r="AD626" s="180"/>
      <c r="AE626" s="198">
        <f t="shared" si="30"/>
        <v>22</v>
      </c>
      <c r="AF626" s="198">
        <f t="shared" si="31"/>
        <v>25</v>
      </c>
      <c r="AG626" s="178">
        <v>3</v>
      </c>
      <c r="AH626" s="198" t="str">
        <f>IF(ISERROR(VLOOKUP($AG626,Datos!$A$9:$E$13,2,0)),"",VLOOKUP($AG626,Datos!$A$9:$E$13,2,0))</f>
        <v>3 Moderado</v>
      </c>
      <c r="AI626" s="197" t="str">
        <f>IF(ISERROR(VLOOKUP($AJ626,Datos!$D$8:$E$13,2,0)),0,VLOOKUP($AJ626,Datos!$D$8:$E$13,2,0))</f>
        <v>Extremadamente Dañino</v>
      </c>
      <c r="AJ626" s="198">
        <f>IF(ISERROR(VLOOKUP($X626,Datos!$B$8:$E$13,3,0)), 0, VLOOKUP($X626,Datos!$B$8:$E$13,3,0))</f>
        <v>4</v>
      </c>
      <c r="AK626" s="198">
        <f>IF(ISERROR(VLOOKUP(AL626,Datos!D619:E624,2,0)),0,VLOOKUP(AL626,Datos!D619:E624,2,0))</f>
        <v>0</v>
      </c>
      <c r="AL626" s="198">
        <f>IF(ISERROR(VLOOKUP(Y626,Datos!B619:E624,3,0)),0,VLOOKUP(Y626,Datos!B619:E624,3,0))</f>
        <v>0</v>
      </c>
      <c r="AM626" s="198">
        <f t="shared" si="32"/>
        <v>4</v>
      </c>
      <c r="AN626" s="198" t="str">
        <f>IF(ISERROR(VLOOKUP($AM626,Datos!$I$24:$J$28,2,0)),"-",VLOOKUP($AM626,Datos!$I$24:$J$28,2,0))</f>
        <v>Moderado</v>
      </c>
    </row>
    <row r="627" spans="1:40" s="199" customFormat="1">
      <c r="A627" s="196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8" t="s">
        <v>191</v>
      </c>
      <c r="N627" s="178" t="s">
        <v>194</v>
      </c>
      <c r="O627" s="198">
        <f>IF( AND($M627&lt;&gt;"", $N627&lt;&gt;""), VLOOKUP( IF(ISERROR(VLOOKUP($M627,Datos!$B$8:$C$13,2,0)),0,VLOOKUP($M627,Datos!$B$8:$C$13,2,0)), Datos!$I$9:$N$13, IF(ISERROR(VLOOKUP($N627,Datos!$B$17:$C$21,2,0)),0,VLOOKUP($N627, Datos!$B$17:$C$21,2,0)+1),  0),  "-")</f>
        <v>22</v>
      </c>
      <c r="P627" s="177"/>
      <c r="Q627" s="177"/>
      <c r="R627" s="177"/>
      <c r="S627" s="178" t="s">
        <v>40</v>
      </c>
      <c r="T627" s="198" t="str">
        <f>IF(ISERROR(VLOOKUP($S627,Datos!$B$25:$C$29,2,0)),"", VLOOKUP($S627,Datos!$B$25:$C$29,2,0))</f>
        <v>Alta</v>
      </c>
      <c r="U627" s="198" t="str">
        <f>VLOOKUP($S627,'Efectividad de Controles'!$B$5:$D$9,3,0)</f>
        <v>Impacto / Probabilidad</v>
      </c>
      <c r="V627" s="177"/>
      <c r="W627" s="177"/>
      <c r="X627" s="178" t="s">
        <v>191</v>
      </c>
      <c r="Y627" s="178" t="s">
        <v>196</v>
      </c>
      <c r="Z627" s="198">
        <f>IF( AND($X627&lt;&gt;"", $Y627&lt;&gt;""), VLOOKUP( IF(ISERROR(VLOOKUP($X627,Datos!$B$8:$C$13,2,0)),0,VLOOKUP($X627,Datos!$B$8:$C$13,2,0)), Datos!$I$9:$N$13, IF(ISERROR(VLOOKUP($Y627,Datos!$B$17:$C$21,2,0)),0,VLOOKUP($Y627, Datos!$B$17:$C$21,2,0)+1),  0),  "-")</f>
        <v>25</v>
      </c>
      <c r="AA627" s="177"/>
      <c r="AB627" s="177"/>
      <c r="AC627" s="179"/>
      <c r="AD627" s="180"/>
      <c r="AE627" s="198">
        <f t="shared" si="30"/>
        <v>22</v>
      </c>
      <c r="AF627" s="198">
        <f t="shared" si="31"/>
        <v>25</v>
      </c>
      <c r="AG627" s="178">
        <v>3</v>
      </c>
      <c r="AH627" s="198" t="str">
        <f>IF(ISERROR(VLOOKUP($AG627,Datos!$A$9:$E$13,2,0)),"",VLOOKUP($AG627,Datos!$A$9:$E$13,2,0))</f>
        <v>3 Moderado</v>
      </c>
      <c r="AI627" s="197" t="str">
        <f>IF(ISERROR(VLOOKUP($AJ627,Datos!$D$8:$E$13,2,0)),0,VLOOKUP($AJ627,Datos!$D$8:$E$13,2,0))</f>
        <v>Extremadamente Dañino</v>
      </c>
      <c r="AJ627" s="198">
        <f>IF(ISERROR(VLOOKUP($X627,Datos!$B$8:$E$13,3,0)), 0, VLOOKUP($X627,Datos!$B$8:$E$13,3,0))</f>
        <v>4</v>
      </c>
      <c r="AK627" s="198">
        <f>IF(ISERROR(VLOOKUP(AL627,Datos!D620:E625,2,0)),0,VLOOKUP(AL627,Datos!D620:E625,2,0))</f>
        <v>0</v>
      </c>
      <c r="AL627" s="198">
        <f>IF(ISERROR(VLOOKUP(Y627,Datos!B620:E625,3,0)),0,VLOOKUP(Y627,Datos!B620:E625,3,0))</f>
        <v>0</v>
      </c>
      <c r="AM627" s="198">
        <f t="shared" si="32"/>
        <v>4</v>
      </c>
      <c r="AN627" s="198" t="str">
        <f>IF(ISERROR(VLOOKUP($AM627,Datos!$I$24:$J$28,2,0)),"-",VLOOKUP($AM627,Datos!$I$24:$J$28,2,0))</f>
        <v>Moderado</v>
      </c>
    </row>
    <row r="628" spans="1:40" s="199" customFormat="1">
      <c r="A628" s="196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8" t="s">
        <v>191</v>
      </c>
      <c r="N628" s="178" t="s">
        <v>194</v>
      </c>
      <c r="O628" s="198">
        <f>IF( AND($M628&lt;&gt;"", $N628&lt;&gt;""), VLOOKUP( IF(ISERROR(VLOOKUP($M628,Datos!$B$8:$C$13,2,0)),0,VLOOKUP($M628,Datos!$B$8:$C$13,2,0)), Datos!$I$9:$N$13, IF(ISERROR(VLOOKUP($N628,Datos!$B$17:$C$21,2,0)),0,VLOOKUP($N628, Datos!$B$17:$C$21,2,0)+1),  0),  "-")</f>
        <v>22</v>
      </c>
      <c r="P628" s="177"/>
      <c r="Q628" s="177"/>
      <c r="R628" s="177"/>
      <c r="S628" s="178" t="s">
        <v>40</v>
      </c>
      <c r="T628" s="198" t="str">
        <f>IF(ISERROR(VLOOKUP($S628,Datos!$B$25:$C$29,2,0)),"", VLOOKUP($S628,Datos!$B$25:$C$29,2,0))</f>
        <v>Alta</v>
      </c>
      <c r="U628" s="198" t="str">
        <f>VLOOKUP($S628,'Efectividad de Controles'!$B$5:$D$9,3,0)</f>
        <v>Impacto / Probabilidad</v>
      </c>
      <c r="V628" s="177"/>
      <c r="W628" s="177"/>
      <c r="X628" s="178" t="s">
        <v>191</v>
      </c>
      <c r="Y628" s="178" t="s">
        <v>196</v>
      </c>
      <c r="Z628" s="198">
        <f>IF( AND($X628&lt;&gt;"", $Y628&lt;&gt;""), VLOOKUP( IF(ISERROR(VLOOKUP($X628,Datos!$B$8:$C$13,2,0)),0,VLOOKUP($X628,Datos!$B$8:$C$13,2,0)), Datos!$I$9:$N$13, IF(ISERROR(VLOOKUP($Y628,Datos!$B$17:$C$21,2,0)),0,VLOOKUP($Y628, Datos!$B$17:$C$21,2,0)+1),  0),  "-")</f>
        <v>25</v>
      </c>
      <c r="AA628" s="177"/>
      <c r="AB628" s="177"/>
      <c r="AC628" s="179"/>
      <c r="AD628" s="180"/>
      <c r="AE628" s="198">
        <f t="shared" si="30"/>
        <v>22</v>
      </c>
      <c r="AF628" s="198">
        <f t="shared" si="31"/>
        <v>25</v>
      </c>
      <c r="AG628" s="178">
        <v>3</v>
      </c>
      <c r="AH628" s="198" t="str">
        <f>IF(ISERROR(VLOOKUP($AG628,Datos!$A$9:$E$13,2,0)),"",VLOOKUP($AG628,Datos!$A$9:$E$13,2,0))</f>
        <v>3 Moderado</v>
      </c>
      <c r="AI628" s="197" t="str">
        <f>IF(ISERROR(VLOOKUP($AJ628,Datos!$D$8:$E$13,2,0)),0,VLOOKUP($AJ628,Datos!$D$8:$E$13,2,0))</f>
        <v>Extremadamente Dañino</v>
      </c>
      <c r="AJ628" s="198">
        <f>IF(ISERROR(VLOOKUP($X628,Datos!$B$8:$E$13,3,0)), 0, VLOOKUP($X628,Datos!$B$8:$E$13,3,0))</f>
        <v>4</v>
      </c>
      <c r="AK628" s="198">
        <f>IF(ISERROR(VLOOKUP(AL628,Datos!D621:E626,2,0)),0,VLOOKUP(AL628,Datos!D621:E626,2,0))</f>
        <v>0</v>
      </c>
      <c r="AL628" s="198">
        <f>IF(ISERROR(VLOOKUP(Y628,Datos!B621:E626,3,0)),0,VLOOKUP(Y628,Datos!B621:E626,3,0))</f>
        <v>0</v>
      </c>
      <c r="AM628" s="198">
        <f t="shared" si="32"/>
        <v>4</v>
      </c>
      <c r="AN628" s="198" t="str">
        <f>IF(ISERROR(VLOOKUP($AM628,Datos!$I$24:$J$28,2,0)),"-",VLOOKUP($AM628,Datos!$I$24:$J$28,2,0))</f>
        <v>Moderado</v>
      </c>
    </row>
    <row r="629" spans="1:40" s="199" customFormat="1">
      <c r="A629" s="196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8" t="s">
        <v>191</v>
      </c>
      <c r="N629" s="178" t="s">
        <v>194</v>
      </c>
      <c r="O629" s="198">
        <f>IF( AND($M629&lt;&gt;"", $N629&lt;&gt;""), VLOOKUP( IF(ISERROR(VLOOKUP($M629,Datos!$B$8:$C$13,2,0)),0,VLOOKUP($M629,Datos!$B$8:$C$13,2,0)), Datos!$I$9:$N$13, IF(ISERROR(VLOOKUP($N629,Datos!$B$17:$C$21,2,0)),0,VLOOKUP($N629, Datos!$B$17:$C$21,2,0)+1),  0),  "-")</f>
        <v>22</v>
      </c>
      <c r="P629" s="177"/>
      <c r="Q629" s="177"/>
      <c r="R629" s="177"/>
      <c r="S629" s="178" t="s">
        <v>40</v>
      </c>
      <c r="T629" s="198" t="str">
        <f>IF(ISERROR(VLOOKUP($S629,Datos!$B$25:$C$29,2,0)),"", VLOOKUP($S629,Datos!$B$25:$C$29,2,0))</f>
        <v>Alta</v>
      </c>
      <c r="U629" s="198" t="str">
        <f>VLOOKUP($S629,'Efectividad de Controles'!$B$5:$D$9,3,0)</f>
        <v>Impacto / Probabilidad</v>
      </c>
      <c r="V629" s="177"/>
      <c r="W629" s="177"/>
      <c r="X629" s="178" t="s">
        <v>191</v>
      </c>
      <c r="Y629" s="178" t="s">
        <v>196</v>
      </c>
      <c r="Z629" s="198">
        <f>IF( AND($X629&lt;&gt;"", $Y629&lt;&gt;""), VLOOKUP( IF(ISERROR(VLOOKUP($X629,Datos!$B$8:$C$13,2,0)),0,VLOOKUP($X629,Datos!$B$8:$C$13,2,0)), Datos!$I$9:$N$13, IF(ISERROR(VLOOKUP($Y629,Datos!$B$17:$C$21,2,0)),0,VLOOKUP($Y629, Datos!$B$17:$C$21,2,0)+1),  0),  "-")</f>
        <v>25</v>
      </c>
      <c r="AA629" s="177"/>
      <c r="AB629" s="177"/>
      <c r="AC629" s="179"/>
      <c r="AD629" s="180"/>
      <c r="AE629" s="198">
        <f t="shared" si="30"/>
        <v>22</v>
      </c>
      <c r="AF629" s="198">
        <f t="shared" si="31"/>
        <v>25</v>
      </c>
      <c r="AG629" s="178">
        <v>3</v>
      </c>
      <c r="AH629" s="198" t="str">
        <f>IF(ISERROR(VLOOKUP($AG629,Datos!$A$9:$E$13,2,0)),"",VLOOKUP($AG629,Datos!$A$9:$E$13,2,0))</f>
        <v>3 Moderado</v>
      </c>
      <c r="AI629" s="197" t="str">
        <f>IF(ISERROR(VLOOKUP($AJ629,Datos!$D$8:$E$13,2,0)),0,VLOOKUP($AJ629,Datos!$D$8:$E$13,2,0))</f>
        <v>Extremadamente Dañino</v>
      </c>
      <c r="AJ629" s="198">
        <f>IF(ISERROR(VLOOKUP($X629,Datos!$B$8:$E$13,3,0)), 0, VLOOKUP($X629,Datos!$B$8:$E$13,3,0))</f>
        <v>4</v>
      </c>
      <c r="AK629" s="198">
        <f>IF(ISERROR(VLOOKUP(AL629,Datos!D622:E627,2,0)),0,VLOOKUP(AL629,Datos!D622:E627,2,0))</f>
        <v>0</v>
      </c>
      <c r="AL629" s="198">
        <f>IF(ISERROR(VLOOKUP(Y629,Datos!B622:E627,3,0)),0,VLOOKUP(Y629,Datos!B622:E627,3,0))</f>
        <v>0</v>
      </c>
      <c r="AM629" s="198">
        <f t="shared" si="32"/>
        <v>4</v>
      </c>
      <c r="AN629" s="198" t="str">
        <f>IF(ISERROR(VLOOKUP($AM629,Datos!$I$24:$J$28,2,0)),"-",VLOOKUP($AM629,Datos!$I$24:$J$28,2,0))</f>
        <v>Moderado</v>
      </c>
    </row>
    <row r="630" spans="1:40" s="199" customFormat="1">
      <c r="A630" s="196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8" t="s">
        <v>191</v>
      </c>
      <c r="N630" s="178" t="s">
        <v>194</v>
      </c>
      <c r="O630" s="198">
        <f>IF( AND($M630&lt;&gt;"", $N630&lt;&gt;""), VLOOKUP( IF(ISERROR(VLOOKUP($M630,Datos!$B$8:$C$13,2,0)),0,VLOOKUP($M630,Datos!$B$8:$C$13,2,0)), Datos!$I$9:$N$13, IF(ISERROR(VLOOKUP($N630,Datos!$B$17:$C$21,2,0)),0,VLOOKUP($N630, Datos!$B$17:$C$21,2,0)+1),  0),  "-")</f>
        <v>22</v>
      </c>
      <c r="P630" s="177"/>
      <c r="Q630" s="177"/>
      <c r="R630" s="177"/>
      <c r="S630" s="178" t="s">
        <v>40</v>
      </c>
      <c r="T630" s="198" t="str">
        <f>IF(ISERROR(VLOOKUP($S630,Datos!$B$25:$C$29,2,0)),"", VLOOKUP($S630,Datos!$B$25:$C$29,2,0))</f>
        <v>Alta</v>
      </c>
      <c r="U630" s="198" t="str">
        <f>VLOOKUP($S630,'Efectividad de Controles'!$B$5:$D$9,3,0)</f>
        <v>Impacto / Probabilidad</v>
      </c>
      <c r="V630" s="177"/>
      <c r="W630" s="177"/>
      <c r="X630" s="178" t="s">
        <v>191</v>
      </c>
      <c r="Y630" s="178" t="s">
        <v>196</v>
      </c>
      <c r="Z630" s="198">
        <f>IF( AND($X630&lt;&gt;"", $Y630&lt;&gt;""), VLOOKUP( IF(ISERROR(VLOOKUP($X630,Datos!$B$8:$C$13,2,0)),0,VLOOKUP($X630,Datos!$B$8:$C$13,2,0)), Datos!$I$9:$N$13, IF(ISERROR(VLOOKUP($Y630,Datos!$B$17:$C$21,2,0)),0,VLOOKUP($Y630, Datos!$B$17:$C$21,2,0)+1),  0),  "-")</f>
        <v>25</v>
      </c>
      <c r="AA630" s="177"/>
      <c r="AB630" s="177"/>
      <c r="AC630" s="179"/>
      <c r="AD630" s="180"/>
      <c r="AE630" s="198">
        <f t="shared" si="30"/>
        <v>22</v>
      </c>
      <c r="AF630" s="198">
        <f t="shared" si="31"/>
        <v>25</v>
      </c>
      <c r="AG630" s="178">
        <v>3</v>
      </c>
      <c r="AH630" s="198" t="str">
        <f>IF(ISERROR(VLOOKUP($AG630,Datos!$A$9:$E$13,2,0)),"",VLOOKUP($AG630,Datos!$A$9:$E$13,2,0))</f>
        <v>3 Moderado</v>
      </c>
      <c r="AI630" s="197" t="str">
        <f>IF(ISERROR(VLOOKUP($AJ630,Datos!$D$8:$E$13,2,0)),0,VLOOKUP($AJ630,Datos!$D$8:$E$13,2,0))</f>
        <v>Extremadamente Dañino</v>
      </c>
      <c r="AJ630" s="198">
        <f>IF(ISERROR(VLOOKUP($X630,Datos!$B$8:$E$13,3,0)), 0, VLOOKUP($X630,Datos!$B$8:$E$13,3,0))</f>
        <v>4</v>
      </c>
      <c r="AK630" s="198">
        <f>IF(ISERROR(VLOOKUP(AL630,Datos!D623:E628,2,0)),0,VLOOKUP(AL630,Datos!D623:E628,2,0))</f>
        <v>0</v>
      </c>
      <c r="AL630" s="198">
        <f>IF(ISERROR(VLOOKUP(Y630,Datos!B623:E628,3,0)),0,VLOOKUP(Y630,Datos!B623:E628,3,0))</f>
        <v>0</v>
      </c>
      <c r="AM630" s="198">
        <f t="shared" si="32"/>
        <v>4</v>
      </c>
      <c r="AN630" s="198" t="str">
        <f>IF(ISERROR(VLOOKUP($AM630,Datos!$I$24:$J$28,2,0)),"-",VLOOKUP($AM630,Datos!$I$24:$J$28,2,0))</f>
        <v>Moderado</v>
      </c>
    </row>
    <row r="631" spans="1:40" s="199" customFormat="1">
      <c r="A631" s="196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8" t="s">
        <v>191</v>
      </c>
      <c r="N631" s="178" t="s">
        <v>194</v>
      </c>
      <c r="O631" s="198">
        <f>IF( AND($M631&lt;&gt;"", $N631&lt;&gt;""), VLOOKUP( IF(ISERROR(VLOOKUP($M631,Datos!$B$8:$C$13,2,0)),0,VLOOKUP($M631,Datos!$B$8:$C$13,2,0)), Datos!$I$9:$N$13, IF(ISERROR(VLOOKUP($N631,Datos!$B$17:$C$21,2,0)),0,VLOOKUP($N631, Datos!$B$17:$C$21,2,0)+1),  0),  "-")</f>
        <v>22</v>
      </c>
      <c r="P631" s="177"/>
      <c r="Q631" s="177"/>
      <c r="R631" s="177"/>
      <c r="S631" s="178" t="s">
        <v>40</v>
      </c>
      <c r="T631" s="198" t="str">
        <f>IF(ISERROR(VLOOKUP($S631,Datos!$B$25:$C$29,2,0)),"", VLOOKUP($S631,Datos!$B$25:$C$29,2,0))</f>
        <v>Alta</v>
      </c>
      <c r="U631" s="198" t="str">
        <f>VLOOKUP($S631,'Efectividad de Controles'!$B$5:$D$9,3,0)</f>
        <v>Impacto / Probabilidad</v>
      </c>
      <c r="V631" s="177"/>
      <c r="W631" s="177"/>
      <c r="X631" s="178" t="s">
        <v>191</v>
      </c>
      <c r="Y631" s="178" t="s">
        <v>196</v>
      </c>
      <c r="Z631" s="198">
        <f>IF( AND($X631&lt;&gt;"", $Y631&lt;&gt;""), VLOOKUP( IF(ISERROR(VLOOKUP($X631,Datos!$B$8:$C$13,2,0)),0,VLOOKUP($X631,Datos!$B$8:$C$13,2,0)), Datos!$I$9:$N$13, IF(ISERROR(VLOOKUP($Y631,Datos!$B$17:$C$21,2,0)),0,VLOOKUP($Y631, Datos!$B$17:$C$21,2,0)+1),  0),  "-")</f>
        <v>25</v>
      </c>
      <c r="AA631" s="177"/>
      <c r="AB631" s="177"/>
      <c r="AC631" s="179"/>
      <c r="AD631" s="180"/>
      <c r="AE631" s="198">
        <f t="shared" si="30"/>
        <v>22</v>
      </c>
      <c r="AF631" s="198">
        <f t="shared" si="31"/>
        <v>25</v>
      </c>
      <c r="AG631" s="178">
        <v>3</v>
      </c>
      <c r="AH631" s="198" t="str">
        <f>IF(ISERROR(VLOOKUP($AG631,Datos!$A$9:$E$13,2,0)),"",VLOOKUP($AG631,Datos!$A$9:$E$13,2,0))</f>
        <v>3 Moderado</v>
      </c>
      <c r="AI631" s="197" t="str">
        <f>IF(ISERROR(VLOOKUP($AJ631,Datos!$D$8:$E$13,2,0)),0,VLOOKUP($AJ631,Datos!$D$8:$E$13,2,0))</f>
        <v>Extremadamente Dañino</v>
      </c>
      <c r="AJ631" s="198">
        <f>IF(ISERROR(VLOOKUP($X631,Datos!$B$8:$E$13,3,0)), 0, VLOOKUP($X631,Datos!$B$8:$E$13,3,0))</f>
        <v>4</v>
      </c>
      <c r="AK631" s="198">
        <f>IF(ISERROR(VLOOKUP(AL631,Datos!D624:E629,2,0)),0,VLOOKUP(AL631,Datos!D624:E629,2,0))</f>
        <v>0</v>
      </c>
      <c r="AL631" s="198">
        <f>IF(ISERROR(VLOOKUP(Y631,Datos!B624:E629,3,0)),0,VLOOKUP(Y631,Datos!B624:E629,3,0))</f>
        <v>0</v>
      </c>
      <c r="AM631" s="198">
        <f t="shared" si="32"/>
        <v>4</v>
      </c>
      <c r="AN631" s="198" t="str">
        <f>IF(ISERROR(VLOOKUP($AM631,Datos!$I$24:$J$28,2,0)),"-",VLOOKUP($AM631,Datos!$I$24:$J$28,2,0))</f>
        <v>Moderado</v>
      </c>
    </row>
    <row r="632" spans="1:40" s="199" customFormat="1">
      <c r="A632" s="196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8" t="s">
        <v>191</v>
      </c>
      <c r="N632" s="178" t="s">
        <v>194</v>
      </c>
      <c r="O632" s="198">
        <f>IF( AND($M632&lt;&gt;"", $N632&lt;&gt;""), VLOOKUP( IF(ISERROR(VLOOKUP($M632,Datos!$B$8:$C$13,2,0)),0,VLOOKUP($M632,Datos!$B$8:$C$13,2,0)), Datos!$I$9:$N$13, IF(ISERROR(VLOOKUP($N632,Datos!$B$17:$C$21,2,0)),0,VLOOKUP($N632, Datos!$B$17:$C$21,2,0)+1),  0),  "-")</f>
        <v>22</v>
      </c>
      <c r="P632" s="177"/>
      <c r="Q632" s="177"/>
      <c r="R632" s="177"/>
      <c r="S632" s="178" t="s">
        <v>40</v>
      </c>
      <c r="T632" s="198" t="str">
        <f>IF(ISERROR(VLOOKUP($S632,Datos!$B$25:$C$29,2,0)),"", VLOOKUP($S632,Datos!$B$25:$C$29,2,0))</f>
        <v>Alta</v>
      </c>
      <c r="U632" s="198" t="str">
        <f>VLOOKUP($S632,'Efectividad de Controles'!$B$5:$D$9,3,0)</f>
        <v>Impacto / Probabilidad</v>
      </c>
      <c r="V632" s="177"/>
      <c r="W632" s="177"/>
      <c r="X632" s="178" t="s">
        <v>191</v>
      </c>
      <c r="Y632" s="178" t="s">
        <v>196</v>
      </c>
      <c r="Z632" s="198">
        <f>IF( AND($X632&lt;&gt;"", $Y632&lt;&gt;""), VLOOKUP( IF(ISERROR(VLOOKUP($X632,Datos!$B$8:$C$13,2,0)),0,VLOOKUP($X632,Datos!$B$8:$C$13,2,0)), Datos!$I$9:$N$13, IF(ISERROR(VLOOKUP($Y632,Datos!$B$17:$C$21,2,0)),0,VLOOKUP($Y632, Datos!$B$17:$C$21,2,0)+1),  0),  "-")</f>
        <v>25</v>
      </c>
      <c r="AA632" s="177"/>
      <c r="AB632" s="177"/>
      <c r="AC632" s="179"/>
      <c r="AD632" s="180"/>
      <c r="AE632" s="198">
        <f t="shared" si="30"/>
        <v>22</v>
      </c>
      <c r="AF632" s="198">
        <f t="shared" si="31"/>
        <v>25</v>
      </c>
      <c r="AG632" s="178">
        <v>3</v>
      </c>
      <c r="AH632" s="198" t="str">
        <f>IF(ISERROR(VLOOKUP($AG632,Datos!$A$9:$E$13,2,0)),"",VLOOKUP($AG632,Datos!$A$9:$E$13,2,0))</f>
        <v>3 Moderado</v>
      </c>
      <c r="AI632" s="197" t="str">
        <f>IF(ISERROR(VLOOKUP($AJ632,Datos!$D$8:$E$13,2,0)),0,VLOOKUP($AJ632,Datos!$D$8:$E$13,2,0))</f>
        <v>Extremadamente Dañino</v>
      </c>
      <c r="AJ632" s="198">
        <f>IF(ISERROR(VLOOKUP($X632,Datos!$B$8:$E$13,3,0)), 0, VLOOKUP($X632,Datos!$B$8:$E$13,3,0))</f>
        <v>4</v>
      </c>
      <c r="AK632" s="198">
        <f>IF(ISERROR(VLOOKUP(AL632,Datos!D625:E630,2,0)),0,VLOOKUP(AL632,Datos!D625:E630,2,0))</f>
        <v>0</v>
      </c>
      <c r="AL632" s="198">
        <f>IF(ISERROR(VLOOKUP(Y632,Datos!B625:E630,3,0)),0,VLOOKUP(Y632,Datos!B625:E630,3,0))</f>
        <v>0</v>
      </c>
      <c r="AM632" s="198">
        <f t="shared" si="32"/>
        <v>4</v>
      </c>
      <c r="AN632" s="198" t="str">
        <f>IF(ISERROR(VLOOKUP($AM632,Datos!$I$24:$J$28,2,0)),"-",VLOOKUP($AM632,Datos!$I$24:$J$28,2,0))</f>
        <v>Moderado</v>
      </c>
    </row>
    <row r="633" spans="1:40" s="199" customFormat="1">
      <c r="A633" s="196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8" t="s">
        <v>191</v>
      </c>
      <c r="N633" s="178" t="s">
        <v>194</v>
      </c>
      <c r="O633" s="198">
        <f>IF( AND($M633&lt;&gt;"", $N633&lt;&gt;""), VLOOKUP( IF(ISERROR(VLOOKUP($M633,Datos!$B$8:$C$13,2,0)),0,VLOOKUP($M633,Datos!$B$8:$C$13,2,0)), Datos!$I$9:$N$13, IF(ISERROR(VLOOKUP($N633,Datos!$B$17:$C$21,2,0)),0,VLOOKUP($N633, Datos!$B$17:$C$21,2,0)+1),  0),  "-")</f>
        <v>22</v>
      </c>
      <c r="P633" s="177"/>
      <c r="Q633" s="177"/>
      <c r="R633" s="177"/>
      <c r="S633" s="178" t="s">
        <v>40</v>
      </c>
      <c r="T633" s="198" t="str">
        <f>IF(ISERROR(VLOOKUP($S633,Datos!$B$25:$C$29,2,0)),"", VLOOKUP($S633,Datos!$B$25:$C$29,2,0))</f>
        <v>Alta</v>
      </c>
      <c r="U633" s="198" t="str">
        <f>VLOOKUP($S633,'Efectividad de Controles'!$B$5:$D$9,3,0)</f>
        <v>Impacto / Probabilidad</v>
      </c>
      <c r="V633" s="177"/>
      <c r="W633" s="177"/>
      <c r="X633" s="178" t="s">
        <v>191</v>
      </c>
      <c r="Y633" s="178" t="s">
        <v>196</v>
      </c>
      <c r="Z633" s="198">
        <f>IF( AND($X633&lt;&gt;"", $Y633&lt;&gt;""), VLOOKUP( IF(ISERROR(VLOOKUP($X633,Datos!$B$8:$C$13,2,0)),0,VLOOKUP($X633,Datos!$B$8:$C$13,2,0)), Datos!$I$9:$N$13, IF(ISERROR(VLOOKUP($Y633,Datos!$B$17:$C$21,2,0)),0,VLOOKUP($Y633, Datos!$B$17:$C$21,2,0)+1),  0),  "-")</f>
        <v>25</v>
      </c>
      <c r="AA633" s="177"/>
      <c r="AB633" s="177"/>
      <c r="AC633" s="179"/>
      <c r="AD633" s="180"/>
      <c r="AE633" s="198">
        <f t="shared" si="30"/>
        <v>22</v>
      </c>
      <c r="AF633" s="198">
        <f t="shared" si="31"/>
        <v>25</v>
      </c>
      <c r="AG633" s="178">
        <v>3</v>
      </c>
      <c r="AH633" s="198" t="str">
        <f>IF(ISERROR(VLOOKUP($AG633,Datos!$A$9:$E$13,2,0)),"",VLOOKUP($AG633,Datos!$A$9:$E$13,2,0))</f>
        <v>3 Moderado</v>
      </c>
      <c r="AI633" s="197" t="str">
        <f>IF(ISERROR(VLOOKUP($AJ633,Datos!$D$8:$E$13,2,0)),0,VLOOKUP($AJ633,Datos!$D$8:$E$13,2,0))</f>
        <v>Extremadamente Dañino</v>
      </c>
      <c r="AJ633" s="198">
        <f>IF(ISERROR(VLOOKUP($X633,Datos!$B$8:$E$13,3,0)), 0, VLOOKUP($X633,Datos!$B$8:$E$13,3,0))</f>
        <v>4</v>
      </c>
      <c r="AK633" s="198">
        <f>IF(ISERROR(VLOOKUP(AL633,Datos!D626:E631,2,0)),0,VLOOKUP(AL633,Datos!D626:E631,2,0))</f>
        <v>0</v>
      </c>
      <c r="AL633" s="198">
        <f>IF(ISERROR(VLOOKUP(Y633,Datos!B626:E631,3,0)),0,VLOOKUP(Y633,Datos!B626:E631,3,0))</f>
        <v>0</v>
      </c>
      <c r="AM633" s="198">
        <f t="shared" si="32"/>
        <v>4</v>
      </c>
      <c r="AN633" s="198" t="str">
        <f>IF(ISERROR(VLOOKUP($AM633,Datos!$I$24:$J$28,2,0)),"-",VLOOKUP($AM633,Datos!$I$24:$J$28,2,0))</f>
        <v>Moderado</v>
      </c>
    </row>
    <row r="634" spans="1:40" s="199" customFormat="1">
      <c r="A634" s="196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8" t="s">
        <v>191</v>
      </c>
      <c r="N634" s="178" t="s">
        <v>194</v>
      </c>
      <c r="O634" s="198">
        <f>IF( AND($M634&lt;&gt;"", $N634&lt;&gt;""), VLOOKUP( IF(ISERROR(VLOOKUP($M634,Datos!$B$8:$C$13,2,0)),0,VLOOKUP($M634,Datos!$B$8:$C$13,2,0)), Datos!$I$9:$N$13, IF(ISERROR(VLOOKUP($N634,Datos!$B$17:$C$21,2,0)),0,VLOOKUP($N634, Datos!$B$17:$C$21,2,0)+1),  0),  "-")</f>
        <v>22</v>
      </c>
      <c r="P634" s="177"/>
      <c r="Q634" s="177"/>
      <c r="R634" s="177"/>
      <c r="S634" s="178" t="s">
        <v>40</v>
      </c>
      <c r="T634" s="198" t="str">
        <f>IF(ISERROR(VLOOKUP($S634,Datos!$B$25:$C$29,2,0)),"", VLOOKUP($S634,Datos!$B$25:$C$29,2,0))</f>
        <v>Alta</v>
      </c>
      <c r="U634" s="198" t="str">
        <f>VLOOKUP($S634,'Efectividad de Controles'!$B$5:$D$9,3,0)</f>
        <v>Impacto / Probabilidad</v>
      </c>
      <c r="V634" s="177"/>
      <c r="W634" s="177"/>
      <c r="X634" s="178" t="s">
        <v>191</v>
      </c>
      <c r="Y634" s="178" t="s">
        <v>196</v>
      </c>
      <c r="Z634" s="198">
        <f>IF( AND($X634&lt;&gt;"", $Y634&lt;&gt;""), VLOOKUP( IF(ISERROR(VLOOKUP($X634,Datos!$B$8:$C$13,2,0)),0,VLOOKUP($X634,Datos!$B$8:$C$13,2,0)), Datos!$I$9:$N$13, IF(ISERROR(VLOOKUP($Y634,Datos!$B$17:$C$21,2,0)),0,VLOOKUP($Y634, Datos!$B$17:$C$21,2,0)+1),  0),  "-")</f>
        <v>25</v>
      </c>
      <c r="AA634" s="177"/>
      <c r="AB634" s="177"/>
      <c r="AC634" s="179"/>
      <c r="AD634" s="180"/>
      <c r="AE634" s="198">
        <f t="shared" si="30"/>
        <v>22</v>
      </c>
      <c r="AF634" s="198">
        <f t="shared" si="31"/>
        <v>25</v>
      </c>
      <c r="AG634" s="178">
        <v>3</v>
      </c>
      <c r="AH634" s="198" t="str">
        <f>IF(ISERROR(VLOOKUP($AG634,Datos!$A$9:$E$13,2,0)),"",VLOOKUP($AG634,Datos!$A$9:$E$13,2,0))</f>
        <v>3 Moderado</v>
      </c>
      <c r="AI634" s="197" t="str">
        <f>IF(ISERROR(VLOOKUP($AJ634,Datos!$D$8:$E$13,2,0)),0,VLOOKUP($AJ634,Datos!$D$8:$E$13,2,0))</f>
        <v>Extremadamente Dañino</v>
      </c>
      <c r="AJ634" s="198">
        <f>IF(ISERROR(VLOOKUP($X634,Datos!$B$8:$E$13,3,0)), 0, VLOOKUP($X634,Datos!$B$8:$E$13,3,0))</f>
        <v>4</v>
      </c>
      <c r="AK634" s="198">
        <f>IF(ISERROR(VLOOKUP(AL634,Datos!D627:E632,2,0)),0,VLOOKUP(AL634,Datos!D627:E632,2,0))</f>
        <v>0</v>
      </c>
      <c r="AL634" s="198">
        <f>IF(ISERROR(VLOOKUP(Y634,Datos!B627:E632,3,0)),0,VLOOKUP(Y634,Datos!B627:E632,3,0))</f>
        <v>0</v>
      </c>
      <c r="AM634" s="198">
        <f t="shared" si="32"/>
        <v>4</v>
      </c>
      <c r="AN634" s="198" t="str">
        <f>IF(ISERROR(VLOOKUP($AM634,Datos!$I$24:$J$28,2,0)),"-",VLOOKUP($AM634,Datos!$I$24:$J$28,2,0))</f>
        <v>Moderado</v>
      </c>
    </row>
    <row r="635" spans="1:40" s="199" customFormat="1">
      <c r="A635" s="196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8" t="s">
        <v>191</v>
      </c>
      <c r="N635" s="178" t="s">
        <v>194</v>
      </c>
      <c r="O635" s="198">
        <f>IF( AND($M635&lt;&gt;"", $N635&lt;&gt;""), VLOOKUP( IF(ISERROR(VLOOKUP($M635,Datos!$B$8:$C$13,2,0)),0,VLOOKUP($M635,Datos!$B$8:$C$13,2,0)), Datos!$I$9:$N$13, IF(ISERROR(VLOOKUP($N635,Datos!$B$17:$C$21,2,0)),0,VLOOKUP($N635, Datos!$B$17:$C$21,2,0)+1),  0),  "-")</f>
        <v>22</v>
      </c>
      <c r="P635" s="177"/>
      <c r="Q635" s="177"/>
      <c r="R635" s="177"/>
      <c r="S635" s="178" t="s">
        <v>40</v>
      </c>
      <c r="T635" s="198" t="str">
        <f>IF(ISERROR(VLOOKUP($S635,Datos!$B$25:$C$29,2,0)),"", VLOOKUP($S635,Datos!$B$25:$C$29,2,0))</f>
        <v>Alta</v>
      </c>
      <c r="U635" s="198" t="str">
        <f>VLOOKUP($S635,'Efectividad de Controles'!$B$5:$D$9,3,0)</f>
        <v>Impacto / Probabilidad</v>
      </c>
      <c r="V635" s="177"/>
      <c r="W635" s="177"/>
      <c r="X635" s="178" t="s">
        <v>191</v>
      </c>
      <c r="Y635" s="178" t="s">
        <v>196</v>
      </c>
      <c r="Z635" s="198">
        <f>IF( AND($X635&lt;&gt;"", $Y635&lt;&gt;""), VLOOKUP( IF(ISERROR(VLOOKUP($X635,Datos!$B$8:$C$13,2,0)),0,VLOOKUP($X635,Datos!$B$8:$C$13,2,0)), Datos!$I$9:$N$13, IF(ISERROR(VLOOKUP($Y635,Datos!$B$17:$C$21,2,0)),0,VLOOKUP($Y635, Datos!$B$17:$C$21,2,0)+1),  0),  "-")</f>
        <v>25</v>
      </c>
      <c r="AA635" s="177"/>
      <c r="AB635" s="177"/>
      <c r="AC635" s="179"/>
      <c r="AD635" s="180"/>
      <c r="AE635" s="198">
        <f t="shared" si="30"/>
        <v>22</v>
      </c>
      <c r="AF635" s="198">
        <f t="shared" si="31"/>
        <v>25</v>
      </c>
      <c r="AG635" s="178">
        <v>3</v>
      </c>
      <c r="AH635" s="198" t="str">
        <f>IF(ISERROR(VLOOKUP($AG635,Datos!$A$9:$E$13,2,0)),"",VLOOKUP($AG635,Datos!$A$9:$E$13,2,0))</f>
        <v>3 Moderado</v>
      </c>
      <c r="AI635" s="197" t="str">
        <f>IF(ISERROR(VLOOKUP($AJ635,Datos!$D$8:$E$13,2,0)),0,VLOOKUP($AJ635,Datos!$D$8:$E$13,2,0))</f>
        <v>Extremadamente Dañino</v>
      </c>
      <c r="AJ635" s="198">
        <f>IF(ISERROR(VLOOKUP($X635,Datos!$B$8:$E$13,3,0)), 0, VLOOKUP($X635,Datos!$B$8:$E$13,3,0))</f>
        <v>4</v>
      </c>
      <c r="AK635" s="198">
        <f>IF(ISERROR(VLOOKUP(AL635,Datos!D628:E633,2,0)),0,VLOOKUP(AL635,Datos!D628:E633,2,0))</f>
        <v>0</v>
      </c>
      <c r="AL635" s="198">
        <f>IF(ISERROR(VLOOKUP(Y635,Datos!B628:E633,3,0)),0,VLOOKUP(Y635,Datos!B628:E633,3,0))</f>
        <v>0</v>
      </c>
      <c r="AM635" s="198">
        <f t="shared" si="32"/>
        <v>4</v>
      </c>
      <c r="AN635" s="198" t="str">
        <f>IF(ISERROR(VLOOKUP($AM635,Datos!$I$24:$J$28,2,0)),"-",VLOOKUP($AM635,Datos!$I$24:$J$28,2,0))</f>
        <v>Moderado</v>
      </c>
    </row>
    <row r="636" spans="1:40" s="199" customFormat="1">
      <c r="A636" s="196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8" t="s">
        <v>191</v>
      </c>
      <c r="N636" s="178" t="s">
        <v>194</v>
      </c>
      <c r="O636" s="198">
        <f>IF( AND($M636&lt;&gt;"", $N636&lt;&gt;""), VLOOKUP( IF(ISERROR(VLOOKUP($M636,Datos!$B$8:$C$13,2,0)),0,VLOOKUP($M636,Datos!$B$8:$C$13,2,0)), Datos!$I$9:$N$13, IF(ISERROR(VLOOKUP($N636,Datos!$B$17:$C$21,2,0)),0,VLOOKUP($N636, Datos!$B$17:$C$21,2,0)+1),  0),  "-")</f>
        <v>22</v>
      </c>
      <c r="P636" s="177"/>
      <c r="Q636" s="177"/>
      <c r="R636" s="177"/>
      <c r="S636" s="178" t="s">
        <v>40</v>
      </c>
      <c r="T636" s="198" t="str">
        <f>IF(ISERROR(VLOOKUP($S636,Datos!$B$25:$C$29,2,0)),"", VLOOKUP($S636,Datos!$B$25:$C$29,2,0))</f>
        <v>Alta</v>
      </c>
      <c r="U636" s="198" t="str">
        <f>VLOOKUP($S636,'Efectividad de Controles'!$B$5:$D$9,3,0)</f>
        <v>Impacto / Probabilidad</v>
      </c>
      <c r="V636" s="177"/>
      <c r="W636" s="177"/>
      <c r="X636" s="178" t="s">
        <v>191</v>
      </c>
      <c r="Y636" s="178" t="s">
        <v>196</v>
      </c>
      <c r="Z636" s="198">
        <f>IF( AND($X636&lt;&gt;"", $Y636&lt;&gt;""), VLOOKUP( IF(ISERROR(VLOOKUP($X636,Datos!$B$8:$C$13,2,0)),0,VLOOKUP($X636,Datos!$B$8:$C$13,2,0)), Datos!$I$9:$N$13, IF(ISERROR(VLOOKUP($Y636,Datos!$B$17:$C$21,2,0)),0,VLOOKUP($Y636, Datos!$B$17:$C$21,2,0)+1),  0),  "-")</f>
        <v>25</v>
      </c>
      <c r="AA636" s="177"/>
      <c r="AB636" s="177"/>
      <c r="AC636" s="179"/>
      <c r="AD636" s="180"/>
      <c r="AE636" s="198">
        <f t="shared" si="30"/>
        <v>22</v>
      </c>
      <c r="AF636" s="198">
        <f t="shared" si="31"/>
        <v>25</v>
      </c>
      <c r="AG636" s="178">
        <v>3</v>
      </c>
      <c r="AH636" s="198" t="str">
        <f>IF(ISERROR(VLOOKUP($AG636,Datos!$A$9:$E$13,2,0)),"",VLOOKUP($AG636,Datos!$A$9:$E$13,2,0))</f>
        <v>3 Moderado</v>
      </c>
      <c r="AI636" s="197" t="str">
        <f>IF(ISERROR(VLOOKUP($AJ636,Datos!$D$8:$E$13,2,0)),0,VLOOKUP($AJ636,Datos!$D$8:$E$13,2,0))</f>
        <v>Extremadamente Dañino</v>
      </c>
      <c r="AJ636" s="198">
        <f>IF(ISERROR(VLOOKUP($X636,Datos!$B$8:$E$13,3,0)), 0, VLOOKUP($X636,Datos!$B$8:$E$13,3,0))</f>
        <v>4</v>
      </c>
      <c r="AK636" s="198">
        <f>IF(ISERROR(VLOOKUP(AL636,Datos!D629:E634,2,0)),0,VLOOKUP(AL636,Datos!D629:E634,2,0))</f>
        <v>0</v>
      </c>
      <c r="AL636" s="198">
        <f>IF(ISERROR(VLOOKUP(Y636,Datos!B629:E634,3,0)),0,VLOOKUP(Y636,Datos!B629:E634,3,0))</f>
        <v>0</v>
      </c>
      <c r="AM636" s="198">
        <f t="shared" si="32"/>
        <v>4</v>
      </c>
      <c r="AN636" s="198" t="str">
        <f>IF(ISERROR(VLOOKUP($AM636,Datos!$I$24:$J$28,2,0)),"-",VLOOKUP($AM636,Datos!$I$24:$J$28,2,0))</f>
        <v>Moderado</v>
      </c>
    </row>
    <row r="637" spans="1:40" s="199" customFormat="1">
      <c r="A637" s="196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8" t="s">
        <v>191</v>
      </c>
      <c r="N637" s="178" t="s">
        <v>194</v>
      </c>
      <c r="O637" s="198">
        <f>IF( AND($M637&lt;&gt;"", $N637&lt;&gt;""), VLOOKUP( IF(ISERROR(VLOOKUP($M637,Datos!$B$8:$C$13,2,0)),0,VLOOKUP($M637,Datos!$B$8:$C$13,2,0)), Datos!$I$9:$N$13, IF(ISERROR(VLOOKUP($N637,Datos!$B$17:$C$21,2,0)),0,VLOOKUP($N637, Datos!$B$17:$C$21,2,0)+1),  0),  "-")</f>
        <v>22</v>
      </c>
      <c r="P637" s="177"/>
      <c r="Q637" s="177"/>
      <c r="R637" s="177"/>
      <c r="S637" s="178" t="s">
        <v>40</v>
      </c>
      <c r="T637" s="198" t="str">
        <f>IF(ISERROR(VLOOKUP($S637,Datos!$B$25:$C$29,2,0)),"", VLOOKUP($S637,Datos!$B$25:$C$29,2,0))</f>
        <v>Alta</v>
      </c>
      <c r="U637" s="198" t="str">
        <f>VLOOKUP($S637,'Efectividad de Controles'!$B$5:$D$9,3,0)</f>
        <v>Impacto / Probabilidad</v>
      </c>
      <c r="V637" s="177"/>
      <c r="W637" s="177"/>
      <c r="X637" s="178" t="s">
        <v>191</v>
      </c>
      <c r="Y637" s="178" t="s">
        <v>196</v>
      </c>
      <c r="Z637" s="198">
        <f>IF( AND($X637&lt;&gt;"", $Y637&lt;&gt;""), VLOOKUP( IF(ISERROR(VLOOKUP($X637,Datos!$B$8:$C$13,2,0)),0,VLOOKUP($X637,Datos!$B$8:$C$13,2,0)), Datos!$I$9:$N$13, IF(ISERROR(VLOOKUP($Y637,Datos!$B$17:$C$21,2,0)),0,VLOOKUP($Y637, Datos!$B$17:$C$21,2,0)+1),  0),  "-")</f>
        <v>25</v>
      </c>
      <c r="AA637" s="177"/>
      <c r="AB637" s="177"/>
      <c r="AC637" s="179"/>
      <c r="AD637" s="180"/>
      <c r="AE637" s="198">
        <f t="shared" si="30"/>
        <v>22</v>
      </c>
      <c r="AF637" s="198">
        <f t="shared" si="31"/>
        <v>25</v>
      </c>
      <c r="AG637" s="178">
        <v>3</v>
      </c>
      <c r="AH637" s="198" t="str">
        <f>IF(ISERROR(VLOOKUP($AG637,Datos!$A$9:$E$13,2,0)),"",VLOOKUP($AG637,Datos!$A$9:$E$13,2,0))</f>
        <v>3 Moderado</v>
      </c>
      <c r="AI637" s="197" t="str">
        <f>IF(ISERROR(VLOOKUP($AJ637,Datos!$D$8:$E$13,2,0)),0,VLOOKUP($AJ637,Datos!$D$8:$E$13,2,0))</f>
        <v>Extremadamente Dañino</v>
      </c>
      <c r="AJ637" s="198">
        <f>IF(ISERROR(VLOOKUP($X637,Datos!$B$8:$E$13,3,0)), 0, VLOOKUP($X637,Datos!$B$8:$E$13,3,0))</f>
        <v>4</v>
      </c>
      <c r="AK637" s="198">
        <f>IF(ISERROR(VLOOKUP(AL637,Datos!D630:E635,2,0)),0,VLOOKUP(AL637,Datos!D630:E635,2,0))</f>
        <v>0</v>
      </c>
      <c r="AL637" s="198">
        <f>IF(ISERROR(VLOOKUP(Y637,Datos!B630:E635,3,0)),0,VLOOKUP(Y637,Datos!B630:E635,3,0))</f>
        <v>0</v>
      </c>
      <c r="AM637" s="198">
        <f t="shared" si="32"/>
        <v>4</v>
      </c>
      <c r="AN637" s="198" t="str">
        <f>IF(ISERROR(VLOOKUP($AM637,Datos!$I$24:$J$28,2,0)),"-",VLOOKUP($AM637,Datos!$I$24:$J$28,2,0))</f>
        <v>Moderado</v>
      </c>
    </row>
    <row r="638" spans="1:40" s="199" customFormat="1">
      <c r="A638" s="196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8" t="s">
        <v>191</v>
      </c>
      <c r="N638" s="178" t="s">
        <v>194</v>
      </c>
      <c r="O638" s="198">
        <f>IF( AND($M638&lt;&gt;"", $N638&lt;&gt;""), VLOOKUP( IF(ISERROR(VLOOKUP($M638,Datos!$B$8:$C$13,2,0)),0,VLOOKUP($M638,Datos!$B$8:$C$13,2,0)), Datos!$I$9:$N$13, IF(ISERROR(VLOOKUP($N638,Datos!$B$17:$C$21,2,0)),0,VLOOKUP($N638, Datos!$B$17:$C$21,2,0)+1),  0),  "-")</f>
        <v>22</v>
      </c>
      <c r="P638" s="177"/>
      <c r="Q638" s="177"/>
      <c r="R638" s="177"/>
      <c r="S638" s="178" t="s">
        <v>40</v>
      </c>
      <c r="T638" s="198" t="str">
        <f>IF(ISERROR(VLOOKUP($S638,Datos!$B$25:$C$29,2,0)),"", VLOOKUP($S638,Datos!$B$25:$C$29,2,0))</f>
        <v>Alta</v>
      </c>
      <c r="U638" s="198" t="str">
        <f>VLOOKUP($S638,'Efectividad de Controles'!$B$5:$D$9,3,0)</f>
        <v>Impacto / Probabilidad</v>
      </c>
      <c r="V638" s="177"/>
      <c r="W638" s="177"/>
      <c r="X638" s="178" t="s">
        <v>191</v>
      </c>
      <c r="Y638" s="178" t="s">
        <v>196</v>
      </c>
      <c r="Z638" s="198">
        <f>IF( AND($X638&lt;&gt;"", $Y638&lt;&gt;""), VLOOKUP( IF(ISERROR(VLOOKUP($X638,Datos!$B$8:$C$13,2,0)),0,VLOOKUP($X638,Datos!$B$8:$C$13,2,0)), Datos!$I$9:$N$13, IF(ISERROR(VLOOKUP($Y638,Datos!$B$17:$C$21,2,0)),0,VLOOKUP($Y638, Datos!$B$17:$C$21,2,0)+1),  0),  "-")</f>
        <v>25</v>
      </c>
      <c r="AA638" s="177"/>
      <c r="AB638" s="177"/>
      <c r="AC638" s="179"/>
      <c r="AD638" s="180"/>
      <c r="AE638" s="198">
        <f t="shared" si="30"/>
        <v>22</v>
      </c>
      <c r="AF638" s="198">
        <f t="shared" si="31"/>
        <v>25</v>
      </c>
      <c r="AG638" s="178">
        <v>3</v>
      </c>
      <c r="AH638" s="198" t="str">
        <f>IF(ISERROR(VLOOKUP($AG638,Datos!$A$9:$E$13,2,0)),"",VLOOKUP($AG638,Datos!$A$9:$E$13,2,0))</f>
        <v>3 Moderado</v>
      </c>
      <c r="AI638" s="197" t="str">
        <f>IF(ISERROR(VLOOKUP($AJ638,Datos!$D$8:$E$13,2,0)),0,VLOOKUP($AJ638,Datos!$D$8:$E$13,2,0))</f>
        <v>Extremadamente Dañino</v>
      </c>
      <c r="AJ638" s="198">
        <f>IF(ISERROR(VLOOKUP($X638,Datos!$B$8:$E$13,3,0)), 0, VLOOKUP($X638,Datos!$B$8:$E$13,3,0))</f>
        <v>4</v>
      </c>
      <c r="AK638" s="198">
        <f>IF(ISERROR(VLOOKUP(AL638,Datos!D631:E636,2,0)),0,VLOOKUP(AL638,Datos!D631:E636,2,0))</f>
        <v>0</v>
      </c>
      <c r="AL638" s="198">
        <f>IF(ISERROR(VLOOKUP(Y638,Datos!B631:E636,3,0)),0,VLOOKUP(Y638,Datos!B631:E636,3,0))</f>
        <v>0</v>
      </c>
      <c r="AM638" s="198">
        <f t="shared" si="32"/>
        <v>4</v>
      </c>
      <c r="AN638" s="198" t="str">
        <f>IF(ISERROR(VLOOKUP($AM638,Datos!$I$24:$J$28,2,0)),"-",VLOOKUP($AM638,Datos!$I$24:$J$28,2,0))</f>
        <v>Moderado</v>
      </c>
    </row>
    <row r="639" spans="1:40" s="199" customFormat="1">
      <c r="A639" s="196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8" t="s">
        <v>191</v>
      </c>
      <c r="N639" s="178" t="s">
        <v>194</v>
      </c>
      <c r="O639" s="198">
        <f>IF( AND($M639&lt;&gt;"", $N639&lt;&gt;""), VLOOKUP( IF(ISERROR(VLOOKUP($M639,Datos!$B$8:$C$13,2,0)),0,VLOOKUP($M639,Datos!$B$8:$C$13,2,0)), Datos!$I$9:$N$13, IF(ISERROR(VLOOKUP($N639,Datos!$B$17:$C$21,2,0)),0,VLOOKUP($N639, Datos!$B$17:$C$21,2,0)+1),  0),  "-")</f>
        <v>22</v>
      </c>
      <c r="P639" s="177"/>
      <c r="Q639" s="177"/>
      <c r="R639" s="177"/>
      <c r="S639" s="178" t="s">
        <v>40</v>
      </c>
      <c r="T639" s="198" t="str">
        <f>IF(ISERROR(VLOOKUP($S639,Datos!$B$25:$C$29,2,0)),"", VLOOKUP($S639,Datos!$B$25:$C$29,2,0))</f>
        <v>Alta</v>
      </c>
      <c r="U639" s="198" t="str">
        <f>VLOOKUP($S639,'Efectividad de Controles'!$B$5:$D$9,3,0)</f>
        <v>Impacto / Probabilidad</v>
      </c>
      <c r="V639" s="177"/>
      <c r="W639" s="177"/>
      <c r="X639" s="178" t="s">
        <v>191</v>
      </c>
      <c r="Y639" s="178" t="s">
        <v>196</v>
      </c>
      <c r="Z639" s="198">
        <f>IF( AND($X639&lt;&gt;"", $Y639&lt;&gt;""), VLOOKUP( IF(ISERROR(VLOOKUP($X639,Datos!$B$8:$C$13,2,0)),0,VLOOKUP($X639,Datos!$B$8:$C$13,2,0)), Datos!$I$9:$N$13, IF(ISERROR(VLOOKUP($Y639,Datos!$B$17:$C$21,2,0)),0,VLOOKUP($Y639, Datos!$B$17:$C$21,2,0)+1),  0),  "-")</f>
        <v>25</v>
      </c>
      <c r="AA639" s="177"/>
      <c r="AB639" s="177"/>
      <c r="AC639" s="179"/>
      <c r="AD639" s="180"/>
      <c r="AE639" s="198">
        <f t="shared" si="30"/>
        <v>22</v>
      </c>
      <c r="AF639" s="198">
        <f t="shared" si="31"/>
        <v>25</v>
      </c>
      <c r="AG639" s="178">
        <v>3</v>
      </c>
      <c r="AH639" s="198" t="str">
        <f>IF(ISERROR(VLOOKUP($AG639,Datos!$A$9:$E$13,2,0)),"",VLOOKUP($AG639,Datos!$A$9:$E$13,2,0))</f>
        <v>3 Moderado</v>
      </c>
      <c r="AI639" s="197" t="str">
        <f>IF(ISERROR(VLOOKUP($AJ639,Datos!$D$8:$E$13,2,0)),0,VLOOKUP($AJ639,Datos!$D$8:$E$13,2,0))</f>
        <v>Extremadamente Dañino</v>
      </c>
      <c r="AJ639" s="198">
        <f>IF(ISERROR(VLOOKUP($X639,Datos!$B$8:$E$13,3,0)), 0, VLOOKUP($X639,Datos!$B$8:$E$13,3,0))</f>
        <v>4</v>
      </c>
      <c r="AK639" s="198">
        <f>IF(ISERROR(VLOOKUP(AL639,Datos!D632:E637,2,0)),0,VLOOKUP(AL639,Datos!D632:E637,2,0))</f>
        <v>0</v>
      </c>
      <c r="AL639" s="198">
        <f>IF(ISERROR(VLOOKUP(Y639,Datos!B632:E637,3,0)),0,VLOOKUP(Y639,Datos!B632:E637,3,0))</f>
        <v>0</v>
      </c>
      <c r="AM639" s="198">
        <f t="shared" si="32"/>
        <v>4</v>
      </c>
      <c r="AN639" s="198" t="str">
        <f>IF(ISERROR(VLOOKUP($AM639,Datos!$I$24:$J$28,2,0)),"-",VLOOKUP($AM639,Datos!$I$24:$J$28,2,0))</f>
        <v>Moderado</v>
      </c>
    </row>
    <row r="640" spans="1:40" s="199" customFormat="1">
      <c r="A640" s="196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8" t="s">
        <v>191</v>
      </c>
      <c r="N640" s="178" t="s">
        <v>194</v>
      </c>
      <c r="O640" s="198">
        <f>IF( AND($M640&lt;&gt;"", $N640&lt;&gt;""), VLOOKUP( IF(ISERROR(VLOOKUP($M640,Datos!$B$8:$C$13,2,0)),0,VLOOKUP($M640,Datos!$B$8:$C$13,2,0)), Datos!$I$9:$N$13, IF(ISERROR(VLOOKUP($N640,Datos!$B$17:$C$21,2,0)),0,VLOOKUP($N640, Datos!$B$17:$C$21,2,0)+1),  0),  "-")</f>
        <v>22</v>
      </c>
      <c r="P640" s="177"/>
      <c r="Q640" s="177"/>
      <c r="R640" s="177"/>
      <c r="S640" s="178" t="s">
        <v>40</v>
      </c>
      <c r="T640" s="198" t="str">
        <f>IF(ISERROR(VLOOKUP($S640,Datos!$B$25:$C$29,2,0)),"", VLOOKUP($S640,Datos!$B$25:$C$29,2,0))</f>
        <v>Alta</v>
      </c>
      <c r="U640" s="198" t="str">
        <f>VLOOKUP($S640,'Efectividad de Controles'!$B$5:$D$9,3,0)</f>
        <v>Impacto / Probabilidad</v>
      </c>
      <c r="V640" s="177"/>
      <c r="W640" s="177"/>
      <c r="X640" s="178" t="s">
        <v>191</v>
      </c>
      <c r="Y640" s="178" t="s">
        <v>196</v>
      </c>
      <c r="Z640" s="198">
        <f>IF( AND($X640&lt;&gt;"", $Y640&lt;&gt;""), VLOOKUP( IF(ISERROR(VLOOKUP($X640,Datos!$B$8:$C$13,2,0)),0,VLOOKUP($X640,Datos!$B$8:$C$13,2,0)), Datos!$I$9:$N$13, IF(ISERROR(VLOOKUP($Y640,Datos!$B$17:$C$21,2,0)),0,VLOOKUP($Y640, Datos!$B$17:$C$21,2,0)+1),  0),  "-")</f>
        <v>25</v>
      </c>
      <c r="AA640" s="177"/>
      <c r="AB640" s="177"/>
      <c r="AC640" s="179"/>
      <c r="AD640" s="180"/>
      <c r="AE640" s="198">
        <f t="shared" si="30"/>
        <v>22</v>
      </c>
      <c r="AF640" s="198">
        <f t="shared" si="31"/>
        <v>25</v>
      </c>
      <c r="AG640" s="178">
        <v>3</v>
      </c>
      <c r="AH640" s="198" t="str">
        <f>IF(ISERROR(VLOOKUP($AG640,Datos!$A$9:$E$13,2,0)),"",VLOOKUP($AG640,Datos!$A$9:$E$13,2,0))</f>
        <v>3 Moderado</v>
      </c>
      <c r="AI640" s="197" t="str">
        <f>IF(ISERROR(VLOOKUP($AJ640,Datos!$D$8:$E$13,2,0)),0,VLOOKUP($AJ640,Datos!$D$8:$E$13,2,0))</f>
        <v>Extremadamente Dañino</v>
      </c>
      <c r="AJ640" s="198">
        <f>IF(ISERROR(VLOOKUP($X640,Datos!$B$8:$E$13,3,0)), 0, VLOOKUP($X640,Datos!$B$8:$E$13,3,0))</f>
        <v>4</v>
      </c>
      <c r="AK640" s="198">
        <f>IF(ISERROR(VLOOKUP(AL640,Datos!D633:E638,2,0)),0,VLOOKUP(AL640,Datos!D633:E638,2,0))</f>
        <v>0</v>
      </c>
      <c r="AL640" s="198">
        <f>IF(ISERROR(VLOOKUP(Y640,Datos!B633:E638,3,0)),0,VLOOKUP(Y640,Datos!B633:E638,3,0))</f>
        <v>0</v>
      </c>
      <c r="AM640" s="198">
        <f t="shared" si="32"/>
        <v>4</v>
      </c>
      <c r="AN640" s="198" t="str">
        <f>IF(ISERROR(VLOOKUP($AM640,Datos!$I$24:$J$28,2,0)),"-",VLOOKUP($AM640,Datos!$I$24:$J$28,2,0))</f>
        <v>Moderado</v>
      </c>
    </row>
    <row r="641" spans="1:40" s="199" customFormat="1">
      <c r="A641" s="196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8" t="s">
        <v>191</v>
      </c>
      <c r="N641" s="178" t="s">
        <v>194</v>
      </c>
      <c r="O641" s="198">
        <f>IF( AND($M641&lt;&gt;"", $N641&lt;&gt;""), VLOOKUP( IF(ISERROR(VLOOKUP($M641,Datos!$B$8:$C$13,2,0)),0,VLOOKUP($M641,Datos!$B$8:$C$13,2,0)), Datos!$I$9:$N$13, IF(ISERROR(VLOOKUP($N641,Datos!$B$17:$C$21,2,0)),0,VLOOKUP($N641, Datos!$B$17:$C$21,2,0)+1),  0),  "-")</f>
        <v>22</v>
      </c>
      <c r="P641" s="177"/>
      <c r="Q641" s="177"/>
      <c r="R641" s="177"/>
      <c r="S641" s="178" t="s">
        <v>40</v>
      </c>
      <c r="T641" s="198" t="str">
        <f>IF(ISERROR(VLOOKUP($S641,Datos!$B$25:$C$29,2,0)),"", VLOOKUP($S641,Datos!$B$25:$C$29,2,0))</f>
        <v>Alta</v>
      </c>
      <c r="U641" s="198" t="str">
        <f>VLOOKUP($S641,'Efectividad de Controles'!$B$5:$D$9,3,0)</f>
        <v>Impacto / Probabilidad</v>
      </c>
      <c r="V641" s="177"/>
      <c r="W641" s="177"/>
      <c r="X641" s="178" t="s">
        <v>191</v>
      </c>
      <c r="Y641" s="178" t="s">
        <v>196</v>
      </c>
      <c r="Z641" s="198">
        <f>IF( AND($X641&lt;&gt;"", $Y641&lt;&gt;""), VLOOKUP( IF(ISERROR(VLOOKUP($X641,Datos!$B$8:$C$13,2,0)),0,VLOOKUP($X641,Datos!$B$8:$C$13,2,0)), Datos!$I$9:$N$13, IF(ISERROR(VLOOKUP($Y641,Datos!$B$17:$C$21,2,0)),0,VLOOKUP($Y641, Datos!$B$17:$C$21,2,0)+1),  0),  "-")</f>
        <v>25</v>
      </c>
      <c r="AA641" s="177"/>
      <c r="AB641" s="177"/>
      <c r="AC641" s="179"/>
      <c r="AD641" s="180"/>
      <c r="AE641" s="198">
        <f t="shared" si="30"/>
        <v>22</v>
      </c>
      <c r="AF641" s="198">
        <f t="shared" si="31"/>
        <v>25</v>
      </c>
      <c r="AG641" s="178">
        <v>3</v>
      </c>
      <c r="AH641" s="198" t="str">
        <f>IF(ISERROR(VLOOKUP($AG641,Datos!$A$9:$E$13,2,0)),"",VLOOKUP($AG641,Datos!$A$9:$E$13,2,0))</f>
        <v>3 Moderado</v>
      </c>
      <c r="AI641" s="197" t="str">
        <f>IF(ISERROR(VLOOKUP($AJ641,Datos!$D$8:$E$13,2,0)),0,VLOOKUP($AJ641,Datos!$D$8:$E$13,2,0))</f>
        <v>Extremadamente Dañino</v>
      </c>
      <c r="AJ641" s="198">
        <f>IF(ISERROR(VLOOKUP($X641,Datos!$B$8:$E$13,3,0)), 0, VLOOKUP($X641,Datos!$B$8:$E$13,3,0))</f>
        <v>4</v>
      </c>
      <c r="AK641" s="198">
        <f>IF(ISERROR(VLOOKUP(AL641,Datos!D634:E639,2,0)),0,VLOOKUP(AL641,Datos!D634:E639,2,0))</f>
        <v>0</v>
      </c>
      <c r="AL641" s="198">
        <f>IF(ISERROR(VLOOKUP(Y641,Datos!B634:E639,3,0)),0,VLOOKUP(Y641,Datos!B634:E639,3,0))</f>
        <v>0</v>
      </c>
      <c r="AM641" s="198">
        <f t="shared" si="32"/>
        <v>4</v>
      </c>
      <c r="AN641" s="198" t="str">
        <f>IF(ISERROR(VLOOKUP($AM641,Datos!$I$24:$J$28,2,0)),"-",VLOOKUP($AM641,Datos!$I$24:$J$28,2,0))</f>
        <v>Moderado</v>
      </c>
    </row>
    <row r="642" spans="1:40" s="199" customFormat="1">
      <c r="A642" s="196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8" t="s">
        <v>191</v>
      </c>
      <c r="N642" s="178" t="s">
        <v>194</v>
      </c>
      <c r="O642" s="198">
        <f>IF( AND($M642&lt;&gt;"", $N642&lt;&gt;""), VLOOKUP( IF(ISERROR(VLOOKUP($M642,Datos!$B$8:$C$13,2,0)),0,VLOOKUP($M642,Datos!$B$8:$C$13,2,0)), Datos!$I$9:$N$13, IF(ISERROR(VLOOKUP($N642,Datos!$B$17:$C$21,2,0)),0,VLOOKUP($N642, Datos!$B$17:$C$21,2,0)+1),  0),  "-")</f>
        <v>22</v>
      </c>
      <c r="P642" s="177"/>
      <c r="Q642" s="177"/>
      <c r="R642" s="177"/>
      <c r="S642" s="178" t="s">
        <v>40</v>
      </c>
      <c r="T642" s="198" t="str">
        <f>IF(ISERROR(VLOOKUP($S642,Datos!$B$25:$C$29,2,0)),"", VLOOKUP($S642,Datos!$B$25:$C$29,2,0))</f>
        <v>Alta</v>
      </c>
      <c r="U642" s="198" t="str">
        <f>VLOOKUP($S642,'Efectividad de Controles'!$B$5:$D$9,3,0)</f>
        <v>Impacto / Probabilidad</v>
      </c>
      <c r="V642" s="177"/>
      <c r="W642" s="177"/>
      <c r="X642" s="178" t="s">
        <v>191</v>
      </c>
      <c r="Y642" s="178" t="s">
        <v>196</v>
      </c>
      <c r="Z642" s="198">
        <f>IF( AND($X642&lt;&gt;"", $Y642&lt;&gt;""), VLOOKUP( IF(ISERROR(VLOOKUP($X642,Datos!$B$8:$C$13,2,0)),0,VLOOKUP($X642,Datos!$B$8:$C$13,2,0)), Datos!$I$9:$N$13, IF(ISERROR(VLOOKUP($Y642,Datos!$B$17:$C$21,2,0)),0,VLOOKUP($Y642, Datos!$B$17:$C$21,2,0)+1),  0),  "-")</f>
        <v>25</v>
      </c>
      <c r="AA642" s="177"/>
      <c r="AB642" s="177"/>
      <c r="AC642" s="179"/>
      <c r="AD642" s="180"/>
      <c r="AE642" s="198">
        <f t="shared" si="30"/>
        <v>22</v>
      </c>
      <c r="AF642" s="198">
        <f t="shared" si="31"/>
        <v>25</v>
      </c>
      <c r="AG642" s="178">
        <v>3</v>
      </c>
      <c r="AH642" s="198" t="str">
        <f>IF(ISERROR(VLOOKUP($AG642,Datos!$A$9:$E$13,2,0)),"",VLOOKUP($AG642,Datos!$A$9:$E$13,2,0))</f>
        <v>3 Moderado</v>
      </c>
      <c r="AI642" s="197" t="str">
        <f>IF(ISERROR(VLOOKUP($AJ642,Datos!$D$8:$E$13,2,0)),0,VLOOKUP($AJ642,Datos!$D$8:$E$13,2,0))</f>
        <v>Extremadamente Dañino</v>
      </c>
      <c r="AJ642" s="198">
        <f>IF(ISERROR(VLOOKUP($X642,Datos!$B$8:$E$13,3,0)), 0, VLOOKUP($X642,Datos!$B$8:$E$13,3,0))</f>
        <v>4</v>
      </c>
      <c r="AK642" s="198">
        <f>IF(ISERROR(VLOOKUP(AL642,Datos!D635:E640,2,0)),0,VLOOKUP(AL642,Datos!D635:E640,2,0))</f>
        <v>0</v>
      </c>
      <c r="AL642" s="198">
        <f>IF(ISERROR(VLOOKUP(Y642,Datos!B635:E640,3,0)),0,VLOOKUP(Y642,Datos!B635:E640,3,0))</f>
        <v>0</v>
      </c>
      <c r="AM642" s="198">
        <f t="shared" si="32"/>
        <v>4</v>
      </c>
      <c r="AN642" s="198" t="str">
        <f>IF(ISERROR(VLOOKUP($AM642,Datos!$I$24:$J$28,2,0)),"-",VLOOKUP($AM642,Datos!$I$24:$J$28,2,0))</f>
        <v>Moderado</v>
      </c>
    </row>
    <row r="643" spans="1:40" s="199" customFormat="1">
      <c r="A643" s="196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8" t="s">
        <v>191</v>
      </c>
      <c r="N643" s="178" t="s">
        <v>194</v>
      </c>
      <c r="O643" s="198">
        <f>IF( AND($M643&lt;&gt;"", $N643&lt;&gt;""), VLOOKUP( IF(ISERROR(VLOOKUP($M643,Datos!$B$8:$C$13,2,0)),0,VLOOKUP($M643,Datos!$B$8:$C$13,2,0)), Datos!$I$9:$N$13, IF(ISERROR(VLOOKUP($N643,Datos!$B$17:$C$21,2,0)),0,VLOOKUP($N643, Datos!$B$17:$C$21,2,0)+1),  0),  "-")</f>
        <v>22</v>
      </c>
      <c r="P643" s="177"/>
      <c r="Q643" s="177"/>
      <c r="R643" s="177"/>
      <c r="S643" s="178" t="s">
        <v>40</v>
      </c>
      <c r="T643" s="198" t="str">
        <f>IF(ISERROR(VLOOKUP($S643,Datos!$B$25:$C$29,2,0)),"", VLOOKUP($S643,Datos!$B$25:$C$29,2,0))</f>
        <v>Alta</v>
      </c>
      <c r="U643" s="198" t="str">
        <f>VLOOKUP($S643,'Efectividad de Controles'!$B$5:$D$9,3,0)</f>
        <v>Impacto / Probabilidad</v>
      </c>
      <c r="V643" s="177"/>
      <c r="W643" s="177"/>
      <c r="X643" s="178" t="s">
        <v>191</v>
      </c>
      <c r="Y643" s="178" t="s">
        <v>196</v>
      </c>
      <c r="Z643" s="198">
        <f>IF( AND($X643&lt;&gt;"", $Y643&lt;&gt;""), VLOOKUP( IF(ISERROR(VLOOKUP($X643,Datos!$B$8:$C$13,2,0)),0,VLOOKUP($X643,Datos!$B$8:$C$13,2,0)), Datos!$I$9:$N$13, IF(ISERROR(VLOOKUP($Y643,Datos!$B$17:$C$21,2,0)),0,VLOOKUP($Y643, Datos!$B$17:$C$21,2,0)+1),  0),  "-")</f>
        <v>25</v>
      </c>
      <c r="AA643" s="177"/>
      <c r="AB643" s="177"/>
      <c r="AC643" s="179"/>
      <c r="AD643" s="180"/>
      <c r="AE643" s="198">
        <f t="shared" si="30"/>
        <v>22</v>
      </c>
      <c r="AF643" s="198">
        <f t="shared" si="31"/>
        <v>25</v>
      </c>
      <c r="AG643" s="178">
        <v>3</v>
      </c>
      <c r="AH643" s="198" t="str">
        <f>IF(ISERROR(VLOOKUP($AG643,Datos!$A$9:$E$13,2,0)),"",VLOOKUP($AG643,Datos!$A$9:$E$13,2,0))</f>
        <v>3 Moderado</v>
      </c>
      <c r="AI643" s="197" t="str">
        <f>IF(ISERROR(VLOOKUP($AJ643,Datos!$D$8:$E$13,2,0)),0,VLOOKUP($AJ643,Datos!$D$8:$E$13,2,0))</f>
        <v>Extremadamente Dañino</v>
      </c>
      <c r="AJ643" s="198">
        <f>IF(ISERROR(VLOOKUP($X643,Datos!$B$8:$E$13,3,0)), 0, VLOOKUP($X643,Datos!$B$8:$E$13,3,0))</f>
        <v>4</v>
      </c>
      <c r="AK643" s="198">
        <f>IF(ISERROR(VLOOKUP(AL643,Datos!D636:E641,2,0)),0,VLOOKUP(AL643,Datos!D636:E641,2,0))</f>
        <v>0</v>
      </c>
      <c r="AL643" s="198">
        <f>IF(ISERROR(VLOOKUP(Y643,Datos!B636:E641,3,0)),0,VLOOKUP(Y643,Datos!B636:E641,3,0))</f>
        <v>0</v>
      </c>
      <c r="AM643" s="198">
        <f t="shared" si="32"/>
        <v>4</v>
      </c>
      <c r="AN643" s="198" t="str">
        <f>IF(ISERROR(VLOOKUP($AM643,Datos!$I$24:$J$28,2,0)),"-",VLOOKUP($AM643,Datos!$I$24:$J$28,2,0))</f>
        <v>Moderado</v>
      </c>
    </row>
    <row r="644" spans="1:40" s="199" customFormat="1">
      <c r="A644" s="196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8" t="s">
        <v>191</v>
      </c>
      <c r="N644" s="178" t="s">
        <v>194</v>
      </c>
      <c r="O644" s="198">
        <f>IF( AND($M644&lt;&gt;"", $N644&lt;&gt;""), VLOOKUP( IF(ISERROR(VLOOKUP($M644,Datos!$B$8:$C$13,2,0)),0,VLOOKUP($M644,Datos!$B$8:$C$13,2,0)), Datos!$I$9:$N$13, IF(ISERROR(VLOOKUP($N644,Datos!$B$17:$C$21,2,0)),0,VLOOKUP($N644, Datos!$B$17:$C$21,2,0)+1),  0),  "-")</f>
        <v>22</v>
      </c>
      <c r="P644" s="177"/>
      <c r="Q644" s="177"/>
      <c r="R644" s="177"/>
      <c r="S644" s="178" t="s">
        <v>40</v>
      </c>
      <c r="T644" s="198" t="str">
        <f>IF(ISERROR(VLOOKUP($S644,Datos!$B$25:$C$29,2,0)),"", VLOOKUP($S644,Datos!$B$25:$C$29,2,0))</f>
        <v>Alta</v>
      </c>
      <c r="U644" s="198" t="str">
        <f>VLOOKUP($S644,'Efectividad de Controles'!$B$5:$D$9,3,0)</f>
        <v>Impacto / Probabilidad</v>
      </c>
      <c r="V644" s="177"/>
      <c r="W644" s="177"/>
      <c r="X644" s="178" t="s">
        <v>191</v>
      </c>
      <c r="Y644" s="178" t="s">
        <v>196</v>
      </c>
      <c r="Z644" s="198">
        <f>IF( AND($X644&lt;&gt;"", $Y644&lt;&gt;""), VLOOKUP( IF(ISERROR(VLOOKUP($X644,Datos!$B$8:$C$13,2,0)),0,VLOOKUP($X644,Datos!$B$8:$C$13,2,0)), Datos!$I$9:$N$13, IF(ISERROR(VLOOKUP($Y644,Datos!$B$17:$C$21,2,0)),0,VLOOKUP($Y644, Datos!$B$17:$C$21,2,0)+1),  0),  "-")</f>
        <v>25</v>
      </c>
      <c r="AA644" s="177"/>
      <c r="AB644" s="177"/>
      <c r="AC644" s="179"/>
      <c r="AD644" s="180"/>
      <c r="AE644" s="198">
        <f t="shared" si="30"/>
        <v>22</v>
      </c>
      <c r="AF644" s="198">
        <f t="shared" si="31"/>
        <v>25</v>
      </c>
      <c r="AG644" s="178">
        <v>3</v>
      </c>
      <c r="AH644" s="198" t="str">
        <f>IF(ISERROR(VLOOKUP($AG644,Datos!$A$9:$E$13,2,0)),"",VLOOKUP($AG644,Datos!$A$9:$E$13,2,0))</f>
        <v>3 Moderado</v>
      </c>
      <c r="AI644" s="197" t="str">
        <f>IF(ISERROR(VLOOKUP($AJ644,Datos!$D$8:$E$13,2,0)),0,VLOOKUP($AJ644,Datos!$D$8:$E$13,2,0))</f>
        <v>Extremadamente Dañino</v>
      </c>
      <c r="AJ644" s="198">
        <f>IF(ISERROR(VLOOKUP($X644,Datos!$B$8:$E$13,3,0)), 0, VLOOKUP($X644,Datos!$B$8:$E$13,3,0))</f>
        <v>4</v>
      </c>
      <c r="AK644" s="198">
        <f>IF(ISERROR(VLOOKUP(AL644,Datos!D637:E642,2,0)),0,VLOOKUP(AL644,Datos!D637:E642,2,0))</f>
        <v>0</v>
      </c>
      <c r="AL644" s="198">
        <f>IF(ISERROR(VLOOKUP(Y644,Datos!B637:E642,3,0)),0,VLOOKUP(Y644,Datos!B637:E642,3,0))</f>
        <v>0</v>
      </c>
      <c r="AM644" s="198">
        <f t="shared" si="32"/>
        <v>4</v>
      </c>
      <c r="AN644" s="198" t="str">
        <f>IF(ISERROR(VLOOKUP($AM644,Datos!$I$24:$J$28,2,0)),"-",VLOOKUP($AM644,Datos!$I$24:$J$28,2,0))</f>
        <v>Moderado</v>
      </c>
    </row>
    <row r="645" spans="1:40" s="199" customFormat="1">
      <c r="A645" s="196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8" t="s">
        <v>191</v>
      </c>
      <c r="N645" s="178" t="s">
        <v>194</v>
      </c>
      <c r="O645" s="198">
        <f>IF( AND($M645&lt;&gt;"", $N645&lt;&gt;""), VLOOKUP( IF(ISERROR(VLOOKUP($M645,Datos!$B$8:$C$13,2,0)),0,VLOOKUP($M645,Datos!$B$8:$C$13,2,0)), Datos!$I$9:$N$13, IF(ISERROR(VLOOKUP($N645,Datos!$B$17:$C$21,2,0)),0,VLOOKUP($N645, Datos!$B$17:$C$21,2,0)+1),  0),  "-")</f>
        <v>22</v>
      </c>
      <c r="P645" s="177"/>
      <c r="Q645" s="177"/>
      <c r="R645" s="177"/>
      <c r="S645" s="178" t="s">
        <v>40</v>
      </c>
      <c r="T645" s="198" t="str">
        <f>IF(ISERROR(VLOOKUP($S645,Datos!$B$25:$C$29,2,0)),"", VLOOKUP($S645,Datos!$B$25:$C$29,2,0))</f>
        <v>Alta</v>
      </c>
      <c r="U645" s="198" t="str">
        <f>VLOOKUP($S645,'Efectividad de Controles'!$B$5:$D$9,3,0)</f>
        <v>Impacto / Probabilidad</v>
      </c>
      <c r="V645" s="177"/>
      <c r="W645" s="177"/>
      <c r="X645" s="178" t="s">
        <v>191</v>
      </c>
      <c r="Y645" s="178" t="s">
        <v>196</v>
      </c>
      <c r="Z645" s="198">
        <f>IF( AND($X645&lt;&gt;"", $Y645&lt;&gt;""), VLOOKUP( IF(ISERROR(VLOOKUP($X645,Datos!$B$8:$C$13,2,0)),0,VLOOKUP($X645,Datos!$B$8:$C$13,2,0)), Datos!$I$9:$N$13, IF(ISERROR(VLOOKUP($Y645,Datos!$B$17:$C$21,2,0)),0,VLOOKUP($Y645, Datos!$B$17:$C$21,2,0)+1),  0),  "-")</f>
        <v>25</v>
      </c>
      <c r="AA645" s="177"/>
      <c r="AB645" s="177"/>
      <c r="AC645" s="179"/>
      <c r="AD645" s="180"/>
      <c r="AE645" s="198">
        <f t="shared" si="30"/>
        <v>22</v>
      </c>
      <c r="AF645" s="198">
        <f t="shared" si="31"/>
        <v>25</v>
      </c>
      <c r="AG645" s="178">
        <v>3</v>
      </c>
      <c r="AH645" s="198" t="str">
        <f>IF(ISERROR(VLOOKUP($AG645,Datos!$A$9:$E$13,2,0)),"",VLOOKUP($AG645,Datos!$A$9:$E$13,2,0))</f>
        <v>3 Moderado</v>
      </c>
      <c r="AI645" s="197" t="str">
        <f>IF(ISERROR(VLOOKUP($AJ645,Datos!$D$8:$E$13,2,0)),0,VLOOKUP($AJ645,Datos!$D$8:$E$13,2,0))</f>
        <v>Extremadamente Dañino</v>
      </c>
      <c r="AJ645" s="198">
        <f>IF(ISERROR(VLOOKUP($X645,Datos!$B$8:$E$13,3,0)), 0, VLOOKUP($X645,Datos!$B$8:$E$13,3,0))</f>
        <v>4</v>
      </c>
      <c r="AK645" s="198">
        <f>IF(ISERROR(VLOOKUP(AL645,Datos!D638:E643,2,0)),0,VLOOKUP(AL645,Datos!D638:E643,2,0))</f>
        <v>0</v>
      </c>
      <c r="AL645" s="198">
        <f>IF(ISERROR(VLOOKUP(Y645,Datos!B638:E643,3,0)),0,VLOOKUP(Y645,Datos!B638:E643,3,0))</f>
        <v>0</v>
      </c>
      <c r="AM645" s="198">
        <f t="shared" si="32"/>
        <v>4</v>
      </c>
      <c r="AN645" s="198" t="str">
        <f>IF(ISERROR(VLOOKUP($AM645,Datos!$I$24:$J$28,2,0)),"-",VLOOKUP($AM645,Datos!$I$24:$J$28,2,0))</f>
        <v>Moderado</v>
      </c>
    </row>
    <row r="646" spans="1:40" s="199" customFormat="1">
      <c r="A646" s="196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8" t="s">
        <v>191</v>
      </c>
      <c r="N646" s="178" t="s">
        <v>194</v>
      </c>
      <c r="O646" s="198">
        <f>IF( AND($M646&lt;&gt;"", $N646&lt;&gt;""), VLOOKUP( IF(ISERROR(VLOOKUP($M646,Datos!$B$8:$C$13,2,0)),0,VLOOKUP($M646,Datos!$B$8:$C$13,2,0)), Datos!$I$9:$N$13, IF(ISERROR(VLOOKUP($N646,Datos!$B$17:$C$21,2,0)),0,VLOOKUP($N646, Datos!$B$17:$C$21,2,0)+1),  0),  "-")</f>
        <v>22</v>
      </c>
      <c r="P646" s="177"/>
      <c r="Q646" s="177"/>
      <c r="R646" s="177"/>
      <c r="S646" s="178" t="s">
        <v>40</v>
      </c>
      <c r="T646" s="198" t="str">
        <f>IF(ISERROR(VLOOKUP($S646,Datos!$B$25:$C$29,2,0)),"", VLOOKUP($S646,Datos!$B$25:$C$29,2,0))</f>
        <v>Alta</v>
      </c>
      <c r="U646" s="198" t="str">
        <f>VLOOKUP($S646,'Efectividad de Controles'!$B$5:$D$9,3,0)</f>
        <v>Impacto / Probabilidad</v>
      </c>
      <c r="V646" s="177"/>
      <c r="W646" s="177"/>
      <c r="X646" s="178" t="s">
        <v>191</v>
      </c>
      <c r="Y646" s="178" t="s">
        <v>196</v>
      </c>
      <c r="Z646" s="198">
        <f>IF( AND($X646&lt;&gt;"", $Y646&lt;&gt;""), VLOOKUP( IF(ISERROR(VLOOKUP($X646,Datos!$B$8:$C$13,2,0)),0,VLOOKUP($X646,Datos!$B$8:$C$13,2,0)), Datos!$I$9:$N$13, IF(ISERROR(VLOOKUP($Y646,Datos!$B$17:$C$21,2,0)),0,VLOOKUP($Y646, Datos!$B$17:$C$21,2,0)+1),  0),  "-")</f>
        <v>25</v>
      </c>
      <c r="AA646" s="177"/>
      <c r="AB646" s="177"/>
      <c r="AC646" s="179"/>
      <c r="AD646" s="180"/>
      <c r="AE646" s="198">
        <f t="shared" si="30"/>
        <v>22</v>
      </c>
      <c r="AF646" s="198">
        <f t="shared" si="31"/>
        <v>25</v>
      </c>
      <c r="AG646" s="178">
        <v>3</v>
      </c>
      <c r="AH646" s="198" t="str">
        <f>IF(ISERROR(VLOOKUP($AG646,Datos!$A$9:$E$13,2,0)),"",VLOOKUP($AG646,Datos!$A$9:$E$13,2,0))</f>
        <v>3 Moderado</v>
      </c>
      <c r="AI646" s="197" t="str">
        <f>IF(ISERROR(VLOOKUP($AJ646,Datos!$D$8:$E$13,2,0)),0,VLOOKUP($AJ646,Datos!$D$8:$E$13,2,0))</f>
        <v>Extremadamente Dañino</v>
      </c>
      <c r="AJ646" s="198">
        <f>IF(ISERROR(VLOOKUP($X646,Datos!$B$8:$E$13,3,0)), 0, VLOOKUP($X646,Datos!$B$8:$E$13,3,0))</f>
        <v>4</v>
      </c>
      <c r="AK646" s="198">
        <f>IF(ISERROR(VLOOKUP(AL646,Datos!D639:E644,2,0)),0,VLOOKUP(AL646,Datos!D639:E644,2,0))</f>
        <v>0</v>
      </c>
      <c r="AL646" s="198">
        <f>IF(ISERROR(VLOOKUP(Y646,Datos!B639:E644,3,0)),0,VLOOKUP(Y646,Datos!B639:E644,3,0))</f>
        <v>0</v>
      </c>
      <c r="AM646" s="198">
        <f t="shared" si="32"/>
        <v>4</v>
      </c>
      <c r="AN646" s="198" t="str">
        <f>IF(ISERROR(VLOOKUP($AM646,Datos!$I$24:$J$28,2,0)),"-",VLOOKUP($AM646,Datos!$I$24:$J$28,2,0))</f>
        <v>Moderado</v>
      </c>
    </row>
    <row r="647" spans="1:40" s="199" customFormat="1">
      <c r="A647" s="196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8" t="s">
        <v>191</v>
      </c>
      <c r="N647" s="178" t="s">
        <v>194</v>
      </c>
      <c r="O647" s="198">
        <f>IF( AND($M647&lt;&gt;"", $N647&lt;&gt;""), VLOOKUP( IF(ISERROR(VLOOKUP($M647,Datos!$B$8:$C$13,2,0)),0,VLOOKUP($M647,Datos!$B$8:$C$13,2,0)), Datos!$I$9:$N$13, IF(ISERROR(VLOOKUP($N647,Datos!$B$17:$C$21,2,0)),0,VLOOKUP($N647, Datos!$B$17:$C$21,2,0)+1),  0),  "-")</f>
        <v>22</v>
      </c>
      <c r="P647" s="177"/>
      <c r="Q647" s="177"/>
      <c r="R647" s="177"/>
      <c r="S647" s="178" t="s">
        <v>40</v>
      </c>
      <c r="T647" s="198" t="str">
        <f>IF(ISERROR(VLOOKUP($S647,Datos!$B$25:$C$29,2,0)),"", VLOOKUP($S647,Datos!$B$25:$C$29,2,0))</f>
        <v>Alta</v>
      </c>
      <c r="U647" s="198" t="str">
        <f>VLOOKUP($S647,'Efectividad de Controles'!$B$5:$D$9,3,0)</f>
        <v>Impacto / Probabilidad</v>
      </c>
      <c r="V647" s="177"/>
      <c r="W647" s="177"/>
      <c r="X647" s="178" t="s">
        <v>191</v>
      </c>
      <c r="Y647" s="178" t="s">
        <v>196</v>
      </c>
      <c r="Z647" s="198">
        <f>IF( AND($X647&lt;&gt;"", $Y647&lt;&gt;""), VLOOKUP( IF(ISERROR(VLOOKUP($X647,Datos!$B$8:$C$13,2,0)),0,VLOOKUP($X647,Datos!$B$8:$C$13,2,0)), Datos!$I$9:$N$13, IF(ISERROR(VLOOKUP($Y647,Datos!$B$17:$C$21,2,0)),0,VLOOKUP($Y647, Datos!$B$17:$C$21,2,0)+1),  0),  "-")</f>
        <v>25</v>
      </c>
      <c r="AA647" s="177"/>
      <c r="AB647" s="177"/>
      <c r="AC647" s="179"/>
      <c r="AD647" s="180"/>
      <c r="AE647" s="198">
        <f t="shared" si="30"/>
        <v>22</v>
      </c>
      <c r="AF647" s="198">
        <f t="shared" si="31"/>
        <v>25</v>
      </c>
      <c r="AG647" s="178">
        <v>3</v>
      </c>
      <c r="AH647" s="198" t="str">
        <f>IF(ISERROR(VLOOKUP($AG647,Datos!$A$9:$E$13,2,0)),"",VLOOKUP($AG647,Datos!$A$9:$E$13,2,0))</f>
        <v>3 Moderado</v>
      </c>
      <c r="AI647" s="197" t="str">
        <f>IF(ISERROR(VLOOKUP($AJ647,Datos!$D$8:$E$13,2,0)),0,VLOOKUP($AJ647,Datos!$D$8:$E$13,2,0))</f>
        <v>Extremadamente Dañino</v>
      </c>
      <c r="AJ647" s="198">
        <f>IF(ISERROR(VLOOKUP($X647,Datos!$B$8:$E$13,3,0)), 0, VLOOKUP($X647,Datos!$B$8:$E$13,3,0))</f>
        <v>4</v>
      </c>
      <c r="AK647" s="198">
        <f>IF(ISERROR(VLOOKUP(AL647,Datos!D640:E645,2,0)),0,VLOOKUP(AL647,Datos!D640:E645,2,0))</f>
        <v>0</v>
      </c>
      <c r="AL647" s="198">
        <f>IF(ISERROR(VLOOKUP(Y647,Datos!B640:E645,3,0)),0,VLOOKUP(Y647,Datos!B640:E645,3,0))</f>
        <v>0</v>
      </c>
      <c r="AM647" s="198">
        <f t="shared" si="32"/>
        <v>4</v>
      </c>
      <c r="AN647" s="198" t="str">
        <f>IF(ISERROR(VLOOKUP($AM647,Datos!$I$24:$J$28,2,0)),"-",VLOOKUP($AM647,Datos!$I$24:$J$28,2,0))</f>
        <v>Moderado</v>
      </c>
    </row>
    <row r="648" spans="1:40" s="199" customFormat="1">
      <c r="A648" s="196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8" t="s">
        <v>191</v>
      </c>
      <c r="N648" s="178" t="s">
        <v>194</v>
      </c>
      <c r="O648" s="198">
        <f>IF( AND($M648&lt;&gt;"", $N648&lt;&gt;""), VLOOKUP( IF(ISERROR(VLOOKUP($M648,Datos!$B$8:$C$13,2,0)),0,VLOOKUP($M648,Datos!$B$8:$C$13,2,0)), Datos!$I$9:$N$13, IF(ISERROR(VLOOKUP($N648,Datos!$B$17:$C$21,2,0)),0,VLOOKUP($N648, Datos!$B$17:$C$21,2,0)+1),  0),  "-")</f>
        <v>22</v>
      </c>
      <c r="P648" s="177"/>
      <c r="Q648" s="177"/>
      <c r="R648" s="177"/>
      <c r="S648" s="178" t="s">
        <v>40</v>
      </c>
      <c r="T648" s="198" t="str">
        <f>IF(ISERROR(VLOOKUP($S648,Datos!$B$25:$C$29,2,0)),"", VLOOKUP($S648,Datos!$B$25:$C$29,2,0))</f>
        <v>Alta</v>
      </c>
      <c r="U648" s="198" t="str">
        <f>VLOOKUP($S648,'Efectividad de Controles'!$B$5:$D$9,3,0)</f>
        <v>Impacto / Probabilidad</v>
      </c>
      <c r="V648" s="177"/>
      <c r="W648" s="177"/>
      <c r="X648" s="178" t="s">
        <v>191</v>
      </c>
      <c r="Y648" s="178" t="s">
        <v>196</v>
      </c>
      <c r="Z648" s="198">
        <f>IF( AND($X648&lt;&gt;"", $Y648&lt;&gt;""), VLOOKUP( IF(ISERROR(VLOOKUP($X648,Datos!$B$8:$C$13,2,0)),0,VLOOKUP($X648,Datos!$B$8:$C$13,2,0)), Datos!$I$9:$N$13, IF(ISERROR(VLOOKUP($Y648,Datos!$B$17:$C$21,2,0)),0,VLOOKUP($Y648, Datos!$B$17:$C$21,2,0)+1),  0),  "-")</f>
        <v>25</v>
      </c>
      <c r="AA648" s="177"/>
      <c r="AB648" s="177"/>
      <c r="AC648" s="179"/>
      <c r="AD648" s="180"/>
      <c r="AE648" s="198">
        <f t="shared" si="30"/>
        <v>22</v>
      </c>
      <c r="AF648" s="198">
        <f t="shared" si="31"/>
        <v>25</v>
      </c>
      <c r="AG648" s="178">
        <v>3</v>
      </c>
      <c r="AH648" s="198" t="str">
        <f>IF(ISERROR(VLOOKUP($AG648,Datos!$A$9:$E$13,2,0)),"",VLOOKUP($AG648,Datos!$A$9:$E$13,2,0))</f>
        <v>3 Moderado</v>
      </c>
      <c r="AI648" s="197" t="str">
        <f>IF(ISERROR(VLOOKUP($AJ648,Datos!$D$8:$E$13,2,0)),0,VLOOKUP($AJ648,Datos!$D$8:$E$13,2,0))</f>
        <v>Extremadamente Dañino</v>
      </c>
      <c r="AJ648" s="198">
        <f>IF(ISERROR(VLOOKUP($X648,Datos!$B$8:$E$13,3,0)), 0, VLOOKUP($X648,Datos!$B$8:$E$13,3,0))</f>
        <v>4</v>
      </c>
      <c r="AK648" s="198">
        <f>IF(ISERROR(VLOOKUP(AL648,Datos!D641:E646,2,0)),0,VLOOKUP(AL648,Datos!D641:E646,2,0))</f>
        <v>0</v>
      </c>
      <c r="AL648" s="198">
        <f>IF(ISERROR(VLOOKUP(Y648,Datos!B641:E646,3,0)),0,VLOOKUP(Y648,Datos!B641:E646,3,0))</f>
        <v>0</v>
      </c>
      <c r="AM648" s="198">
        <f t="shared" si="32"/>
        <v>4</v>
      </c>
      <c r="AN648" s="198" t="str">
        <f>IF(ISERROR(VLOOKUP($AM648,Datos!$I$24:$J$28,2,0)),"-",VLOOKUP($AM648,Datos!$I$24:$J$28,2,0))</f>
        <v>Moderado</v>
      </c>
    </row>
    <row r="649" spans="1:40" s="199" customFormat="1">
      <c r="A649" s="196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8" t="s">
        <v>191</v>
      </c>
      <c r="N649" s="178" t="s">
        <v>194</v>
      </c>
      <c r="O649" s="198">
        <f>IF( AND($M649&lt;&gt;"", $N649&lt;&gt;""), VLOOKUP( IF(ISERROR(VLOOKUP($M649,Datos!$B$8:$C$13,2,0)),0,VLOOKUP($M649,Datos!$B$8:$C$13,2,0)), Datos!$I$9:$N$13, IF(ISERROR(VLOOKUP($N649,Datos!$B$17:$C$21,2,0)),0,VLOOKUP($N649, Datos!$B$17:$C$21,2,0)+1),  0),  "-")</f>
        <v>22</v>
      </c>
      <c r="P649" s="177"/>
      <c r="Q649" s="177"/>
      <c r="R649" s="177"/>
      <c r="S649" s="178" t="s">
        <v>40</v>
      </c>
      <c r="T649" s="198" t="str">
        <f>IF(ISERROR(VLOOKUP($S649,Datos!$B$25:$C$29,2,0)),"", VLOOKUP($S649,Datos!$B$25:$C$29,2,0))</f>
        <v>Alta</v>
      </c>
      <c r="U649" s="198" t="str">
        <f>VLOOKUP($S649,'Efectividad de Controles'!$B$5:$D$9,3,0)</f>
        <v>Impacto / Probabilidad</v>
      </c>
      <c r="V649" s="177"/>
      <c r="W649" s="177"/>
      <c r="X649" s="178" t="s">
        <v>191</v>
      </c>
      <c r="Y649" s="178" t="s">
        <v>196</v>
      </c>
      <c r="Z649" s="198">
        <f>IF( AND($X649&lt;&gt;"", $Y649&lt;&gt;""), VLOOKUP( IF(ISERROR(VLOOKUP($X649,Datos!$B$8:$C$13,2,0)),0,VLOOKUP($X649,Datos!$B$8:$C$13,2,0)), Datos!$I$9:$N$13, IF(ISERROR(VLOOKUP($Y649,Datos!$B$17:$C$21,2,0)),0,VLOOKUP($Y649, Datos!$B$17:$C$21,2,0)+1),  0),  "-")</f>
        <v>25</v>
      </c>
      <c r="AA649" s="177"/>
      <c r="AB649" s="177"/>
      <c r="AC649" s="179"/>
      <c r="AD649" s="180"/>
      <c r="AE649" s="198">
        <f t="shared" si="30"/>
        <v>22</v>
      </c>
      <c r="AF649" s="198">
        <f t="shared" si="31"/>
        <v>25</v>
      </c>
      <c r="AG649" s="178">
        <v>3</v>
      </c>
      <c r="AH649" s="198" t="str">
        <f>IF(ISERROR(VLOOKUP($AG649,Datos!$A$9:$E$13,2,0)),"",VLOOKUP($AG649,Datos!$A$9:$E$13,2,0))</f>
        <v>3 Moderado</v>
      </c>
      <c r="AI649" s="197" t="str">
        <f>IF(ISERROR(VLOOKUP($AJ649,Datos!$D$8:$E$13,2,0)),0,VLOOKUP($AJ649,Datos!$D$8:$E$13,2,0))</f>
        <v>Extremadamente Dañino</v>
      </c>
      <c r="AJ649" s="198">
        <f>IF(ISERROR(VLOOKUP($X649,Datos!$B$8:$E$13,3,0)), 0, VLOOKUP($X649,Datos!$B$8:$E$13,3,0))</f>
        <v>4</v>
      </c>
      <c r="AK649" s="198">
        <f>IF(ISERROR(VLOOKUP(AL649,Datos!D642:E647,2,0)),0,VLOOKUP(AL649,Datos!D642:E647,2,0))</f>
        <v>0</v>
      </c>
      <c r="AL649" s="198">
        <f>IF(ISERROR(VLOOKUP(Y649,Datos!B642:E647,3,0)),0,VLOOKUP(Y649,Datos!B642:E647,3,0))</f>
        <v>0</v>
      </c>
      <c r="AM649" s="198">
        <f t="shared" si="32"/>
        <v>4</v>
      </c>
      <c r="AN649" s="198" t="str">
        <f>IF(ISERROR(VLOOKUP($AM649,Datos!$I$24:$J$28,2,0)),"-",VLOOKUP($AM649,Datos!$I$24:$J$28,2,0))</f>
        <v>Moderado</v>
      </c>
    </row>
    <row r="650" spans="1:40" s="199" customFormat="1">
      <c r="A650" s="196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8" t="s">
        <v>191</v>
      </c>
      <c r="N650" s="178" t="s">
        <v>194</v>
      </c>
      <c r="O650" s="198">
        <f>IF( AND($M650&lt;&gt;"", $N650&lt;&gt;""), VLOOKUP( IF(ISERROR(VLOOKUP($M650,Datos!$B$8:$C$13,2,0)),0,VLOOKUP($M650,Datos!$B$8:$C$13,2,0)), Datos!$I$9:$N$13, IF(ISERROR(VLOOKUP($N650,Datos!$B$17:$C$21,2,0)),0,VLOOKUP($N650, Datos!$B$17:$C$21,2,0)+1),  0),  "-")</f>
        <v>22</v>
      </c>
      <c r="P650" s="177"/>
      <c r="Q650" s="177"/>
      <c r="R650" s="177"/>
      <c r="S650" s="178" t="s">
        <v>40</v>
      </c>
      <c r="T650" s="198" t="str">
        <f>IF(ISERROR(VLOOKUP($S650,Datos!$B$25:$C$29,2,0)),"", VLOOKUP($S650,Datos!$B$25:$C$29,2,0))</f>
        <v>Alta</v>
      </c>
      <c r="U650" s="198" t="str">
        <f>VLOOKUP($S650,'Efectividad de Controles'!$B$5:$D$9,3,0)</f>
        <v>Impacto / Probabilidad</v>
      </c>
      <c r="V650" s="177"/>
      <c r="W650" s="177"/>
      <c r="X650" s="178" t="s">
        <v>191</v>
      </c>
      <c r="Y650" s="178" t="s">
        <v>196</v>
      </c>
      <c r="Z650" s="198">
        <f>IF( AND($X650&lt;&gt;"", $Y650&lt;&gt;""), VLOOKUP( IF(ISERROR(VLOOKUP($X650,Datos!$B$8:$C$13,2,0)),0,VLOOKUP($X650,Datos!$B$8:$C$13,2,0)), Datos!$I$9:$N$13, IF(ISERROR(VLOOKUP($Y650,Datos!$B$17:$C$21,2,0)),0,VLOOKUP($Y650, Datos!$B$17:$C$21,2,0)+1),  0),  "-")</f>
        <v>25</v>
      </c>
      <c r="AA650" s="177"/>
      <c r="AB650" s="177"/>
      <c r="AC650" s="179"/>
      <c r="AD650" s="180"/>
      <c r="AE650" s="198">
        <f t="shared" si="30"/>
        <v>22</v>
      </c>
      <c r="AF650" s="198">
        <f t="shared" si="31"/>
        <v>25</v>
      </c>
      <c r="AG650" s="178">
        <v>3</v>
      </c>
      <c r="AH650" s="198" t="str">
        <f>IF(ISERROR(VLOOKUP($AG650,Datos!$A$9:$E$13,2,0)),"",VLOOKUP($AG650,Datos!$A$9:$E$13,2,0))</f>
        <v>3 Moderado</v>
      </c>
      <c r="AI650" s="197" t="str">
        <f>IF(ISERROR(VLOOKUP($AJ650,Datos!$D$8:$E$13,2,0)),0,VLOOKUP($AJ650,Datos!$D$8:$E$13,2,0))</f>
        <v>Extremadamente Dañino</v>
      </c>
      <c r="AJ650" s="198">
        <f>IF(ISERROR(VLOOKUP($X650,Datos!$B$8:$E$13,3,0)), 0, VLOOKUP($X650,Datos!$B$8:$E$13,3,0))</f>
        <v>4</v>
      </c>
      <c r="AK650" s="198">
        <f>IF(ISERROR(VLOOKUP(AL650,Datos!D643:E648,2,0)),0,VLOOKUP(AL650,Datos!D643:E648,2,0))</f>
        <v>0</v>
      </c>
      <c r="AL650" s="198">
        <f>IF(ISERROR(VLOOKUP(Y650,Datos!B643:E648,3,0)),0,VLOOKUP(Y650,Datos!B643:E648,3,0))</f>
        <v>0</v>
      </c>
      <c r="AM650" s="198">
        <f t="shared" si="32"/>
        <v>4</v>
      </c>
      <c r="AN650" s="198" t="str">
        <f>IF(ISERROR(VLOOKUP($AM650,Datos!$I$24:$J$28,2,0)),"-",VLOOKUP($AM650,Datos!$I$24:$J$28,2,0))</f>
        <v>Moderado</v>
      </c>
    </row>
    <row r="651" spans="1:40" s="199" customFormat="1">
      <c r="A651" s="196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8" t="s">
        <v>191</v>
      </c>
      <c r="N651" s="178" t="s">
        <v>194</v>
      </c>
      <c r="O651" s="198">
        <f>IF( AND($M651&lt;&gt;"", $N651&lt;&gt;""), VLOOKUP( IF(ISERROR(VLOOKUP($M651,Datos!$B$8:$C$13,2,0)),0,VLOOKUP($M651,Datos!$B$8:$C$13,2,0)), Datos!$I$9:$N$13, IF(ISERROR(VLOOKUP($N651,Datos!$B$17:$C$21,2,0)),0,VLOOKUP($N651, Datos!$B$17:$C$21,2,0)+1),  0),  "-")</f>
        <v>22</v>
      </c>
      <c r="P651" s="177"/>
      <c r="Q651" s="177"/>
      <c r="R651" s="177"/>
      <c r="S651" s="178" t="s">
        <v>40</v>
      </c>
      <c r="T651" s="198" t="str">
        <f>IF(ISERROR(VLOOKUP($S651,Datos!$B$25:$C$29,2,0)),"", VLOOKUP($S651,Datos!$B$25:$C$29,2,0))</f>
        <v>Alta</v>
      </c>
      <c r="U651" s="198" t="str">
        <f>VLOOKUP($S651,'Efectividad de Controles'!$B$5:$D$9,3,0)</f>
        <v>Impacto / Probabilidad</v>
      </c>
      <c r="V651" s="177"/>
      <c r="W651" s="177"/>
      <c r="X651" s="178" t="s">
        <v>191</v>
      </c>
      <c r="Y651" s="178" t="s">
        <v>196</v>
      </c>
      <c r="Z651" s="198">
        <f>IF( AND($X651&lt;&gt;"", $Y651&lt;&gt;""), VLOOKUP( IF(ISERROR(VLOOKUP($X651,Datos!$B$8:$C$13,2,0)),0,VLOOKUP($X651,Datos!$B$8:$C$13,2,0)), Datos!$I$9:$N$13, IF(ISERROR(VLOOKUP($Y651,Datos!$B$17:$C$21,2,0)),0,VLOOKUP($Y651, Datos!$B$17:$C$21,2,0)+1),  0),  "-")</f>
        <v>25</v>
      </c>
      <c r="AA651" s="177"/>
      <c r="AB651" s="177"/>
      <c r="AC651" s="179"/>
      <c r="AD651" s="180"/>
      <c r="AE651" s="198">
        <f t="shared" si="30"/>
        <v>22</v>
      </c>
      <c r="AF651" s="198">
        <f t="shared" si="31"/>
        <v>25</v>
      </c>
      <c r="AG651" s="178">
        <v>3</v>
      </c>
      <c r="AH651" s="198" t="str">
        <f>IF(ISERROR(VLOOKUP($AG651,Datos!$A$9:$E$13,2,0)),"",VLOOKUP($AG651,Datos!$A$9:$E$13,2,0))</f>
        <v>3 Moderado</v>
      </c>
      <c r="AI651" s="197" t="str">
        <f>IF(ISERROR(VLOOKUP($AJ651,Datos!$D$8:$E$13,2,0)),0,VLOOKUP($AJ651,Datos!$D$8:$E$13,2,0))</f>
        <v>Extremadamente Dañino</v>
      </c>
      <c r="AJ651" s="198">
        <f>IF(ISERROR(VLOOKUP($X651,Datos!$B$8:$E$13,3,0)), 0, VLOOKUP($X651,Datos!$B$8:$E$13,3,0))</f>
        <v>4</v>
      </c>
      <c r="AK651" s="198">
        <f>IF(ISERROR(VLOOKUP(AL651,Datos!D644:E649,2,0)),0,VLOOKUP(AL651,Datos!D644:E649,2,0))</f>
        <v>0</v>
      </c>
      <c r="AL651" s="198">
        <f>IF(ISERROR(VLOOKUP(Y651,Datos!B644:E649,3,0)),0,VLOOKUP(Y651,Datos!B644:E649,3,0))</f>
        <v>0</v>
      </c>
      <c r="AM651" s="198">
        <f t="shared" si="32"/>
        <v>4</v>
      </c>
      <c r="AN651" s="198" t="str">
        <f>IF(ISERROR(VLOOKUP($AM651,Datos!$I$24:$J$28,2,0)),"-",VLOOKUP($AM651,Datos!$I$24:$J$28,2,0))</f>
        <v>Moderado</v>
      </c>
    </row>
    <row r="652" spans="1:40" s="199" customFormat="1">
      <c r="A652" s="196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8" t="s">
        <v>191</v>
      </c>
      <c r="N652" s="178" t="s">
        <v>194</v>
      </c>
      <c r="O652" s="198">
        <f>IF( AND($M652&lt;&gt;"", $N652&lt;&gt;""), VLOOKUP( IF(ISERROR(VLOOKUP($M652,Datos!$B$8:$C$13,2,0)),0,VLOOKUP($M652,Datos!$B$8:$C$13,2,0)), Datos!$I$9:$N$13, IF(ISERROR(VLOOKUP($N652,Datos!$B$17:$C$21,2,0)),0,VLOOKUP($N652, Datos!$B$17:$C$21,2,0)+1),  0),  "-")</f>
        <v>22</v>
      </c>
      <c r="P652" s="177"/>
      <c r="Q652" s="177"/>
      <c r="R652" s="177"/>
      <c r="S652" s="178" t="s">
        <v>40</v>
      </c>
      <c r="T652" s="198" t="str">
        <f>IF(ISERROR(VLOOKUP($S652,Datos!$B$25:$C$29,2,0)),"", VLOOKUP($S652,Datos!$B$25:$C$29,2,0))</f>
        <v>Alta</v>
      </c>
      <c r="U652" s="198" t="str">
        <f>VLOOKUP($S652,'Efectividad de Controles'!$B$5:$D$9,3,0)</f>
        <v>Impacto / Probabilidad</v>
      </c>
      <c r="V652" s="177"/>
      <c r="W652" s="177"/>
      <c r="X652" s="178" t="s">
        <v>191</v>
      </c>
      <c r="Y652" s="178" t="s">
        <v>196</v>
      </c>
      <c r="Z652" s="198">
        <f>IF( AND($X652&lt;&gt;"", $Y652&lt;&gt;""), VLOOKUP( IF(ISERROR(VLOOKUP($X652,Datos!$B$8:$C$13,2,0)),0,VLOOKUP($X652,Datos!$B$8:$C$13,2,0)), Datos!$I$9:$N$13, IF(ISERROR(VLOOKUP($Y652,Datos!$B$17:$C$21,2,0)),0,VLOOKUP($Y652, Datos!$B$17:$C$21,2,0)+1),  0),  "-")</f>
        <v>25</v>
      </c>
      <c r="AA652" s="177"/>
      <c r="AB652" s="177"/>
      <c r="AC652" s="179"/>
      <c r="AD652" s="180"/>
      <c r="AE652" s="198">
        <f t="shared" si="30"/>
        <v>22</v>
      </c>
      <c r="AF652" s="198">
        <f t="shared" si="31"/>
        <v>25</v>
      </c>
      <c r="AG652" s="178">
        <v>3</v>
      </c>
      <c r="AH652" s="198" t="str">
        <f>IF(ISERROR(VLOOKUP($AG652,Datos!$A$9:$E$13,2,0)),"",VLOOKUP($AG652,Datos!$A$9:$E$13,2,0))</f>
        <v>3 Moderado</v>
      </c>
      <c r="AI652" s="197" t="str">
        <f>IF(ISERROR(VLOOKUP($AJ652,Datos!$D$8:$E$13,2,0)),0,VLOOKUP($AJ652,Datos!$D$8:$E$13,2,0))</f>
        <v>Extremadamente Dañino</v>
      </c>
      <c r="AJ652" s="198">
        <f>IF(ISERROR(VLOOKUP($X652,Datos!$B$8:$E$13,3,0)), 0, VLOOKUP($X652,Datos!$B$8:$E$13,3,0))</f>
        <v>4</v>
      </c>
      <c r="AK652" s="198">
        <f>IF(ISERROR(VLOOKUP(AL652,Datos!D645:E650,2,0)),0,VLOOKUP(AL652,Datos!D645:E650,2,0))</f>
        <v>0</v>
      </c>
      <c r="AL652" s="198">
        <f>IF(ISERROR(VLOOKUP(Y652,Datos!B645:E650,3,0)),0,VLOOKUP(Y652,Datos!B645:E650,3,0))</f>
        <v>0</v>
      </c>
      <c r="AM652" s="198">
        <f t="shared" si="32"/>
        <v>4</v>
      </c>
      <c r="AN652" s="198" t="str">
        <f>IF(ISERROR(VLOOKUP($AM652,Datos!$I$24:$J$28,2,0)),"-",VLOOKUP($AM652,Datos!$I$24:$J$28,2,0))</f>
        <v>Moderado</v>
      </c>
    </row>
    <row r="653" spans="1:40" s="199" customFormat="1">
      <c r="A653" s="196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8" t="s">
        <v>191</v>
      </c>
      <c r="N653" s="178" t="s">
        <v>194</v>
      </c>
      <c r="O653" s="198">
        <f>IF( AND($M653&lt;&gt;"", $N653&lt;&gt;""), VLOOKUP( IF(ISERROR(VLOOKUP($M653,Datos!$B$8:$C$13,2,0)),0,VLOOKUP($M653,Datos!$B$8:$C$13,2,0)), Datos!$I$9:$N$13, IF(ISERROR(VLOOKUP($N653,Datos!$B$17:$C$21,2,0)),0,VLOOKUP($N653, Datos!$B$17:$C$21,2,0)+1),  0),  "-")</f>
        <v>22</v>
      </c>
      <c r="P653" s="177"/>
      <c r="Q653" s="177"/>
      <c r="R653" s="177"/>
      <c r="S653" s="178" t="s">
        <v>40</v>
      </c>
      <c r="T653" s="198" t="str">
        <f>IF(ISERROR(VLOOKUP($S653,Datos!$B$25:$C$29,2,0)),"", VLOOKUP($S653,Datos!$B$25:$C$29,2,0))</f>
        <v>Alta</v>
      </c>
      <c r="U653" s="198" t="str">
        <f>VLOOKUP($S653,'Efectividad de Controles'!$B$5:$D$9,3,0)</f>
        <v>Impacto / Probabilidad</v>
      </c>
      <c r="V653" s="177"/>
      <c r="W653" s="177"/>
      <c r="X653" s="178" t="s">
        <v>191</v>
      </c>
      <c r="Y653" s="178" t="s">
        <v>196</v>
      </c>
      <c r="Z653" s="198">
        <f>IF( AND($X653&lt;&gt;"", $Y653&lt;&gt;""), VLOOKUP( IF(ISERROR(VLOOKUP($X653,Datos!$B$8:$C$13,2,0)),0,VLOOKUP($X653,Datos!$B$8:$C$13,2,0)), Datos!$I$9:$N$13, IF(ISERROR(VLOOKUP($Y653,Datos!$B$17:$C$21,2,0)),0,VLOOKUP($Y653, Datos!$B$17:$C$21,2,0)+1),  0),  "-")</f>
        <v>25</v>
      </c>
      <c r="AA653" s="177"/>
      <c r="AB653" s="177"/>
      <c r="AC653" s="179"/>
      <c r="AD653" s="180"/>
      <c r="AE653" s="198">
        <f t="shared" si="30"/>
        <v>22</v>
      </c>
      <c r="AF653" s="198">
        <f t="shared" si="31"/>
        <v>25</v>
      </c>
      <c r="AG653" s="178">
        <v>3</v>
      </c>
      <c r="AH653" s="198" t="str">
        <f>IF(ISERROR(VLOOKUP($AG653,Datos!$A$9:$E$13,2,0)),"",VLOOKUP($AG653,Datos!$A$9:$E$13,2,0))</f>
        <v>3 Moderado</v>
      </c>
      <c r="AI653" s="197" t="str">
        <f>IF(ISERROR(VLOOKUP($AJ653,Datos!$D$8:$E$13,2,0)),0,VLOOKUP($AJ653,Datos!$D$8:$E$13,2,0))</f>
        <v>Extremadamente Dañino</v>
      </c>
      <c r="AJ653" s="198">
        <f>IF(ISERROR(VLOOKUP($X653,Datos!$B$8:$E$13,3,0)), 0, VLOOKUP($X653,Datos!$B$8:$E$13,3,0))</f>
        <v>4</v>
      </c>
      <c r="AK653" s="198">
        <f>IF(ISERROR(VLOOKUP(AL653,Datos!D646:E651,2,0)),0,VLOOKUP(AL653,Datos!D646:E651,2,0))</f>
        <v>0</v>
      </c>
      <c r="AL653" s="198">
        <f>IF(ISERROR(VLOOKUP(Y653,Datos!B646:E651,3,0)),0,VLOOKUP(Y653,Datos!B646:E651,3,0))</f>
        <v>0</v>
      </c>
      <c r="AM653" s="198">
        <f t="shared" si="32"/>
        <v>4</v>
      </c>
      <c r="AN653" s="198" t="str">
        <f>IF(ISERROR(VLOOKUP($AM653,Datos!$I$24:$J$28,2,0)),"-",VLOOKUP($AM653,Datos!$I$24:$J$28,2,0))</f>
        <v>Moderado</v>
      </c>
    </row>
    <row r="654" spans="1:40" s="199" customFormat="1">
      <c r="A654" s="196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8" t="s">
        <v>191</v>
      </c>
      <c r="N654" s="178" t="s">
        <v>194</v>
      </c>
      <c r="O654" s="198">
        <f>IF( AND($M654&lt;&gt;"", $N654&lt;&gt;""), VLOOKUP( IF(ISERROR(VLOOKUP($M654,Datos!$B$8:$C$13,2,0)),0,VLOOKUP($M654,Datos!$B$8:$C$13,2,0)), Datos!$I$9:$N$13, IF(ISERROR(VLOOKUP($N654,Datos!$B$17:$C$21,2,0)),0,VLOOKUP($N654, Datos!$B$17:$C$21,2,0)+1),  0),  "-")</f>
        <v>22</v>
      </c>
      <c r="P654" s="177"/>
      <c r="Q654" s="177"/>
      <c r="R654" s="177"/>
      <c r="S654" s="178" t="s">
        <v>40</v>
      </c>
      <c r="T654" s="198" t="str">
        <f>IF(ISERROR(VLOOKUP($S654,Datos!$B$25:$C$29,2,0)),"", VLOOKUP($S654,Datos!$B$25:$C$29,2,0))</f>
        <v>Alta</v>
      </c>
      <c r="U654" s="198" t="str">
        <f>VLOOKUP($S654,'Efectividad de Controles'!$B$5:$D$9,3,0)</f>
        <v>Impacto / Probabilidad</v>
      </c>
      <c r="V654" s="177"/>
      <c r="W654" s="177"/>
      <c r="X654" s="178" t="s">
        <v>191</v>
      </c>
      <c r="Y654" s="178" t="s">
        <v>196</v>
      </c>
      <c r="Z654" s="198">
        <f>IF( AND($X654&lt;&gt;"", $Y654&lt;&gt;""), VLOOKUP( IF(ISERROR(VLOOKUP($X654,Datos!$B$8:$C$13,2,0)),0,VLOOKUP($X654,Datos!$B$8:$C$13,2,0)), Datos!$I$9:$N$13, IF(ISERROR(VLOOKUP($Y654,Datos!$B$17:$C$21,2,0)),0,VLOOKUP($Y654, Datos!$B$17:$C$21,2,0)+1),  0),  "-")</f>
        <v>25</v>
      </c>
      <c r="AA654" s="177"/>
      <c r="AB654" s="177"/>
      <c r="AC654" s="179"/>
      <c r="AD654" s="180"/>
      <c r="AE654" s="198">
        <f t="shared" si="30"/>
        <v>22</v>
      </c>
      <c r="AF654" s="198">
        <f t="shared" si="31"/>
        <v>25</v>
      </c>
      <c r="AG654" s="178">
        <v>3</v>
      </c>
      <c r="AH654" s="198" t="str">
        <f>IF(ISERROR(VLOOKUP($AG654,Datos!$A$9:$E$13,2,0)),"",VLOOKUP($AG654,Datos!$A$9:$E$13,2,0))</f>
        <v>3 Moderado</v>
      </c>
      <c r="AI654" s="197" t="str">
        <f>IF(ISERROR(VLOOKUP($AJ654,Datos!$D$8:$E$13,2,0)),0,VLOOKUP($AJ654,Datos!$D$8:$E$13,2,0))</f>
        <v>Extremadamente Dañino</v>
      </c>
      <c r="AJ654" s="198">
        <f>IF(ISERROR(VLOOKUP($X654,Datos!$B$8:$E$13,3,0)), 0, VLOOKUP($X654,Datos!$B$8:$E$13,3,0))</f>
        <v>4</v>
      </c>
      <c r="AK654" s="198">
        <f>IF(ISERROR(VLOOKUP(AL654,Datos!D647:E652,2,0)),0,VLOOKUP(AL654,Datos!D647:E652,2,0))</f>
        <v>0</v>
      </c>
      <c r="AL654" s="198">
        <f>IF(ISERROR(VLOOKUP(Y654,Datos!B647:E652,3,0)),0,VLOOKUP(Y654,Datos!B647:E652,3,0))</f>
        <v>0</v>
      </c>
      <c r="AM654" s="198">
        <f t="shared" si="32"/>
        <v>4</v>
      </c>
      <c r="AN654" s="198" t="str">
        <f>IF(ISERROR(VLOOKUP($AM654,Datos!$I$24:$J$28,2,0)),"-",VLOOKUP($AM654,Datos!$I$24:$J$28,2,0))</f>
        <v>Moderado</v>
      </c>
    </row>
    <row r="655" spans="1:40" s="199" customFormat="1">
      <c r="A655" s="196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8" t="s">
        <v>191</v>
      </c>
      <c r="N655" s="178" t="s">
        <v>194</v>
      </c>
      <c r="O655" s="198">
        <f>IF( AND($M655&lt;&gt;"", $N655&lt;&gt;""), VLOOKUP( IF(ISERROR(VLOOKUP($M655,Datos!$B$8:$C$13,2,0)),0,VLOOKUP($M655,Datos!$B$8:$C$13,2,0)), Datos!$I$9:$N$13, IF(ISERROR(VLOOKUP($N655,Datos!$B$17:$C$21,2,0)),0,VLOOKUP($N655, Datos!$B$17:$C$21,2,0)+1),  0),  "-")</f>
        <v>22</v>
      </c>
      <c r="P655" s="177"/>
      <c r="Q655" s="177"/>
      <c r="R655" s="177"/>
      <c r="S655" s="178" t="s">
        <v>40</v>
      </c>
      <c r="T655" s="198" t="str">
        <f>IF(ISERROR(VLOOKUP($S655,Datos!$B$25:$C$29,2,0)),"", VLOOKUP($S655,Datos!$B$25:$C$29,2,0))</f>
        <v>Alta</v>
      </c>
      <c r="U655" s="198" t="str">
        <f>VLOOKUP($S655,'Efectividad de Controles'!$B$5:$D$9,3,0)</f>
        <v>Impacto / Probabilidad</v>
      </c>
      <c r="V655" s="177"/>
      <c r="W655" s="177"/>
      <c r="X655" s="178" t="s">
        <v>191</v>
      </c>
      <c r="Y655" s="178" t="s">
        <v>196</v>
      </c>
      <c r="Z655" s="198">
        <f>IF( AND($X655&lt;&gt;"", $Y655&lt;&gt;""), VLOOKUP( IF(ISERROR(VLOOKUP($X655,Datos!$B$8:$C$13,2,0)),0,VLOOKUP($X655,Datos!$B$8:$C$13,2,0)), Datos!$I$9:$N$13, IF(ISERROR(VLOOKUP($Y655,Datos!$B$17:$C$21,2,0)),0,VLOOKUP($Y655, Datos!$B$17:$C$21,2,0)+1),  0),  "-")</f>
        <v>25</v>
      </c>
      <c r="AA655" s="177"/>
      <c r="AB655" s="177"/>
      <c r="AC655" s="179"/>
      <c r="AD655" s="180"/>
      <c r="AE655" s="198">
        <f t="shared" si="30"/>
        <v>22</v>
      </c>
      <c r="AF655" s="198">
        <f t="shared" si="31"/>
        <v>25</v>
      </c>
      <c r="AG655" s="178">
        <v>3</v>
      </c>
      <c r="AH655" s="198" t="str">
        <f>IF(ISERROR(VLOOKUP($AG655,Datos!$A$9:$E$13,2,0)),"",VLOOKUP($AG655,Datos!$A$9:$E$13,2,0))</f>
        <v>3 Moderado</v>
      </c>
      <c r="AI655" s="197" t="str">
        <f>IF(ISERROR(VLOOKUP($AJ655,Datos!$D$8:$E$13,2,0)),0,VLOOKUP($AJ655,Datos!$D$8:$E$13,2,0))</f>
        <v>Extremadamente Dañino</v>
      </c>
      <c r="AJ655" s="198">
        <f>IF(ISERROR(VLOOKUP($X655,Datos!$B$8:$E$13,3,0)), 0, VLOOKUP($X655,Datos!$B$8:$E$13,3,0))</f>
        <v>4</v>
      </c>
      <c r="AK655" s="198">
        <f>IF(ISERROR(VLOOKUP(AL655,Datos!D648:E653,2,0)),0,VLOOKUP(AL655,Datos!D648:E653,2,0))</f>
        <v>0</v>
      </c>
      <c r="AL655" s="198">
        <f>IF(ISERROR(VLOOKUP(Y655,Datos!B648:E653,3,0)),0,VLOOKUP(Y655,Datos!B648:E653,3,0))</f>
        <v>0</v>
      </c>
      <c r="AM655" s="198">
        <f t="shared" si="32"/>
        <v>4</v>
      </c>
      <c r="AN655" s="198" t="str">
        <f>IF(ISERROR(VLOOKUP($AM655,Datos!$I$24:$J$28,2,0)),"-",VLOOKUP($AM655,Datos!$I$24:$J$28,2,0))</f>
        <v>Moderado</v>
      </c>
    </row>
    <row r="656" spans="1:40" s="199" customFormat="1">
      <c r="A656" s="196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8" t="s">
        <v>191</v>
      </c>
      <c r="N656" s="178" t="s">
        <v>194</v>
      </c>
      <c r="O656" s="198">
        <f>IF( AND($M656&lt;&gt;"", $N656&lt;&gt;""), VLOOKUP( IF(ISERROR(VLOOKUP($M656,Datos!$B$8:$C$13,2,0)),0,VLOOKUP($M656,Datos!$B$8:$C$13,2,0)), Datos!$I$9:$N$13, IF(ISERROR(VLOOKUP($N656,Datos!$B$17:$C$21,2,0)),0,VLOOKUP($N656, Datos!$B$17:$C$21,2,0)+1),  0),  "-")</f>
        <v>22</v>
      </c>
      <c r="P656" s="177"/>
      <c r="Q656" s="177"/>
      <c r="R656" s="177"/>
      <c r="S656" s="178" t="s">
        <v>40</v>
      </c>
      <c r="T656" s="198" t="str">
        <f>IF(ISERROR(VLOOKUP($S656,Datos!$B$25:$C$29,2,0)),"", VLOOKUP($S656,Datos!$B$25:$C$29,2,0))</f>
        <v>Alta</v>
      </c>
      <c r="U656" s="198" t="str">
        <f>VLOOKUP($S656,'Efectividad de Controles'!$B$5:$D$9,3,0)</f>
        <v>Impacto / Probabilidad</v>
      </c>
      <c r="V656" s="177"/>
      <c r="W656" s="177"/>
      <c r="X656" s="178" t="s">
        <v>191</v>
      </c>
      <c r="Y656" s="178" t="s">
        <v>196</v>
      </c>
      <c r="Z656" s="198">
        <f>IF( AND($X656&lt;&gt;"", $Y656&lt;&gt;""), VLOOKUP( IF(ISERROR(VLOOKUP($X656,Datos!$B$8:$C$13,2,0)),0,VLOOKUP($X656,Datos!$B$8:$C$13,2,0)), Datos!$I$9:$N$13, IF(ISERROR(VLOOKUP($Y656,Datos!$B$17:$C$21,2,0)),0,VLOOKUP($Y656, Datos!$B$17:$C$21,2,0)+1),  0),  "-")</f>
        <v>25</v>
      </c>
      <c r="AA656" s="177"/>
      <c r="AB656" s="177"/>
      <c r="AC656" s="179"/>
      <c r="AD656" s="180"/>
      <c r="AE656" s="198">
        <f t="shared" si="30"/>
        <v>22</v>
      </c>
      <c r="AF656" s="198">
        <f t="shared" si="31"/>
        <v>25</v>
      </c>
      <c r="AG656" s="178">
        <v>3</v>
      </c>
      <c r="AH656" s="198" t="str">
        <f>IF(ISERROR(VLOOKUP($AG656,Datos!$A$9:$E$13,2,0)),"",VLOOKUP($AG656,Datos!$A$9:$E$13,2,0))</f>
        <v>3 Moderado</v>
      </c>
      <c r="AI656" s="197" t="str">
        <f>IF(ISERROR(VLOOKUP($AJ656,Datos!$D$8:$E$13,2,0)),0,VLOOKUP($AJ656,Datos!$D$8:$E$13,2,0))</f>
        <v>Extremadamente Dañino</v>
      </c>
      <c r="AJ656" s="198">
        <f>IF(ISERROR(VLOOKUP($X656,Datos!$B$8:$E$13,3,0)), 0, VLOOKUP($X656,Datos!$B$8:$E$13,3,0))</f>
        <v>4</v>
      </c>
      <c r="AK656" s="198">
        <f>IF(ISERROR(VLOOKUP(AL656,Datos!D649:E654,2,0)),0,VLOOKUP(AL656,Datos!D649:E654,2,0))</f>
        <v>0</v>
      </c>
      <c r="AL656" s="198">
        <f>IF(ISERROR(VLOOKUP(Y656,Datos!B649:E654,3,0)),0,VLOOKUP(Y656,Datos!B649:E654,3,0))</f>
        <v>0</v>
      </c>
      <c r="AM656" s="198">
        <f t="shared" si="32"/>
        <v>4</v>
      </c>
      <c r="AN656" s="198" t="str">
        <f>IF(ISERROR(VLOOKUP($AM656,Datos!$I$24:$J$28,2,0)),"-",VLOOKUP($AM656,Datos!$I$24:$J$28,2,0))</f>
        <v>Moderado</v>
      </c>
    </row>
    <row r="657" spans="1:40" s="199" customFormat="1">
      <c r="A657" s="196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8" t="s">
        <v>191</v>
      </c>
      <c r="N657" s="178" t="s">
        <v>194</v>
      </c>
      <c r="O657" s="198">
        <f>IF( AND($M657&lt;&gt;"", $N657&lt;&gt;""), VLOOKUP( IF(ISERROR(VLOOKUP($M657,Datos!$B$8:$C$13,2,0)),0,VLOOKUP($M657,Datos!$B$8:$C$13,2,0)), Datos!$I$9:$N$13, IF(ISERROR(VLOOKUP($N657,Datos!$B$17:$C$21,2,0)),0,VLOOKUP($N657, Datos!$B$17:$C$21,2,0)+1),  0),  "-")</f>
        <v>22</v>
      </c>
      <c r="P657" s="177"/>
      <c r="Q657" s="177"/>
      <c r="R657" s="177"/>
      <c r="S657" s="178" t="s">
        <v>40</v>
      </c>
      <c r="T657" s="198" t="str">
        <f>IF(ISERROR(VLOOKUP($S657,Datos!$B$25:$C$29,2,0)),"", VLOOKUP($S657,Datos!$B$25:$C$29,2,0))</f>
        <v>Alta</v>
      </c>
      <c r="U657" s="198" t="str">
        <f>VLOOKUP($S657,'Efectividad de Controles'!$B$5:$D$9,3,0)</f>
        <v>Impacto / Probabilidad</v>
      </c>
      <c r="V657" s="177"/>
      <c r="W657" s="177"/>
      <c r="X657" s="178" t="s">
        <v>191</v>
      </c>
      <c r="Y657" s="178" t="s">
        <v>196</v>
      </c>
      <c r="Z657" s="198">
        <f>IF( AND($X657&lt;&gt;"", $Y657&lt;&gt;""), VLOOKUP( IF(ISERROR(VLOOKUP($X657,Datos!$B$8:$C$13,2,0)),0,VLOOKUP($X657,Datos!$B$8:$C$13,2,0)), Datos!$I$9:$N$13, IF(ISERROR(VLOOKUP($Y657,Datos!$B$17:$C$21,2,0)),0,VLOOKUP($Y657, Datos!$B$17:$C$21,2,0)+1),  0),  "-")</f>
        <v>25</v>
      </c>
      <c r="AA657" s="177"/>
      <c r="AB657" s="177"/>
      <c r="AC657" s="179"/>
      <c r="AD657" s="180"/>
      <c r="AE657" s="198">
        <f t="shared" si="30"/>
        <v>22</v>
      </c>
      <c r="AF657" s="198">
        <f t="shared" si="31"/>
        <v>25</v>
      </c>
      <c r="AG657" s="178">
        <v>3</v>
      </c>
      <c r="AH657" s="198" t="str">
        <f>IF(ISERROR(VLOOKUP($AG657,Datos!$A$9:$E$13,2,0)),"",VLOOKUP($AG657,Datos!$A$9:$E$13,2,0))</f>
        <v>3 Moderado</v>
      </c>
      <c r="AI657" s="197" t="str">
        <f>IF(ISERROR(VLOOKUP($AJ657,Datos!$D$8:$E$13,2,0)),0,VLOOKUP($AJ657,Datos!$D$8:$E$13,2,0))</f>
        <v>Extremadamente Dañino</v>
      </c>
      <c r="AJ657" s="198">
        <f>IF(ISERROR(VLOOKUP($X657,Datos!$B$8:$E$13,3,0)), 0, VLOOKUP($X657,Datos!$B$8:$E$13,3,0))</f>
        <v>4</v>
      </c>
      <c r="AK657" s="198">
        <f>IF(ISERROR(VLOOKUP(AL657,Datos!D650:E655,2,0)),0,VLOOKUP(AL657,Datos!D650:E655,2,0))</f>
        <v>0</v>
      </c>
      <c r="AL657" s="198">
        <f>IF(ISERROR(VLOOKUP(Y657,Datos!B650:E655,3,0)),0,VLOOKUP(Y657,Datos!B650:E655,3,0))</f>
        <v>0</v>
      </c>
      <c r="AM657" s="198">
        <f t="shared" si="32"/>
        <v>4</v>
      </c>
      <c r="AN657" s="198" t="str">
        <f>IF(ISERROR(VLOOKUP($AM657,Datos!$I$24:$J$28,2,0)),"-",VLOOKUP($AM657,Datos!$I$24:$J$28,2,0))</f>
        <v>Moderado</v>
      </c>
    </row>
    <row r="658" spans="1:40" s="199" customFormat="1">
      <c r="A658" s="196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8" t="s">
        <v>191</v>
      </c>
      <c r="N658" s="178" t="s">
        <v>194</v>
      </c>
      <c r="O658" s="198">
        <f>IF( AND($M658&lt;&gt;"", $N658&lt;&gt;""), VLOOKUP( IF(ISERROR(VLOOKUP($M658,Datos!$B$8:$C$13,2,0)),0,VLOOKUP($M658,Datos!$B$8:$C$13,2,0)), Datos!$I$9:$N$13, IF(ISERROR(VLOOKUP($N658,Datos!$B$17:$C$21,2,0)),0,VLOOKUP($N658, Datos!$B$17:$C$21,2,0)+1),  0),  "-")</f>
        <v>22</v>
      </c>
      <c r="P658" s="177"/>
      <c r="Q658" s="177"/>
      <c r="R658" s="177"/>
      <c r="S658" s="178" t="s">
        <v>40</v>
      </c>
      <c r="T658" s="198" t="str">
        <f>IF(ISERROR(VLOOKUP($S658,Datos!$B$25:$C$29,2,0)),"", VLOOKUP($S658,Datos!$B$25:$C$29,2,0))</f>
        <v>Alta</v>
      </c>
      <c r="U658" s="198" t="str">
        <f>VLOOKUP($S658,'Efectividad de Controles'!$B$5:$D$9,3,0)</f>
        <v>Impacto / Probabilidad</v>
      </c>
      <c r="V658" s="177"/>
      <c r="W658" s="177"/>
      <c r="X658" s="178" t="s">
        <v>191</v>
      </c>
      <c r="Y658" s="178" t="s">
        <v>196</v>
      </c>
      <c r="Z658" s="198">
        <f>IF( AND($X658&lt;&gt;"", $Y658&lt;&gt;""), VLOOKUP( IF(ISERROR(VLOOKUP($X658,Datos!$B$8:$C$13,2,0)),0,VLOOKUP($X658,Datos!$B$8:$C$13,2,0)), Datos!$I$9:$N$13, IF(ISERROR(VLOOKUP($Y658,Datos!$B$17:$C$21,2,0)),0,VLOOKUP($Y658, Datos!$B$17:$C$21,2,0)+1),  0),  "-")</f>
        <v>25</v>
      </c>
      <c r="AA658" s="177"/>
      <c r="AB658" s="177"/>
      <c r="AC658" s="179"/>
      <c r="AD658" s="180"/>
      <c r="AE658" s="198">
        <f t="shared" si="30"/>
        <v>22</v>
      </c>
      <c r="AF658" s="198">
        <f t="shared" si="31"/>
        <v>25</v>
      </c>
      <c r="AG658" s="178">
        <v>3</v>
      </c>
      <c r="AH658" s="198" t="str">
        <f>IF(ISERROR(VLOOKUP($AG658,Datos!$A$9:$E$13,2,0)),"",VLOOKUP($AG658,Datos!$A$9:$E$13,2,0))</f>
        <v>3 Moderado</v>
      </c>
      <c r="AI658" s="197" t="str">
        <f>IF(ISERROR(VLOOKUP($AJ658,Datos!$D$8:$E$13,2,0)),0,VLOOKUP($AJ658,Datos!$D$8:$E$13,2,0))</f>
        <v>Extremadamente Dañino</v>
      </c>
      <c r="AJ658" s="198">
        <f>IF(ISERROR(VLOOKUP($X658,Datos!$B$8:$E$13,3,0)), 0, VLOOKUP($X658,Datos!$B$8:$E$13,3,0))</f>
        <v>4</v>
      </c>
      <c r="AK658" s="198">
        <f>IF(ISERROR(VLOOKUP(AL658,Datos!D651:E656,2,0)),0,VLOOKUP(AL658,Datos!D651:E656,2,0))</f>
        <v>0</v>
      </c>
      <c r="AL658" s="198">
        <f>IF(ISERROR(VLOOKUP(Y658,Datos!B651:E656,3,0)),0,VLOOKUP(Y658,Datos!B651:E656,3,0))</f>
        <v>0</v>
      </c>
      <c r="AM658" s="198">
        <f t="shared" si="32"/>
        <v>4</v>
      </c>
      <c r="AN658" s="198" t="str">
        <f>IF(ISERROR(VLOOKUP($AM658,Datos!$I$24:$J$28,2,0)),"-",VLOOKUP($AM658,Datos!$I$24:$J$28,2,0))</f>
        <v>Moderado</v>
      </c>
    </row>
    <row r="659" spans="1:40" s="199" customFormat="1">
      <c r="A659" s="196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8" t="s">
        <v>191</v>
      </c>
      <c r="N659" s="178" t="s">
        <v>194</v>
      </c>
      <c r="O659" s="198">
        <f>IF( AND($M659&lt;&gt;"", $N659&lt;&gt;""), VLOOKUP( IF(ISERROR(VLOOKUP($M659,Datos!$B$8:$C$13,2,0)),0,VLOOKUP($M659,Datos!$B$8:$C$13,2,0)), Datos!$I$9:$N$13, IF(ISERROR(VLOOKUP($N659,Datos!$B$17:$C$21,2,0)),0,VLOOKUP($N659, Datos!$B$17:$C$21,2,0)+1),  0),  "-")</f>
        <v>22</v>
      </c>
      <c r="P659" s="177"/>
      <c r="Q659" s="177"/>
      <c r="R659" s="177"/>
      <c r="S659" s="178" t="s">
        <v>40</v>
      </c>
      <c r="T659" s="198" t="str">
        <f>IF(ISERROR(VLOOKUP($S659,Datos!$B$25:$C$29,2,0)),"", VLOOKUP($S659,Datos!$B$25:$C$29,2,0))</f>
        <v>Alta</v>
      </c>
      <c r="U659" s="198" t="str">
        <f>VLOOKUP($S659,'Efectividad de Controles'!$B$5:$D$9,3,0)</f>
        <v>Impacto / Probabilidad</v>
      </c>
      <c r="V659" s="177"/>
      <c r="W659" s="177"/>
      <c r="X659" s="178" t="s">
        <v>191</v>
      </c>
      <c r="Y659" s="178" t="s">
        <v>196</v>
      </c>
      <c r="Z659" s="198">
        <f>IF( AND($X659&lt;&gt;"", $Y659&lt;&gt;""), VLOOKUP( IF(ISERROR(VLOOKUP($X659,Datos!$B$8:$C$13,2,0)),0,VLOOKUP($X659,Datos!$B$8:$C$13,2,0)), Datos!$I$9:$N$13, IF(ISERROR(VLOOKUP($Y659,Datos!$B$17:$C$21,2,0)),0,VLOOKUP($Y659, Datos!$B$17:$C$21,2,0)+1),  0),  "-")</f>
        <v>25</v>
      </c>
      <c r="AA659" s="177"/>
      <c r="AB659" s="177"/>
      <c r="AC659" s="179"/>
      <c r="AD659" s="180"/>
      <c r="AE659" s="198">
        <f t="shared" si="30"/>
        <v>22</v>
      </c>
      <c r="AF659" s="198">
        <f t="shared" si="31"/>
        <v>25</v>
      </c>
      <c r="AG659" s="178">
        <v>3</v>
      </c>
      <c r="AH659" s="198" t="str">
        <f>IF(ISERROR(VLOOKUP($AG659,Datos!$A$9:$E$13,2,0)),"",VLOOKUP($AG659,Datos!$A$9:$E$13,2,0))</f>
        <v>3 Moderado</v>
      </c>
      <c r="AI659" s="197" t="str">
        <f>IF(ISERROR(VLOOKUP($AJ659,Datos!$D$8:$E$13,2,0)),0,VLOOKUP($AJ659,Datos!$D$8:$E$13,2,0))</f>
        <v>Extremadamente Dañino</v>
      </c>
      <c r="AJ659" s="198">
        <f>IF(ISERROR(VLOOKUP($X659,Datos!$B$8:$E$13,3,0)), 0, VLOOKUP($X659,Datos!$B$8:$E$13,3,0))</f>
        <v>4</v>
      </c>
      <c r="AK659" s="198">
        <f>IF(ISERROR(VLOOKUP(AL659,Datos!D652:E657,2,0)),0,VLOOKUP(AL659,Datos!D652:E657,2,0))</f>
        <v>0</v>
      </c>
      <c r="AL659" s="198">
        <f>IF(ISERROR(VLOOKUP(Y659,Datos!B652:E657,3,0)),0,VLOOKUP(Y659,Datos!B652:E657,3,0))</f>
        <v>0</v>
      </c>
      <c r="AM659" s="198">
        <f t="shared" si="32"/>
        <v>4</v>
      </c>
      <c r="AN659" s="198" t="str">
        <f>IF(ISERROR(VLOOKUP($AM659,Datos!$I$24:$J$28,2,0)),"-",VLOOKUP($AM659,Datos!$I$24:$J$28,2,0))</f>
        <v>Moderado</v>
      </c>
    </row>
    <row r="660" spans="1:40" s="199" customFormat="1">
      <c r="A660" s="196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8" t="s">
        <v>191</v>
      </c>
      <c r="N660" s="178" t="s">
        <v>194</v>
      </c>
      <c r="O660" s="198">
        <f>IF( AND($M660&lt;&gt;"", $N660&lt;&gt;""), VLOOKUP( IF(ISERROR(VLOOKUP($M660,Datos!$B$8:$C$13,2,0)),0,VLOOKUP($M660,Datos!$B$8:$C$13,2,0)), Datos!$I$9:$N$13, IF(ISERROR(VLOOKUP($N660,Datos!$B$17:$C$21,2,0)),0,VLOOKUP($N660, Datos!$B$17:$C$21,2,0)+1),  0),  "-")</f>
        <v>22</v>
      </c>
      <c r="P660" s="177"/>
      <c r="Q660" s="177"/>
      <c r="R660" s="177"/>
      <c r="S660" s="178" t="s">
        <v>40</v>
      </c>
      <c r="T660" s="198" t="str">
        <f>IF(ISERROR(VLOOKUP($S660,Datos!$B$25:$C$29,2,0)),"", VLOOKUP($S660,Datos!$B$25:$C$29,2,0))</f>
        <v>Alta</v>
      </c>
      <c r="U660" s="198" t="str">
        <f>VLOOKUP($S660,'Efectividad de Controles'!$B$5:$D$9,3,0)</f>
        <v>Impacto / Probabilidad</v>
      </c>
      <c r="V660" s="177"/>
      <c r="W660" s="177"/>
      <c r="X660" s="178" t="s">
        <v>191</v>
      </c>
      <c r="Y660" s="178" t="s">
        <v>196</v>
      </c>
      <c r="Z660" s="198">
        <f>IF( AND($X660&lt;&gt;"", $Y660&lt;&gt;""), VLOOKUP( IF(ISERROR(VLOOKUP($X660,Datos!$B$8:$C$13,2,0)),0,VLOOKUP($X660,Datos!$B$8:$C$13,2,0)), Datos!$I$9:$N$13, IF(ISERROR(VLOOKUP($Y660,Datos!$B$17:$C$21,2,0)),0,VLOOKUP($Y660, Datos!$B$17:$C$21,2,0)+1),  0),  "-")</f>
        <v>25</v>
      </c>
      <c r="AA660" s="177"/>
      <c r="AB660" s="177"/>
      <c r="AC660" s="179"/>
      <c r="AD660" s="180"/>
      <c r="AE660" s="198">
        <f t="shared" si="30"/>
        <v>22</v>
      </c>
      <c r="AF660" s="198">
        <f t="shared" si="31"/>
        <v>25</v>
      </c>
      <c r="AG660" s="178">
        <v>3</v>
      </c>
      <c r="AH660" s="198" t="str">
        <f>IF(ISERROR(VLOOKUP($AG660,Datos!$A$9:$E$13,2,0)),"",VLOOKUP($AG660,Datos!$A$9:$E$13,2,0))</f>
        <v>3 Moderado</v>
      </c>
      <c r="AI660" s="197" t="str">
        <f>IF(ISERROR(VLOOKUP($AJ660,Datos!$D$8:$E$13,2,0)),0,VLOOKUP($AJ660,Datos!$D$8:$E$13,2,0))</f>
        <v>Extremadamente Dañino</v>
      </c>
      <c r="AJ660" s="198">
        <f>IF(ISERROR(VLOOKUP($X660,Datos!$B$8:$E$13,3,0)), 0, VLOOKUP($X660,Datos!$B$8:$E$13,3,0))</f>
        <v>4</v>
      </c>
      <c r="AK660" s="198">
        <f>IF(ISERROR(VLOOKUP(AL660,Datos!D653:E658,2,0)),0,VLOOKUP(AL660,Datos!D653:E658,2,0))</f>
        <v>0</v>
      </c>
      <c r="AL660" s="198">
        <f>IF(ISERROR(VLOOKUP(Y660,Datos!B653:E658,3,0)),0,VLOOKUP(Y660,Datos!B653:E658,3,0))</f>
        <v>0</v>
      </c>
      <c r="AM660" s="198">
        <f t="shared" si="32"/>
        <v>4</v>
      </c>
      <c r="AN660" s="198" t="str">
        <f>IF(ISERROR(VLOOKUP($AM660,Datos!$I$24:$J$28,2,0)),"-",VLOOKUP($AM660,Datos!$I$24:$J$28,2,0))</f>
        <v>Moderado</v>
      </c>
    </row>
    <row r="661" spans="1:40" s="199" customFormat="1">
      <c r="A661" s="196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8" t="s">
        <v>191</v>
      </c>
      <c r="N661" s="178" t="s">
        <v>194</v>
      </c>
      <c r="O661" s="198">
        <f>IF( AND($M661&lt;&gt;"", $N661&lt;&gt;""), VLOOKUP( IF(ISERROR(VLOOKUP($M661,Datos!$B$8:$C$13,2,0)),0,VLOOKUP($M661,Datos!$B$8:$C$13,2,0)), Datos!$I$9:$N$13, IF(ISERROR(VLOOKUP($N661,Datos!$B$17:$C$21,2,0)),0,VLOOKUP($N661, Datos!$B$17:$C$21,2,0)+1),  0),  "-")</f>
        <v>22</v>
      </c>
      <c r="P661" s="177"/>
      <c r="Q661" s="177"/>
      <c r="R661" s="177"/>
      <c r="S661" s="178" t="s">
        <v>40</v>
      </c>
      <c r="T661" s="198" t="str">
        <f>IF(ISERROR(VLOOKUP($S661,Datos!$B$25:$C$29,2,0)),"", VLOOKUP($S661,Datos!$B$25:$C$29,2,0))</f>
        <v>Alta</v>
      </c>
      <c r="U661" s="198" t="str">
        <f>VLOOKUP($S661,'Efectividad de Controles'!$B$5:$D$9,3,0)</f>
        <v>Impacto / Probabilidad</v>
      </c>
      <c r="V661" s="177"/>
      <c r="W661" s="177"/>
      <c r="X661" s="178" t="s">
        <v>191</v>
      </c>
      <c r="Y661" s="178" t="s">
        <v>196</v>
      </c>
      <c r="Z661" s="198">
        <f>IF( AND($X661&lt;&gt;"", $Y661&lt;&gt;""), VLOOKUP( IF(ISERROR(VLOOKUP($X661,Datos!$B$8:$C$13,2,0)),0,VLOOKUP($X661,Datos!$B$8:$C$13,2,0)), Datos!$I$9:$N$13, IF(ISERROR(VLOOKUP($Y661,Datos!$B$17:$C$21,2,0)),0,VLOOKUP($Y661, Datos!$B$17:$C$21,2,0)+1),  0),  "-")</f>
        <v>25</v>
      </c>
      <c r="AA661" s="177"/>
      <c r="AB661" s="177"/>
      <c r="AC661" s="179"/>
      <c r="AD661" s="180"/>
      <c r="AE661" s="198">
        <f t="shared" si="30"/>
        <v>22</v>
      </c>
      <c r="AF661" s="198">
        <f t="shared" si="31"/>
        <v>25</v>
      </c>
      <c r="AG661" s="178">
        <v>3</v>
      </c>
      <c r="AH661" s="198" t="str">
        <f>IF(ISERROR(VLOOKUP($AG661,Datos!$A$9:$E$13,2,0)),"",VLOOKUP($AG661,Datos!$A$9:$E$13,2,0))</f>
        <v>3 Moderado</v>
      </c>
      <c r="AI661" s="197" t="str">
        <f>IF(ISERROR(VLOOKUP($AJ661,Datos!$D$8:$E$13,2,0)),0,VLOOKUP($AJ661,Datos!$D$8:$E$13,2,0))</f>
        <v>Extremadamente Dañino</v>
      </c>
      <c r="AJ661" s="198">
        <f>IF(ISERROR(VLOOKUP($X661,Datos!$B$8:$E$13,3,0)), 0, VLOOKUP($X661,Datos!$B$8:$E$13,3,0))</f>
        <v>4</v>
      </c>
      <c r="AK661" s="198">
        <f>IF(ISERROR(VLOOKUP(AL661,Datos!D654:E659,2,0)),0,VLOOKUP(AL661,Datos!D654:E659,2,0))</f>
        <v>0</v>
      </c>
      <c r="AL661" s="198">
        <f>IF(ISERROR(VLOOKUP(Y661,Datos!B654:E659,3,0)),0,VLOOKUP(Y661,Datos!B654:E659,3,0))</f>
        <v>0</v>
      </c>
      <c r="AM661" s="198">
        <f t="shared" si="32"/>
        <v>4</v>
      </c>
      <c r="AN661" s="198" t="str">
        <f>IF(ISERROR(VLOOKUP($AM661,Datos!$I$24:$J$28,2,0)),"-",VLOOKUP($AM661,Datos!$I$24:$J$28,2,0))</f>
        <v>Moderado</v>
      </c>
    </row>
    <row r="662" spans="1:40" s="199" customFormat="1">
      <c r="A662" s="196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8" t="s">
        <v>191</v>
      </c>
      <c r="N662" s="178" t="s">
        <v>194</v>
      </c>
      <c r="O662" s="198">
        <f>IF( AND($M662&lt;&gt;"", $N662&lt;&gt;""), VLOOKUP( IF(ISERROR(VLOOKUP($M662,Datos!$B$8:$C$13,2,0)),0,VLOOKUP($M662,Datos!$B$8:$C$13,2,0)), Datos!$I$9:$N$13, IF(ISERROR(VLOOKUP($N662,Datos!$B$17:$C$21,2,0)),0,VLOOKUP($N662, Datos!$B$17:$C$21,2,0)+1),  0),  "-")</f>
        <v>22</v>
      </c>
      <c r="P662" s="177"/>
      <c r="Q662" s="177"/>
      <c r="R662" s="177"/>
      <c r="S662" s="178" t="s">
        <v>40</v>
      </c>
      <c r="T662" s="198" t="str">
        <f>IF(ISERROR(VLOOKUP($S662,Datos!$B$25:$C$29,2,0)),"", VLOOKUP($S662,Datos!$B$25:$C$29,2,0))</f>
        <v>Alta</v>
      </c>
      <c r="U662" s="198" t="str">
        <f>VLOOKUP($S662,'Efectividad de Controles'!$B$5:$D$9,3,0)</f>
        <v>Impacto / Probabilidad</v>
      </c>
      <c r="V662" s="177"/>
      <c r="W662" s="177"/>
      <c r="X662" s="178" t="s">
        <v>191</v>
      </c>
      <c r="Y662" s="178" t="s">
        <v>196</v>
      </c>
      <c r="Z662" s="198">
        <f>IF( AND($X662&lt;&gt;"", $Y662&lt;&gt;""), VLOOKUP( IF(ISERROR(VLOOKUP($X662,Datos!$B$8:$C$13,2,0)),0,VLOOKUP($X662,Datos!$B$8:$C$13,2,0)), Datos!$I$9:$N$13, IF(ISERROR(VLOOKUP($Y662,Datos!$B$17:$C$21,2,0)),0,VLOOKUP($Y662, Datos!$B$17:$C$21,2,0)+1),  0),  "-")</f>
        <v>25</v>
      </c>
      <c r="AA662" s="177"/>
      <c r="AB662" s="177"/>
      <c r="AC662" s="179"/>
      <c r="AD662" s="180"/>
      <c r="AE662" s="198">
        <f t="shared" si="30"/>
        <v>22</v>
      </c>
      <c r="AF662" s="198">
        <f t="shared" si="31"/>
        <v>25</v>
      </c>
      <c r="AG662" s="178">
        <v>3</v>
      </c>
      <c r="AH662" s="198" t="str">
        <f>IF(ISERROR(VLOOKUP($AG662,Datos!$A$9:$E$13,2,0)),"",VLOOKUP($AG662,Datos!$A$9:$E$13,2,0))</f>
        <v>3 Moderado</v>
      </c>
      <c r="AI662" s="197" t="str">
        <f>IF(ISERROR(VLOOKUP($AJ662,Datos!$D$8:$E$13,2,0)),0,VLOOKUP($AJ662,Datos!$D$8:$E$13,2,0))</f>
        <v>Extremadamente Dañino</v>
      </c>
      <c r="AJ662" s="198">
        <f>IF(ISERROR(VLOOKUP($X662,Datos!$B$8:$E$13,3,0)), 0, VLOOKUP($X662,Datos!$B$8:$E$13,3,0))</f>
        <v>4</v>
      </c>
      <c r="AK662" s="198">
        <f>IF(ISERROR(VLOOKUP(AL662,Datos!D655:E660,2,0)),0,VLOOKUP(AL662,Datos!D655:E660,2,0))</f>
        <v>0</v>
      </c>
      <c r="AL662" s="198">
        <f>IF(ISERROR(VLOOKUP(Y662,Datos!B655:E660,3,0)),0,VLOOKUP(Y662,Datos!B655:E660,3,0))</f>
        <v>0</v>
      </c>
      <c r="AM662" s="198">
        <f t="shared" si="32"/>
        <v>4</v>
      </c>
      <c r="AN662" s="198" t="str">
        <f>IF(ISERROR(VLOOKUP($AM662,Datos!$I$24:$J$28,2,0)),"-",VLOOKUP($AM662,Datos!$I$24:$J$28,2,0))</f>
        <v>Moderado</v>
      </c>
    </row>
    <row r="663" spans="1:40" s="199" customFormat="1">
      <c r="A663" s="196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8" t="s">
        <v>191</v>
      </c>
      <c r="N663" s="178" t="s">
        <v>194</v>
      </c>
      <c r="O663" s="198">
        <f>IF( AND($M663&lt;&gt;"", $N663&lt;&gt;""), VLOOKUP( IF(ISERROR(VLOOKUP($M663,Datos!$B$8:$C$13,2,0)),0,VLOOKUP($M663,Datos!$B$8:$C$13,2,0)), Datos!$I$9:$N$13, IF(ISERROR(VLOOKUP($N663,Datos!$B$17:$C$21,2,0)),0,VLOOKUP($N663, Datos!$B$17:$C$21,2,0)+1),  0),  "-")</f>
        <v>22</v>
      </c>
      <c r="P663" s="177"/>
      <c r="Q663" s="177"/>
      <c r="R663" s="177"/>
      <c r="S663" s="178" t="s">
        <v>40</v>
      </c>
      <c r="T663" s="198" t="str">
        <f>IF(ISERROR(VLOOKUP($S663,Datos!$B$25:$C$29,2,0)),"", VLOOKUP($S663,Datos!$B$25:$C$29,2,0))</f>
        <v>Alta</v>
      </c>
      <c r="U663" s="198" t="str">
        <f>VLOOKUP($S663,'Efectividad de Controles'!$B$5:$D$9,3,0)</f>
        <v>Impacto / Probabilidad</v>
      </c>
      <c r="V663" s="177"/>
      <c r="W663" s="177"/>
      <c r="X663" s="178" t="s">
        <v>191</v>
      </c>
      <c r="Y663" s="178" t="s">
        <v>196</v>
      </c>
      <c r="Z663" s="198">
        <f>IF( AND($X663&lt;&gt;"", $Y663&lt;&gt;""), VLOOKUP( IF(ISERROR(VLOOKUP($X663,Datos!$B$8:$C$13,2,0)),0,VLOOKUP($X663,Datos!$B$8:$C$13,2,0)), Datos!$I$9:$N$13, IF(ISERROR(VLOOKUP($Y663,Datos!$B$17:$C$21,2,0)),0,VLOOKUP($Y663, Datos!$B$17:$C$21,2,0)+1),  0),  "-")</f>
        <v>25</v>
      </c>
      <c r="AA663" s="177"/>
      <c r="AB663" s="177"/>
      <c r="AC663" s="179"/>
      <c r="AD663" s="180"/>
      <c r="AE663" s="198">
        <f t="shared" si="30"/>
        <v>22</v>
      </c>
      <c r="AF663" s="198">
        <f t="shared" si="31"/>
        <v>25</v>
      </c>
      <c r="AG663" s="178">
        <v>3</v>
      </c>
      <c r="AH663" s="198" t="str">
        <f>IF(ISERROR(VLOOKUP($AG663,Datos!$A$9:$E$13,2,0)),"",VLOOKUP($AG663,Datos!$A$9:$E$13,2,0))</f>
        <v>3 Moderado</v>
      </c>
      <c r="AI663" s="197" t="str">
        <f>IF(ISERROR(VLOOKUP($AJ663,Datos!$D$8:$E$13,2,0)),0,VLOOKUP($AJ663,Datos!$D$8:$E$13,2,0))</f>
        <v>Extremadamente Dañino</v>
      </c>
      <c r="AJ663" s="198">
        <f>IF(ISERROR(VLOOKUP($X663,Datos!$B$8:$E$13,3,0)), 0, VLOOKUP($X663,Datos!$B$8:$E$13,3,0))</f>
        <v>4</v>
      </c>
      <c r="AK663" s="198">
        <f>IF(ISERROR(VLOOKUP(AL663,Datos!D656:E661,2,0)),0,VLOOKUP(AL663,Datos!D656:E661,2,0))</f>
        <v>0</v>
      </c>
      <c r="AL663" s="198">
        <f>IF(ISERROR(VLOOKUP(Y663,Datos!B656:E661,3,0)),0,VLOOKUP(Y663,Datos!B656:E661,3,0))</f>
        <v>0</v>
      </c>
      <c r="AM663" s="198">
        <f t="shared" si="32"/>
        <v>4</v>
      </c>
      <c r="AN663" s="198" t="str">
        <f>IF(ISERROR(VLOOKUP($AM663,Datos!$I$24:$J$28,2,0)),"-",VLOOKUP($AM663,Datos!$I$24:$J$28,2,0))</f>
        <v>Moderado</v>
      </c>
    </row>
    <row r="664" spans="1:40" s="199" customFormat="1">
      <c r="A664" s="196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8" t="s">
        <v>191</v>
      </c>
      <c r="N664" s="178" t="s">
        <v>194</v>
      </c>
      <c r="O664" s="198">
        <f>IF( AND($M664&lt;&gt;"", $N664&lt;&gt;""), VLOOKUP( IF(ISERROR(VLOOKUP($M664,Datos!$B$8:$C$13,2,0)),0,VLOOKUP($M664,Datos!$B$8:$C$13,2,0)), Datos!$I$9:$N$13, IF(ISERROR(VLOOKUP($N664,Datos!$B$17:$C$21,2,0)),0,VLOOKUP($N664, Datos!$B$17:$C$21,2,0)+1),  0),  "-")</f>
        <v>22</v>
      </c>
      <c r="P664" s="177"/>
      <c r="Q664" s="177"/>
      <c r="R664" s="177"/>
      <c r="S664" s="178" t="s">
        <v>40</v>
      </c>
      <c r="T664" s="198" t="str">
        <f>IF(ISERROR(VLOOKUP($S664,Datos!$B$25:$C$29,2,0)),"", VLOOKUP($S664,Datos!$B$25:$C$29,2,0))</f>
        <v>Alta</v>
      </c>
      <c r="U664" s="198" t="str">
        <f>VLOOKUP($S664,'Efectividad de Controles'!$B$5:$D$9,3,0)</f>
        <v>Impacto / Probabilidad</v>
      </c>
      <c r="V664" s="177"/>
      <c r="W664" s="177"/>
      <c r="X664" s="178" t="s">
        <v>191</v>
      </c>
      <c r="Y664" s="178" t="s">
        <v>196</v>
      </c>
      <c r="Z664" s="198">
        <f>IF( AND($X664&lt;&gt;"", $Y664&lt;&gt;""), VLOOKUP( IF(ISERROR(VLOOKUP($X664,Datos!$B$8:$C$13,2,0)),0,VLOOKUP($X664,Datos!$B$8:$C$13,2,0)), Datos!$I$9:$N$13, IF(ISERROR(VLOOKUP($Y664,Datos!$B$17:$C$21,2,0)),0,VLOOKUP($Y664, Datos!$B$17:$C$21,2,0)+1),  0),  "-")</f>
        <v>25</v>
      </c>
      <c r="AA664" s="177"/>
      <c r="AB664" s="177"/>
      <c r="AC664" s="179"/>
      <c r="AD664" s="180"/>
      <c r="AE664" s="198">
        <f t="shared" si="30"/>
        <v>22</v>
      </c>
      <c r="AF664" s="198">
        <f t="shared" si="31"/>
        <v>25</v>
      </c>
      <c r="AG664" s="178">
        <v>3</v>
      </c>
      <c r="AH664" s="198" t="str">
        <f>IF(ISERROR(VLOOKUP($AG664,Datos!$A$9:$E$13,2,0)),"",VLOOKUP($AG664,Datos!$A$9:$E$13,2,0))</f>
        <v>3 Moderado</v>
      </c>
      <c r="AI664" s="197" t="str">
        <f>IF(ISERROR(VLOOKUP($AJ664,Datos!$D$8:$E$13,2,0)),0,VLOOKUP($AJ664,Datos!$D$8:$E$13,2,0))</f>
        <v>Extremadamente Dañino</v>
      </c>
      <c r="AJ664" s="198">
        <f>IF(ISERROR(VLOOKUP($X664,Datos!$B$8:$E$13,3,0)), 0, VLOOKUP($X664,Datos!$B$8:$E$13,3,0))</f>
        <v>4</v>
      </c>
      <c r="AK664" s="198">
        <f>IF(ISERROR(VLOOKUP(AL664,Datos!D657:E662,2,0)),0,VLOOKUP(AL664,Datos!D657:E662,2,0))</f>
        <v>0</v>
      </c>
      <c r="AL664" s="198">
        <f>IF(ISERROR(VLOOKUP(Y664,Datos!B657:E662,3,0)),0,VLOOKUP(Y664,Datos!B657:E662,3,0))</f>
        <v>0</v>
      </c>
      <c r="AM664" s="198">
        <f t="shared" si="32"/>
        <v>4</v>
      </c>
      <c r="AN664" s="198" t="str">
        <f>IF(ISERROR(VLOOKUP($AM664,Datos!$I$24:$J$28,2,0)),"-",VLOOKUP($AM664,Datos!$I$24:$J$28,2,0))</f>
        <v>Moderado</v>
      </c>
    </row>
    <row r="665" spans="1:40" s="199" customFormat="1">
      <c r="A665" s="196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8" t="s">
        <v>191</v>
      </c>
      <c r="N665" s="178" t="s">
        <v>194</v>
      </c>
      <c r="O665" s="198">
        <f>IF( AND($M665&lt;&gt;"", $N665&lt;&gt;""), VLOOKUP( IF(ISERROR(VLOOKUP($M665,Datos!$B$8:$C$13,2,0)),0,VLOOKUP($M665,Datos!$B$8:$C$13,2,0)), Datos!$I$9:$N$13, IF(ISERROR(VLOOKUP($N665,Datos!$B$17:$C$21,2,0)),0,VLOOKUP($N665, Datos!$B$17:$C$21,2,0)+1),  0),  "-")</f>
        <v>22</v>
      </c>
      <c r="P665" s="177"/>
      <c r="Q665" s="177"/>
      <c r="R665" s="177"/>
      <c r="S665" s="178" t="s">
        <v>40</v>
      </c>
      <c r="T665" s="198" t="str">
        <f>IF(ISERROR(VLOOKUP($S665,Datos!$B$25:$C$29,2,0)),"", VLOOKUP($S665,Datos!$B$25:$C$29,2,0))</f>
        <v>Alta</v>
      </c>
      <c r="U665" s="198" t="str">
        <f>VLOOKUP($S665,'Efectividad de Controles'!$B$5:$D$9,3,0)</f>
        <v>Impacto / Probabilidad</v>
      </c>
      <c r="V665" s="177"/>
      <c r="W665" s="177"/>
      <c r="X665" s="178" t="s">
        <v>191</v>
      </c>
      <c r="Y665" s="178" t="s">
        <v>196</v>
      </c>
      <c r="Z665" s="198">
        <f>IF( AND($X665&lt;&gt;"", $Y665&lt;&gt;""), VLOOKUP( IF(ISERROR(VLOOKUP($X665,Datos!$B$8:$C$13,2,0)),0,VLOOKUP($X665,Datos!$B$8:$C$13,2,0)), Datos!$I$9:$N$13, IF(ISERROR(VLOOKUP($Y665,Datos!$B$17:$C$21,2,0)),0,VLOOKUP($Y665, Datos!$B$17:$C$21,2,0)+1),  0),  "-")</f>
        <v>25</v>
      </c>
      <c r="AA665" s="177"/>
      <c r="AB665" s="177"/>
      <c r="AC665" s="179"/>
      <c r="AD665" s="180"/>
      <c r="AE665" s="198">
        <f t="shared" si="30"/>
        <v>22</v>
      </c>
      <c r="AF665" s="198">
        <f t="shared" si="31"/>
        <v>25</v>
      </c>
      <c r="AG665" s="178">
        <v>3</v>
      </c>
      <c r="AH665" s="198" t="str">
        <f>IF(ISERROR(VLOOKUP($AG665,Datos!$A$9:$E$13,2,0)),"",VLOOKUP($AG665,Datos!$A$9:$E$13,2,0))</f>
        <v>3 Moderado</v>
      </c>
      <c r="AI665" s="197" t="str">
        <f>IF(ISERROR(VLOOKUP($AJ665,Datos!$D$8:$E$13,2,0)),0,VLOOKUP($AJ665,Datos!$D$8:$E$13,2,0))</f>
        <v>Extremadamente Dañino</v>
      </c>
      <c r="AJ665" s="198">
        <f>IF(ISERROR(VLOOKUP($X665,Datos!$B$8:$E$13,3,0)), 0, VLOOKUP($X665,Datos!$B$8:$E$13,3,0))</f>
        <v>4</v>
      </c>
      <c r="AK665" s="198">
        <f>IF(ISERROR(VLOOKUP(AL665,Datos!D658:E663,2,0)),0,VLOOKUP(AL665,Datos!D658:E663,2,0))</f>
        <v>0</v>
      </c>
      <c r="AL665" s="198">
        <f>IF(ISERROR(VLOOKUP(Y665,Datos!B658:E663,3,0)),0,VLOOKUP(Y665,Datos!B658:E663,3,0))</f>
        <v>0</v>
      </c>
      <c r="AM665" s="198">
        <f t="shared" si="32"/>
        <v>4</v>
      </c>
      <c r="AN665" s="198" t="str">
        <f>IF(ISERROR(VLOOKUP($AM665,Datos!$I$24:$J$28,2,0)),"-",VLOOKUP($AM665,Datos!$I$24:$J$28,2,0))</f>
        <v>Moderado</v>
      </c>
    </row>
    <row r="666" spans="1:40" s="199" customFormat="1">
      <c r="A666" s="196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8" t="s">
        <v>191</v>
      </c>
      <c r="N666" s="178" t="s">
        <v>194</v>
      </c>
      <c r="O666" s="198">
        <f>IF( AND($M666&lt;&gt;"", $N666&lt;&gt;""), VLOOKUP( IF(ISERROR(VLOOKUP($M666,Datos!$B$8:$C$13,2,0)),0,VLOOKUP($M666,Datos!$B$8:$C$13,2,0)), Datos!$I$9:$N$13, IF(ISERROR(VLOOKUP($N666,Datos!$B$17:$C$21,2,0)),0,VLOOKUP($N666, Datos!$B$17:$C$21,2,0)+1),  0),  "-")</f>
        <v>22</v>
      </c>
      <c r="P666" s="177"/>
      <c r="Q666" s="177"/>
      <c r="R666" s="177"/>
      <c r="S666" s="178" t="s">
        <v>40</v>
      </c>
      <c r="T666" s="198" t="str">
        <f>IF(ISERROR(VLOOKUP($S666,Datos!$B$25:$C$29,2,0)),"", VLOOKUP($S666,Datos!$B$25:$C$29,2,0))</f>
        <v>Alta</v>
      </c>
      <c r="U666" s="198" t="str">
        <f>VLOOKUP($S666,'Efectividad de Controles'!$B$5:$D$9,3,0)</f>
        <v>Impacto / Probabilidad</v>
      </c>
      <c r="V666" s="177"/>
      <c r="W666" s="177"/>
      <c r="X666" s="178" t="s">
        <v>191</v>
      </c>
      <c r="Y666" s="178" t="s">
        <v>196</v>
      </c>
      <c r="Z666" s="198">
        <f>IF( AND($X666&lt;&gt;"", $Y666&lt;&gt;""), VLOOKUP( IF(ISERROR(VLOOKUP($X666,Datos!$B$8:$C$13,2,0)),0,VLOOKUP($X666,Datos!$B$8:$C$13,2,0)), Datos!$I$9:$N$13, IF(ISERROR(VLOOKUP($Y666,Datos!$B$17:$C$21,2,0)),0,VLOOKUP($Y666, Datos!$B$17:$C$21,2,0)+1),  0),  "-")</f>
        <v>25</v>
      </c>
      <c r="AA666" s="177"/>
      <c r="AB666" s="177"/>
      <c r="AC666" s="179"/>
      <c r="AD666" s="180"/>
      <c r="AE666" s="198">
        <f t="shared" si="30"/>
        <v>22</v>
      </c>
      <c r="AF666" s="198">
        <f t="shared" si="31"/>
        <v>25</v>
      </c>
      <c r="AG666" s="178">
        <v>3</v>
      </c>
      <c r="AH666" s="198" t="str">
        <f>IF(ISERROR(VLOOKUP($AG666,Datos!$A$9:$E$13,2,0)),"",VLOOKUP($AG666,Datos!$A$9:$E$13,2,0))</f>
        <v>3 Moderado</v>
      </c>
      <c r="AI666" s="197" t="str">
        <f>IF(ISERROR(VLOOKUP($AJ666,Datos!$D$8:$E$13,2,0)),0,VLOOKUP($AJ666,Datos!$D$8:$E$13,2,0))</f>
        <v>Extremadamente Dañino</v>
      </c>
      <c r="AJ666" s="198">
        <f>IF(ISERROR(VLOOKUP($X666,Datos!$B$8:$E$13,3,0)), 0, VLOOKUP($X666,Datos!$B$8:$E$13,3,0))</f>
        <v>4</v>
      </c>
      <c r="AK666" s="198">
        <f>IF(ISERROR(VLOOKUP(AL666,Datos!D659:E664,2,0)),0,VLOOKUP(AL666,Datos!D659:E664,2,0))</f>
        <v>0</v>
      </c>
      <c r="AL666" s="198">
        <f>IF(ISERROR(VLOOKUP(Y666,Datos!B659:E664,3,0)),0,VLOOKUP(Y666,Datos!B659:E664,3,0))</f>
        <v>0</v>
      </c>
      <c r="AM666" s="198">
        <f t="shared" si="32"/>
        <v>4</v>
      </c>
      <c r="AN666" s="198" t="str">
        <f>IF(ISERROR(VLOOKUP($AM666,Datos!$I$24:$J$28,2,0)),"-",VLOOKUP($AM666,Datos!$I$24:$J$28,2,0))</f>
        <v>Moderado</v>
      </c>
    </row>
    <row r="667" spans="1:40" s="199" customFormat="1">
      <c r="A667" s="196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8" t="s">
        <v>191</v>
      </c>
      <c r="N667" s="178" t="s">
        <v>194</v>
      </c>
      <c r="O667" s="198">
        <f>IF( AND($M667&lt;&gt;"", $N667&lt;&gt;""), VLOOKUP( IF(ISERROR(VLOOKUP($M667,Datos!$B$8:$C$13,2,0)),0,VLOOKUP($M667,Datos!$B$8:$C$13,2,0)), Datos!$I$9:$N$13, IF(ISERROR(VLOOKUP($N667,Datos!$B$17:$C$21,2,0)),0,VLOOKUP($N667, Datos!$B$17:$C$21,2,0)+1),  0),  "-")</f>
        <v>22</v>
      </c>
      <c r="P667" s="177"/>
      <c r="Q667" s="177"/>
      <c r="R667" s="177"/>
      <c r="S667" s="178" t="s">
        <v>40</v>
      </c>
      <c r="T667" s="198" t="str">
        <f>IF(ISERROR(VLOOKUP($S667,Datos!$B$25:$C$29,2,0)),"", VLOOKUP($S667,Datos!$B$25:$C$29,2,0))</f>
        <v>Alta</v>
      </c>
      <c r="U667" s="198" t="str">
        <f>VLOOKUP($S667,'Efectividad de Controles'!$B$5:$D$9,3,0)</f>
        <v>Impacto / Probabilidad</v>
      </c>
      <c r="V667" s="177"/>
      <c r="W667" s="177"/>
      <c r="X667" s="178" t="s">
        <v>191</v>
      </c>
      <c r="Y667" s="178" t="s">
        <v>196</v>
      </c>
      <c r="Z667" s="198">
        <f>IF( AND($X667&lt;&gt;"", $Y667&lt;&gt;""), VLOOKUP( IF(ISERROR(VLOOKUP($X667,Datos!$B$8:$C$13,2,0)),0,VLOOKUP($X667,Datos!$B$8:$C$13,2,0)), Datos!$I$9:$N$13, IF(ISERROR(VLOOKUP($Y667,Datos!$B$17:$C$21,2,0)),0,VLOOKUP($Y667, Datos!$B$17:$C$21,2,0)+1),  0),  "-")</f>
        <v>25</v>
      </c>
      <c r="AA667" s="177"/>
      <c r="AB667" s="177"/>
      <c r="AC667" s="179"/>
      <c r="AD667" s="180"/>
      <c r="AE667" s="198">
        <f t="shared" si="30"/>
        <v>22</v>
      </c>
      <c r="AF667" s="198">
        <f t="shared" si="31"/>
        <v>25</v>
      </c>
      <c r="AG667" s="178">
        <v>3</v>
      </c>
      <c r="AH667" s="198" t="str">
        <f>IF(ISERROR(VLOOKUP($AG667,Datos!$A$9:$E$13,2,0)),"",VLOOKUP($AG667,Datos!$A$9:$E$13,2,0))</f>
        <v>3 Moderado</v>
      </c>
      <c r="AI667" s="197" t="str">
        <f>IF(ISERROR(VLOOKUP($AJ667,Datos!$D$8:$E$13,2,0)),0,VLOOKUP($AJ667,Datos!$D$8:$E$13,2,0))</f>
        <v>Extremadamente Dañino</v>
      </c>
      <c r="AJ667" s="198">
        <f>IF(ISERROR(VLOOKUP($X667,Datos!$B$8:$E$13,3,0)), 0, VLOOKUP($X667,Datos!$B$8:$E$13,3,0))</f>
        <v>4</v>
      </c>
      <c r="AK667" s="198">
        <f>IF(ISERROR(VLOOKUP(AL667,Datos!D660:E665,2,0)),0,VLOOKUP(AL667,Datos!D660:E665,2,0))</f>
        <v>0</v>
      </c>
      <c r="AL667" s="198">
        <f>IF(ISERROR(VLOOKUP(Y667,Datos!B660:E665,3,0)),0,VLOOKUP(Y667,Datos!B660:E665,3,0))</f>
        <v>0</v>
      </c>
      <c r="AM667" s="198">
        <f t="shared" si="32"/>
        <v>4</v>
      </c>
      <c r="AN667" s="198" t="str">
        <f>IF(ISERROR(VLOOKUP($AM667,Datos!$I$24:$J$28,2,0)),"-",VLOOKUP($AM667,Datos!$I$24:$J$28,2,0))</f>
        <v>Moderado</v>
      </c>
    </row>
    <row r="668" spans="1:40" s="199" customFormat="1">
      <c r="A668" s="196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8" t="s">
        <v>191</v>
      </c>
      <c r="N668" s="178" t="s">
        <v>194</v>
      </c>
      <c r="O668" s="198">
        <f>IF( AND($M668&lt;&gt;"", $N668&lt;&gt;""), VLOOKUP( IF(ISERROR(VLOOKUP($M668,Datos!$B$8:$C$13,2,0)),0,VLOOKUP($M668,Datos!$B$8:$C$13,2,0)), Datos!$I$9:$N$13, IF(ISERROR(VLOOKUP($N668,Datos!$B$17:$C$21,2,0)),0,VLOOKUP($N668, Datos!$B$17:$C$21,2,0)+1),  0),  "-")</f>
        <v>22</v>
      </c>
      <c r="P668" s="177"/>
      <c r="Q668" s="177"/>
      <c r="R668" s="177"/>
      <c r="S668" s="178" t="s">
        <v>40</v>
      </c>
      <c r="T668" s="198" t="str">
        <f>IF(ISERROR(VLOOKUP($S668,Datos!$B$25:$C$29,2,0)),"", VLOOKUP($S668,Datos!$B$25:$C$29,2,0))</f>
        <v>Alta</v>
      </c>
      <c r="U668" s="198" t="str">
        <f>VLOOKUP($S668,'Efectividad de Controles'!$B$5:$D$9,3,0)</f>
        <v>Impacto / Probabilidad</v>
      </c>
      <c r="V668" s="177"/>
      <c r="W668" s="177"/>
      <c r="X668" s="178" t="s">
        <v>191</v>
      </c>
      <c r="Y668" s="178" t="s">
        <v>196</v>
      </c>
      <c r="Z668" s="198">
        <f>IF( AND($X668&lt;&gt;"", $Y668&lt;&gt;""), VLOOKUP( IF(ISERROR(VLOOKUP($X668,Datos!$B$8:$C$13,2,0)),0,VLOOKUP($X668,Datos!$B$8:$C$13,2,0)), Datos!$I$9:$N$13, IF(ISERROR(VLOOKUP($Y668,Datos!$B$17:$C$21,2,0)),0,VLOOKUP($Y668, Datos!$B$17:$C$21,2,0)+1),  0),  "-")</f>
        <v>25</v>
      </c>
      <c r="AA668" s="177"/>
      <c r="AB668" s="177"/>
      <c r="AC668" s="179"/>
      <c r="AD668" s="180"/>
      <c r="AE668" s="198">
        <f t="shared" si="30"/>
        <v>22</v>
      </c>
      <c r="AF668" s="198">
        <f t="shared" si="31"/>
        <v>25</v>
      </c>
      <c r="AG668" s="178">
        <v>3</v>
      </c>
      <c r="AH668" s="198" t="str">
        <f>IF(ISERROR(VLOOKUP($AG668,Datos!$A$9:$E$13,2,0)),"",VLOOKUP($AG668,Datos!$A$9:$E$13,2,0))</f>
        <v>3 Moderado</v>
      </c>
      <c r="AI668" s="197" t="str">
        <f>IF(ISERROR(VLOOKUP($AJ668,Datos!$D$8:$E$13,2,0)),0,VLOOKUP($AJ668,Datos!$D$8:$E$13,2,0))</f>
        <v>Extremadamente Dañino</v>
      </c>
      <c r="AJ668" s="198">
        <f>IF(ISERROR(VLOOKUP($X668,Datos!$B$8:$E$13,3,0)), 0, VLOOKUP($X668,Datos!$B$8:$E$13,3,0))</f>
        <v>4</v>
      </c>
      <c r="AK668" s="198">
        <f>IF(ISERROR(VLOOKUP(AL668,Datos!D661:E666,2,0)),0,VLOOKUP(AL668,Datos!D661:E666,2,0))</f>
        <v>0</v>
      </c>
      <c r="AL668" s="198">
        <f>IF(ISERROR(VLOOKUP(Y668,Datos!B661:E666,3,0)),0,VLOOKUP(Y668,Datos!B661:E666,3,0))</f>
        <v>0</v>
      </c>
      <c r="AM668" s="198">
        <f t="shared" si="32"/>
        <v>4</v>
      </c>
      <c r="AN668" s="198" t="str">
        <f>IF(ISERROR(VLOOKUP($AM668,Datos!$I$24:$J$28,2,0)),"-",VLOOKUP($AM668,Datos!$I$24:$J$28,2,0))</f>
        <v>Moderado</v>
      </c>
    </row>
    <row r="669" spans="1:40" s="199" customFormat="1">
      <c r="A669" s="196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8" t="s">
        <v>191</v>
      </c>
      <c r="N669" s="178" t="s">
        <v>194</v>
      </c>
      <c r="O669" s="198">
        <f>IF( AND($M669&lt;&gt;"", $N669&lt;&gt;""), VLOOKUP( IF(ISERROR(VLOOKUP($M669,Datos!$B$8:$C$13,2,0)),0,VLOOKUP($M669,Datos!$B$8:$C$13,2,0)), Datos!$I$9:$N$13, IF(ISERROR(VLOOKUP($N669,Datos!$B$17:$C$21,2,0)),0,VLOOKUP($N669, Datos!$B$17:$C$21,2,0)+1),  0),  "-")</f>
        <v>22</v>
      </c>
      <c r="P669" s="177"/>
      <c r="Q669" s="177"/>
      <c r="R669" s="177"/>
      <c r="S669" s="178" t="s">
        <v>40</v>
      </c>
      <c r="T669" s="198" t="str">
        <f>IF(ISERROR(VLOOKUP($S669,Datos!$B$25:$C$29,2,0)),"", VLOOKUP($S669,Datos!$B$25:$C$29,2,0))</f>
        <v>Alta</v>
      </c>
      <c r="U669" s="198" t="str">
        <f>VLOOKUP($S669,'Efectividad de Controles'!$B$5:$D$9,3,0)</f>
        <v>Impacto / Probabilidad</v>
      </c>
      <c r="V669" s="177"/>
      <c r="W669" s="177"/>
      <c r="X669" s="178" t="s">
        <v>191</v>
      </c>
      <c r="Y669" s="178" t="s">
        <v>196</v>
      </c>
      <c r="Z669" s="198">
        <f>IF( AND($X669&lt;&gt;"", $Y669&lt;&gt;""), VLOOKUP( IF(ISERROR(VLOOKUP($X669,Datos!$B$8:$C$13,2,0)),0,VLOOKUP($X669,Datos!$B$8:$C$13,2,0)), Datos!$I$9:$N$13, IF(ISERROR(VLOOKUP($Y669,Datos!$B$17:$C$21,2,0)),0,VLOOKUP($Y669, Datos!$B$17:$C$21,2,0)+1),  0),  "-")</f>
        <v>25</v>
      </c>
      <c r="AA669" s="177"/>
      <c r="AB669" s="177"/>
      <c r="AC669" s="179"/>
      <c r="AD669" s="180"/>
      <c r="AE669" s="198">
        <f t="shared" si="30"/>
        <v>22</v>
      </c>
      <c r="AF669" s="198">
        <f t="shared" si="31"/>
        <v>25</v>
      </c>
      <c r="AG669" s="178">
        <v>3</v>
      </c>
      <c r="AH669" s="198" t="str">
        <f>IF(ISERROR(VLOOKUP($AG669,Datos!$A$9:$E$13,2,0)),"",VLOOKUP($AG669,Datos!$A$9:$E$13,2,0))</f>
        <v>3 Moderado</v>
      </c>
      <c r="AI669" s="197" t="str">
        <f>IF(ISERROR(VLOOKUP($AJ669,Datos!$D$8:$E$13,2,0)),0,VLOOKUP($AJ669,Datos!$D$8:$E$13,2,0))</f>
        <v>Extremadamente Dañino</v>
      </c>
      <c r="AJ669" s="198">
        <f>IF(ISERROR(VLOOKUP($X669,Datos!$B$8:$E$13,3,0)), 0, VLOOKUP($X669,Datos!$B$8:$E$13,3,0))</f>
        <v>4</v>
      </c>
      <c r="AK669" s="198">
        <f>IF(ISERROR(VLOOKUP(AL669,Datos!D662:E667,2,0)),0,VLOOKUP(AL669,Datos!D662:E667,2,0))</f>
        <v>0</v>
      </c>
      <c r="AL669" s="198">
        <f>IF(ISERROR(VLOOKUP(Y669,Datos!B662:E667,3,0)),0,VLOOKUP(Y669,Datos!B662:E667,3,0))</f>
        <v>0</v>
      </c>
      <c r="AM669" s="198">
        <f t="shared" si="32"/>
        <v>4</v>
      </c>
      <c r="AN669" s="198" t="str">
        <f>IF(ISERROR(VLOOKUP($AM669,Datos!$I$24:$J$28,2,0)),"-",VLOOKUP($AM669,Datos!$I$24:$J$28,2,0))</f>
        <v>Moderado</v>
      </c>
    </row>
    <row r="670" spans="1:40" s="199" customFormat="1">
      <c r="A670" s="196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8" t="s">
        <v>191</v>
      </c>
      <c r="N670" s="178" t="s">
        <v>194</v>
      </c>
      <c r="O670" s="198">
        <f>IF( AND($M670&lt;&gt;"", $N670&lt;&gt;""), VLOOKUP( IF(ISERROR(VLOOKUP($M670,Datos!$B$8:$C$13,2,0)),0,VLOOKUP($M670,Datos!$B$8:$C$13,2,0)), Datos!$I$9:$N$13, IF(ISERROR(VLOOKUP($N670,Datos!$B$17:$C$21,2,0)),0,VLOOKUP($N670, Datos!$B$17:$C$21,2,0)+1),  0),  "-")</f>
        <v>22</v>
      </c>
      <c r="P670" s="177"/>
      <c r="Q670" s="177"/>
      <c r="R670" s="177"/>
      <c r="S670" s="178" t="s">
        <v>40</v>
      </c>
      <c r="T670" s="198" t="str">
        <f>IF(ISERROR(VLOOKUP($S670,Datos!$B$25:$C$29,2,0)),"", VLOOKUP($S670,Datos!$B$25:$C$29,2,0))</f>
        <v>Alta</v>
      </c>
      <c r="U670" s="198" t="str">
        <f>VLOOKUP($S670,'Efectividad de Controles'!$B$5:$D$9,3,0)</f>
        <v>Impacto / Probabilidad</v>
      </c>
      <c r="V670" s="177"/>
      <c r="W670" s="177"/>
      <c r="X670" s="178" t="s">
        <v>191</v>
      </c>
      <c r="Y670" s="178" t="s">
        <v>196</v>
      </c>
      <c r="Z670" s="198">
        <f>IF( AND($X670&lt;&gt;"", $Y670&lt;&gt;""), VLOOKUP( IF(ISERROR(VLOOKUP($X670,Datos!$B$8:$C$13,2,0)),0,VLOOKUP($X670,Datos!$B$8:$C$13,2,0)), Datos!$I$9:$N$13, IF(ISERROR(VLOOKUP($Y670,Datos!$B$17:$C$21,2,0)),0,VLOOKUP($Y670, Datos!$B$17:$C$21,2,0)+1),  0),  "-")</f>
        <v>25</v>
      </c>
      <c r="AA670" s="177"/>
      <c r="AB670" s="177"/>
      <c r="AC670" s="179"/>
      <c r="AD670" s="180"/>
      <c r="AE670" s="198">
        <f t="shared" si="30"/>
        <v>22</v>
      </c>
      <c r="AF670" s="198">
        <f t="shared" si="31"/>
        <v>25</v>
      </c>
      <c r="AG670" s="178">
        <v>3</v>
      </c>
      <c r="AH670" s="198" t="str">
        <f>IF(ISERROR(VLOOKUP($AG670,Datos!$A$9:$E$13,2,0)),"",VLOOKUP($AG670,Datos!$A$9:$E$13,2,0))</f>
        <v>3 Moderado</v>
      </c>
      <c r="AI670" s="197" t="str">
        <f>IF(ISERROR(VLOOKUP($AJ670,Datos!$D$8:$E$13,2,0)),0,VLOOKUP($AJ670,Datos!$D$8:$E$13,2,0))</f>
        <v>Extremadamente Dañino</v>
      </c>
      <c r="AJ670" s="198">
        <f>IF(ISERROR(VLOOKUP($X670,Datos!$B$8:$E$13,3,0)), 0, VLOOKUP($X670,Datos!$B$8:$E$13,3,0))</f>
        <v>4</v>
      </c>
      <c r="AK670" s="198">
        <f>IF(ISERROR(VLOOKUP(AL670,Datos!D663:E668,2,0)),0,VLOOKUP(AL670,Datos!D663:E668,2,0))</f>
        <v>0</v>
      </c>
      <c r="AL670" s="198">
        <f>IF(ISERROR(VLOOKUP(Y670,Datos!B663:E668,3,0)),0,VLOOKUP(Y670,Datos!B663:E668,3,0))</f>
        <v>0</v>
      </c>
      <c r="AM670" s="198">
        <f t="shared" si="32"/>
        <v>4</v>
      </c>
      <c r="AN670" s="198" t="str">
        <f>IF(ISERROR(VLOOKUP($AM670,Datos!$I$24:$J$28,2,0)),"-",VLOOKUP($AM670,Datos!$I$24:$J$28,2,0))</f>
        <v>Moderado</v>
      </c>
    </row>
    <row r="671" spans="1:40" s="199" customFormat="1">
      <c r="A671" s="196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8" t="s">
        <v>191</v>
      </c>
      <c r="N671" s="178" t="s">
        <v>194</v>
      </c>
      <c r="O671" s="198">
        <f>IF( AND($M671&lt;&gt;"", $N671&lt;&gt;""), VLOOKUP( IF(ISERROR(VLOOKUP($M671,Datos!$B$8:$C$13,2,0)),0,VLOOKUP($M671,Datos!$B$8:$C$13,2,0)), Datos!$I$9:$N$13, IF(ISERROR(VLOOKUP($N671,Datos!$B$17:$C$21,2,0)),0,VLOOKUP($N671, Datos!$B$17:$C$21,2,0)+1),  0),  "-")</f>
        <v>22</v>
      </c>
      <c r="P671" s="177"/>
      <c r="Q671" s="177"/>
      <c r="R671" s="177"/>
      <c r="S671" s="178" t="s">
        <v>40</v>
      </c>
      <c r="T671" s="198" t="str">
        <f>IF(ISERROR(VLOOKUP($S671,Datos!$B$25:$C$29,2,0)),"", VLOOKUP($S671,Datos!$B$25:$C$29,2,0))</f>
        <v>Alta</v>
      </c>
      <c r="U671" s="198" t="str">
        <f>VLOOKUP($S671,'Efectividad de Controles'!$B$5:$D$9,3,0)</f>
        <v>Impacto / Probabilidad</v>
      </c>
      <c r="V671" s="177"/>
      <c r="W671" s="177"/>
      <c r="X671" s="178" t="s">
        <v>191</v>
      </c>
      <c r="Y671" s="178" t="s">
        <v>196</v>
      </c>
      <c r="Z671" s="198">
        <f>IF( AND($X671&lt;&gt;"", $Y671&lt;&gt;""), VLOOKUP( IF(ISERROR(VLOOKUP($X671,Datos!$B$8:$C$13,2,0)),0,VLOOKUP($X671,Datos!$B$8:$C$13,2,0)), Datos!$I$9:$N$13, IF(ISERROR(VLOOKUP($Y671,Datos!$B$17:$C$21,2,0)),0,VLOOKUP($Y671, Datos!$B$17:$C$21,2,0)+1),  0),  "-")</f>
        <v>25</v>
      </c>
      <c r="AA671" s="177"/>
      <c r="AB671" s="177"/>
      <c r="AC671" s="179"/>
      <c r="AD671" s="180"/>
      <c r="AE671" s="198">
        <f t="shared" si="30"/>
        <v>22</v>
      </c>
      <c r="AF671" s="198">
        <f t="shared" si="31"/>
        <v>25</v>
      </c>
      <c r="AG671" s="178">
        <v>3</v>
      </c>
      <c r="AH671" s="198" t="str">
        <f>IF(ISERROR(VLOOKUP($AG671,Datos!$A$9:$E$13,2,0)),"",VLOOKUP($AG671,Datos!$A$9:$E$13,2,0))</f>
        <v>3 Moderado</v>
      </c>
      <c r="AI671" s="197" t="str">
        <f>IF(ISERROR(VLOOKUP($AJ671,Datos!$D$8:$E$13,2,0)),0,VLOOKUP($AJ671,Datos!$D$8:$E$13,2,0))</f>
        <v>Extremadamente Dañino</v>
      </c>
      <c r="AJ671" s="198">
        <f>IF(ISERROR(VLOOKUP($X671,Datos!$B$8:$E$13,3,0)), 0, VLOOKUP($X671,Datos!$B$8:$E$13,3,0))</f>
        <v>4</v>
      </c>
      <c r="AK671" s="198">
        <f>IF(ISERROR(VLOOKUP(AL671,Datos!D664:E669,2,0)),0,VLOOKUP(AL671,Datos!D664:E669,2,0))</f>
        <v>0</v>
      </c>
      <c r="AL671" s="198">
        <f>IF(ISERROR(VLOOKUP(Y671,Datos!B664:E669,3,0)),0,VLOOKUP(Y671,Datos!B664:E669,3,0))</f>
        <v>0</v>
      </c>
      <c r="AM671" s="198">
        <f t="shared" si="32"/>
        <v>4</v>
      </c>
      <c r="AN671" s="198" t="str">
        <f>IF(ISERROR(VLOOKUP($AM671,Datos!$I$24:$J$28,2,0)),"-",VLOOKUP($AM671,Datos!$I$24:$J$28,2,0))</f>
        <v>Moderado</v>
      </c>
    </row>
    <row r="672" spans="1:40" s="199" customFormat="1">
      <c r="A672" s="196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8" t="s">
        <v>191</v>
      </c>
      <c r="N672" s="178" t="s">
        <v>194</v>
      </c>
      <c r="O672" s="198">
        <f>IF( AND($M672&lt;&gt;"", $N672&lt;&gt;""), VLOOKUP( IF(ISERROR(VLOOKUP($M672,Datos!$B$8:$C$13,2,0)),0,VLOOKUP($M672,Datos!$B$8:$C$13,2,0)), Datos!$I$9:$N$13, IF(ISERROR(VLOOKUP($N672,Datos!$B$17:$C$21,2,0)),0,VLOOKUP($N672, Datos!$B$17:$C$21,2,0)+1),  0),  "-")</f>
        <v>22</v>
      </c>
      <c r="P672" s="177"/>
      <c r="Q672" s="177"/>
      <c r="R672" s="177"/>
      <c r="S672" s="178" t="s">
        <v>40</v>
      </c>
      <c r="T672" s="198" t="str">
        <f>IF(ISERROR(VLOOKUP($S672,Datos!$B$25:$C$29,2,0)),"", VLOOKUP($S672,Datos!$B$25:$C$29,2,0))</f>
        <v>Alta</v>
      </c>
      <c r="U672" s="198" t="str">
        <f>VLOOKUP($S672,'Efectividad de Controles'!$B$5:$D$9,3,0)</f>
        <v>Impacto / Probabilidad</v>
      </c>
      <c r="V672" s="177"/>
      <c r="W672" s="177"/>
      <c r="X672" s="178" t="s">
        <v>191</v>
      </c>
      <c r="Y672" s="178" t="s">
        <v>196</v>
      </c>
      <c r="Z672" s="198">
        <f>IF( AND($X672&lt;&gt;"", $Y672&lt;&gt;""), VLOOKUP( IF(ISERROR(VLOOKUP($X672,Datos!$B$8:$C$13,2,0)),0,VLOOKUP($X672,Datos!$B$8:$C$13,2,0)), Datos!$I$9:$N$13, IF(ISERROR(VLOOKUP($Y672,Datos!$B$17:$C$21,2,0)),0,VLOOKUP($Y672, Datos!$B$17:$C$21,2,0)+1),  0),  "-")</f>
        <v>25</v>
      </c>
      <c r="AA672" s="177"/>
      <c r="AB672" s="177"/>
      <c r="AC672" s="179"/>
      <c r="AD672" s="180"/>
      <c r="AE672" s="198">
        <f t="shared" si="30"/>
        <v>22</v>
      </c>
      <c r="AF672" s="198">
        <f t="shared" si="31"/>
        <v>25</v>
      </c>
      <c r="AG672" s="178">
        <v>3</v>
      </c>
      <c r="AH672" s="198" t="str">
        <f>IF(ISERROR(VLOOKUP($AG672,Datos!$A$9:$E$13,2,0)),"",VLOOKUP($AG672,Datos!$A$9:$E$13,2,0))</f>
        <v>3 Moderado</v>
      </c>
      <c r="AI672" s="197" t="str">
        <f>IF(ISERROR(VLOOKUP($AJ672,Datos!$D$8:$E$13,2,0)),0,VLOOKUP($AJ672,Datos!$D$8:$E$13,2,0))</f>
        <v>Extremadamente Dañino</v>
      </c>
      <c r="AJ672" s="198">
        <f>IF(ISERROR(VLOOKUP($X672,Datos!$B$8:$E$13,3,0)), 0, VLOOKUP($X672,Datos!$B$8:$E$13,3,0))</f>
        <v>4</v>
      </c>
      <c r="AK672" s="198">
        <f>IF(ISERROR(VLOOKUP(AL672,Datos!D665:E670,2,0)),0,VLOOKUP(AL672,Datos!D665:E670,2,0))</f>
        <v>0</v>
      </c>
      <c r="AL672" s="198">
        <f>IF(ISERROR(VLOOKUP(Y672,Datos!B665:E670,3,0)),0,VLOOKUP(Y672,Datos!B665:E670,3,0))</f>
        <v>0</v>
      </c>
      <c r="AM672" s="198">
        <f t="shared" si="32"/>
        <v>4</v>
      </c>
      <c r="AN672" s="198" t="str">
        <f>IF(ISERROR(VLOOKUP($AM672,Datos!$I$24:$J$28,2,0)),"-",VLOOKUP($AM672,Datos!$I$24:$J$28,2,0))</f>
        <v>Moderado</v>
      </c>
    </row>
    <row r="673" spans="1:40" s="199" customFormat="1">
      <c r="A673" s="196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8" t="s">
        <v>191</v>
      </c>
      <c r="N673" s="178" t="s">
        <v>194</v>
      </c>
      <c r="O673" s="198">
        <f>IF( AND($M673&lt;&gt;"", $N673&lt;&gt;""), VLOOKUP( IF(ISERROR(VLOOKUP($M673,Datos!$B$8:$C$13,2,0)),0,VLOOKUP($M673,Datos!$B$8:$C$13,2,0)), Datos!$I$9:$N$13, IF(ISERROR(VLOOKUP($N673,Datos!$B$17:$C$21,2,0)),0,VLOOKUP($N673, Datos!$B$17:$C$21,2,0)+1),  0),  "-")</f>
        <v>22</v>
      </c>
      <c r="P673" s="177"/>
      <c r="Q673" s="177"/>
      <c r="R673" s="177"/>
      <c r="S673" s="178" t="s">
        <v>40</v>
      </c>
      <c r="T673" s="198" t="str">
        <f>IF(ISERROR(VLOOKUP($S673,Datos!$B$25:$C$29,2,0)),"", VLOOKUP($S673,Datos!$B$25:$C$29,2,0))</f>
        <v>Alta</v>
      </c>
      <c r="U673" s="198" t="str">
        <f>VLOOKUP($S673,'Efectividad de Controles'!$B$5:$D$9,3,0)</f>
        <v>Impacto / Probabilidad</v>
      </c>
      <c r="V673" s="177"/>
      <c r="W673" s="177"/>
      <c r="X673" s="178" t="s">
        <v>191</v>
      </c>
      <c r="Y673" s="178" t="s">
        <v>196</v>
      </c>
      <c r="Z673" s="198">
        <f>IF( AND($X673&lt;&gt;"", $Y673&lt;&gt;""), VLOOKUP( IF(ISERROR(VLOOKUP($X673,Datos!$B$8:$C$13,2,0)),0,VLOOKUP($X673,Datos!$B$8:$C$13,2,0)), Datos!$I$9:$N$13, IF(ISERROR(VLOOKUP($Y673,Datos!$B$17:$C$21,2,0)),0,VLOOKUP($Y673, Datos!$B$17:$C$21,2,0)+1),  0),  "-")</f>
        <v>25</v>
      </c>
      <c r="AA673" s="177"/>
      <c r="AB673" s="177"/>
      <c r="AC673" s="179"/>
      <c r="AD673" s="180"/>
      <c r="AE673" s="198">
        <f t="shared" ref="AE673:AE736" si="33">+O673</f>
        <v>22</v>
      </c>
      <c r="AF673" s="198">
        <f t="shared" ref="AF673:AF736" si="34">+Z673</f>
        <v>25</v>
      </c>
      <c r="AG673" s="178">
        <v>3</v>
      </c>
      <c r="AH673" s="198" t="str">
        <f>IF(ISERROR(VLOOKUP($AG673,Datos!$A$9:$E$13,2,0)),"",VLOOKUP($AG673,Datos!$A$9:$E$13,2,0))</f>
        <v>3 Moderado</v>
      </c>
      <c r="AI673" s="197" t="str">
        <f>IF(ISERROR(VLOOKUP($AJ673,Datos!$D$8:$E$13,2,0)),0,VLOOKUP($AJ673,Datos!$D$8:$E$13,2,0))</f>
        <v>Extremadamente Dañino</v>
      </c>
      <c r="AJ673" s="198">
        <f>IF(ISERROR(VLOOKUP($X673,Datos!$B$8:$E$13,3,0)), 0, VLOOKUP($X673,Datos!$B$8:$E$13,3,0))</f>
        <v>4</v>
      </c>
      <c r="AK673" s="198">
        <f>IF(ISERROR(VLOOKUP(AL673,Datos!D666:E671,2,0)),0,VLOOKUP(AL673,Datos!D666:E671,2,0))</f>
        <v>0</v>
      </c>
      <c r="AL673" s="198">
        <f>IF(ISERROR(VLOOKUP(Y673,Datos!B666:E671,3,0)),0,VLOOKUP(Y673,Datos!B666:E671,3,0))</f>
        <v>0</v>
      </c>
      <c r="AM673" s="198">
        <f t="shared" ref="AM673:AM736" si="35">+AL673+AJ673</f>
        <v>4</v>
      </c>
      <c r="AN673" s="198" t="str">
        <f>IF(ISERROR(VLOOKUP($AM673,Datos!$I$24:$J$28,2,0)),"-",VLOOKUP($AM673,Datos!$I$24:$J$28,2,0))</f>
        <v>Moderado</v>
      </c>
    </row>
    <row r="674" spans="1:40" s="199" customFormat="1">
      <c r="A674" s="196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8" t="s">
        <v>191</v>
      </c>
      <c r="N674" s="178" t="s">
        <v>194</v>
      </c>
      <c r="O674" s="198">
        <f>IF( AND($M674&lt;&gt;"", $N674&lt;&gt;""), VLOOKUP( IF(ISERROR(VLOOKUP($M674,Datos!$B$8:$C$13,2,0)),0,VLOOKUP($M674,Datos!$B$8:$C$13,2,0)), Datos!$I$9:$N$13, IF(ISERROR(VLOOKUP($N674,Datos!$B$17:$C$21,2,0)),0,VLOOKUP($N674, Datos!$B$17:$C$21,2,0)+1),  0),  "-")</f>
        <v>22</v>
      </c>
      <c r="P674" s="177"/>
      <c r="Q674" s="177"/>
      <c r="R674" s="177"/>
      <c r="S674" s="178" t="s">
        <v>40</v>
      </c>
      <c r="T674" s="198" t="str">
        <f>IF(ISERROR(VLOOKUP($S674,Datos!$B$25:$C$29,2,0)),"", VLOOKUP($S674,Datos!$B$25:$C$29,2,0))</f>
        <v>Alta</v>
      </c>
      <c r="U674" s="198" t="str">
        <f>VLOOKUP($S674,'Efectividad de Controles'!$B$5:$D$9,3,0)</f>
        <v>Impacto / Probabilidad</v>
      </c>
      <c r="V674" s="177"/>
      <c r="W674" s="177"/>
      <c r="X674" s="178" t="s">
        <v>191</v>
      </c>
      <c r="Y674" s="178" t="s">
        <v>196</v>
      </c>
      <c r="Z674" s="198">
        <f>IF( AND($X674&lt;&gt;"", $Y674&lt;&gt;""), VLOOKUP( IF(ISERROR(VLOOKUP($X674,Datos!$B$8:$C$13,2,0)),0,VLOOKUP($X674,Datos!$B$8:$C$13,2,0)), Datos!$I$9:$N$13, IF(ISERROR(VLOOKUP($Y674,Datos!$B$17:$C$21,2,0)),0,VLOOKUP($Y674, Datos!$B$17:$C$21,2,0)+1),  0),  "-")</f>
        <v>25</v>
      </c>
      <c r="AA674" s="177"/>
      <c r="AB674" s="177"/>
      <c r="AC674" s="179"/>
      <c r="AD674" s="180"/>
      <c r="AE674" s="198">
        <f t="shared" si="33"/>
        <v>22</v>
      </c>
      <c r="AF674" s="198">
        <f t="shared" si="34"/>
        <v>25</v>
      </c>
      <c r="AG674" s="178">
        <v>3</v>
      </c>
      <c r="AH674" s="198" t="str">
        <f>IF(ISERROR(VLOOKUP($AG674,Datos!$A$9:$E$13,2,0)),"",VLOOKUP($AG674,Datos!$A$9:$E$13,2,0))</f>
        <v>3 Moderado</v>
      </c>
      <c r="AI674" s="197" t="str">
        <f>IF(ISERROR(VLOOKUP($AJ674,Datos!$D$8:$E$13,2,0)),0,VLOOKUP($AJ674,Datos!$D$8:$E$13,2,0))</f>
        <v>Extremadamente Dañino</v>
      </c>
      <c r="AJ674" s="198">
        <f>IF(ISERROR(VLOOKUP($X674,Datos!$B$8:$E$13,3,0)), 0, VLOOKUP($X674,Datos!$B$8:$E$13,3,0))</f>
        <v>4</v>
      </c>
      <c r="AK674" s="198">
        <f>IF(ISERROR(VLOOKUP(AL674,Datos!D667:E672,2,0)),0,VLOOKUP(AL674,Datos!D667:E672,2,0))</f>
        <v>0</v>
      </c>
      <c r="AL674" s="198">
        <f>IF(ISERROR(VLOOKUP(Y674,Datos!B667:E672,3,0)),0,VLOOKUP(Y674,Datos!B667:E672,3,0))</f>
        <v>0</v>
      </c>
      <c r="AM674" s="198">
        <f t="shared" si="35"/>
        <v>4</v>
      </c>
      <c r="AN674" s="198" t="str">
        <f>IF(ISERROR(VLOOKUP($AM674,Datos!$I$24:$J$28,2,0)),"-",VLOOKUP($AM674,Datos!$I$24:$J$28,2,0))</f>
        <v>Moderado</v>
      </c>
    </row>
    <row r="675" spans="1:40" s="199" customFormat="1">
      <c r="A675" s="196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8" t="s">
        <v>191</v>
      </c>
      <c r="N675" s="178" t="s">
        <v>194</v>
      </c>
      <c r="O675" s="198">
        <f>IF( AND($M675&lt;&gt;"", $N675&lt;&gt;""), VLOOKUP( IF(ISERROR(VLOOKUP($M675,Datos!$B$8:$C$13,2,0)),0,VLOOKUP($M675,Datos!$B$8:$C$13,2,0)), Datos!$I$9:$N$13, IF(ISERROR(VLOOKUP($N675,Datos!$B$17:$C$21,2,0)),0,VLOOKUP($N675, Datos!$B$17:$C$21,2,0)+1),  0),  "-")</f>
        <v>22</v>
      </c>
      <c r="P675" s="177"/>
      <c r="Q675" s="177"/>
      <c r="R675" s="177"/>
      <c r="S675" s="178" t="s">
        <v>40</v>
      </c>
      <c r="T675" s="198" t="str">
        <f>IF(ISERROR(VLOOKUP($S675,Datos!$B$25:$C$29,2,0)),"", VLOOKUP($S675,Datos!$B$25:$C$29,2,0))</f>
        <v>Alta</v>
      </c>
      <c r="U675" s="198" t="str">
        <f>VLOOKUP($S675,'Efectividad de Controles'!$B$5:$D$9,3,0)</f>
        <v>Impacto / Probabilidad</v>
      </c>
      <c r="V675" s="177"/>
      <c r="W675" s="177"/>
      <c r="X675" s="178" t="s">
        <v>191</v>
      </c>
      <c r="Y675" s="178" t="s">
        <v>196</v>
      </c>
      <c r="Z675" s="198">
        <f>IF( AND($X675&lt;&gt;"", $Y675&lt;&gt;""), VLOOKUP( IF(ISERROR(VLOOKUP($X675,Datos!$B$8:$C$13,2,0)),0,VLOOKUP($X675,Datos!$B$8:$C$13,2,0)), Datos!$I$9:$N$13, IF(ISERROR(VLOOKUP($Y675,Datos!$B$17:$C$21,2,0)),0,VLOOKUP($Y675, Datos!$B$17:$C$21,2,0)+1),  0),  "-")</f>
        <v>25</v>
      </c>
      <c r="AA675" s="177"/>
      <c r="AB675" s="177"/>
      <c r="AC675" s="179"/>
      <c r="AD675" s="180"/>
      <c r="AE675" s="198">
        <f t="shared" si="33"/>
        <v>22</v>
      </c>
      <c r="AF675" s="198">
        <f t="shared" si="34"/>
        <v>25</v>
      </c>
      <c r="AG675" s="178">
        <v>3</v>
      </c>
      <c r="AH675" s="198" t="str">
        <f>IF(ISERROR(VLOOKUP($AG675,Datos!$A$9:$E$13,2,0)),"",VLOOKUP($AG675,Datos!$A$9:$E$13,2,0))</f>
        <v>3 Moderado</v>
      </c>
      <c r="AI675" s="197" t="str">
        <f>IF(ISERROR(VLOOKUP($AJ675,Datos!$D$8:$E$13,2,0)),0,VLOOKUP($AJ675,Datos!$D$8:$E$13,2,0))</f>
        <v>Extremadamente Dañino</v>
      </c>
      <c r="AJ675" s="198">
        <f>IF(ISERROR(VLOOKUP($X675,Datos!$B$8:$E$13,3,0)), 0, VLOOKUP($X675,Datos!$B$8:$E$13,3,0))</f>
        <v>4</v>
      </c>
      <c r="AK675" s="198">
        <f>IF(ISERROR(VLOOKUP(AL675,Datos!D668:E673,2,0)),0,VLOOKUP(AL675,Datos!D668:E673,2,0))</f>
        <v>0</v>
      </c>
      <c r="AL675" s="198">
        <f>IF(ISERROR(VLOOKUP(Y675,Datos!B668:E673,3,0)),0,VLOOKUP(Y675,Datos!B668:E673,3,0))</f>
        <v>0</v>
      </c>
      <c r="AM675" s="198">
        <f t="shared" si="35"/>
        <v>4</v>
      </c>
      <c r="AN675" s="198" t="str">
        <f>IF(ISERROR(VLOOKUP($AM675,Datos!$I$24:$J$28,2,0)),"-",VLOOKUP($AM675,Datos!$I$24:$J$28,2,0))</f>
        <v>Moderado</v>
      </c>
    </row>
    <row r="676" spans="1:40" s="199" customFormat="1">
      <c r="A676" s="196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8" t="s">
        <v>191</v>
      </c>
      <c r="N676" s="178" t="s">
        <v>194</v>
      </c>
      <c r="O676" s="198">
        <f>IF( AND($M676&lt;&gt;"", $N676&lt;&gt;""), VLOOKUP( IF(ISERROR(VLOOKUP($M676,Datos!$B$8:$C$13,2,0)),0,VLOOKUP($M676,Datos!$B$8:$C$13,2,0)), Datos!$I$9:$N$13, IF(ISERROR(VLOOKUP($N676,Datos!$B$17:$C$21,2,0)),0,VLOOKUP($N676, Datos!$B$17:$C$21,2,0)+1),  0),  "-")</f>
        <v>22</v>
      </c>
      <c r="P676" s="177"/>
      <c r="Q676" s="177"/>
      <c r="R676" s="177"/>
      <c r="S676" s="178" t="s">
        <v>40</v>
      </c>
      <c r="T676" s="198" t="str">
        <f>IF(ISERROR(VLOOKUP($S676,Datos!$B$25:$C$29,2,0)),"", VLOOKUP($S676,Datos!$B$25:$C$29,2,0))</f>
        <v>Alta</v>
      </c>
      <c r="U676" s="198" t="str">
        <f>VLOOKUP($S676,'Efectividad de Controles'!$B$5:$D$9,3,0)</f>
        <v>Impacto / Probabilidad</v>
      </c>
      <c r="V676" s="177"/>
      <c r="W676" s="177"/>
      <c r="X676" s="178" t="s">
        <v>191</v>
      </c>
      <c r="Y676" s="178" t="s">
        <v>196</v>
      </c>
      <c r="Z676" s="198">
        <f>IF( AND($X676&lt;&gt;"", $Y676&lt;&gt;""), VLOOKUP( IF(ISERROR(VLOOKUP($X676,Datos!$B$8:$C$13,2,0)),0,VLOOKUP($X676,Datos!$B$8:$C$13,2,0)), Datos!$I$9:$N$13, IF(ISERROR(VLOOKUP($Y676,Datos!$B$17:$C$21,2,0)),0,VLOOKUP($Y676, Datos!$B$17:$C$21,2,0)+1),  0),  "-")</f>
        <v>25</v>
      </c>
      <c r="AA676" s="177"/>
      <c r="AB676" s="177"/>
      <c r="AC676" s="179"/>
      <c r="AD676" s="180"/>
      <c r="AE676" s="198">
        <f t="shared" si="33"/>
        <v>22</v>
      </c>
      <c r="AF676" s="198">
        <f t="shared" si="34"/>
        <v>25</v>
      </c>
      <c r="AG676" s="178">
        <v>3</v>
      </c>
      <c r="AH676" s="198" t="str">
        <f>IF(ISERROR(VLOOKUP($AG676,Datos!$A$9:$E$13,2,0)),"",VLOOKUP($AG676,Datos!$A$9:$E$13,2,0))</f>
        <v>3 Moderado</v>
      </c>
      <c r="AI676" s="197" t="str">
        <f>IF(ISERROR(VLOOKUP($AJ676,Datos!$D$8:$E$13,2,0)),0,VLOOKUP($AJ676,Datos!$D$8:$E$13,2,0))</f>
        <v>Extremadamente Dañino</v>
      </c>
      <c r="AJ676" s="198">
        <f>IF(ISERROR(VLOOKUP($X676,Datos!$B$8:$E$13,3,0)), 0, VLOOKUP($X676,Datos!$B$8:$E$13,3,0))</f>
        <v>4</v>
      </c>
      <c r="AK676" s="198">
        <f>IF(ISERROR(VLOOKUP(AL676,Datos!D669:E674,2,0)),0,VLOOKUP(AL676,Datos!D669:E674,2,0))</f>
        <v>0</v>
      </c>
      <c r="AL676" s="198">
        <f>IF(ISERROR(VLOOKUP(Y676,Datos!B669:E674,3,0)),0,VLOOKUP(Y676,Datos!B669:E674,3,0))</f>
        <v>0</v>
      </c>
      <c r="AM676" s="198">
        <f t="shared" si="35"/>
        <v>4</v>
      </c>
      <c r="AN676" s="198" t="str">
        <f>IF(ISERROR(VLOOKUP($AM676,Datos!$I$24:$J$28,2,0)),"-",VLOOKUP($AM676,Datos!$I$24:$J$28,2,0))</f>
        <v>Moderado</v>
      </c>
    </row>
    <row r="677" spans="1:40" s="199" customFormat="1">
      <c r="A677" s="196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8" t="s">
        <v>191</v>
      </c>
      <c r="N677" s="178" t="s">
        <v>194</v>
      </c>
      <c r="O677" s="198">
        <f>IF( AND($M677&lt;&gt;"", $N677&lt;&gt;""), VLOOKUP( IF(ISERROR(VLOOKUP($M677,Datos!$B$8:$C$13,2,0)),0,VLOOKUP($M677,Datos!$B$8:$C$13,2,0)), Datos!$I$9:$N$13, IF(ISERROR(VLOOKUP($N677,Datos!$B$17:$C$21,2,0)),0,VLOOKUP($N677, Datos!$B$17:$C$21,2,0)+1),  0),  "-")</f>
        <v>22</v>
      </c>
      <c r="P677" s="177"/>
      <c r="Q677" s="177"/>
      <c r="R677" s="177"/>
      <c r="S677" s="178" t="s">
        <v>40</v>
      </c>
      <c r="T677" s="198" t="str">
        <f>IF(ISERROR(VLOOKUP($S677,Datos!$B$25:$C$29,2,0)),"", VLOOKUP($S677,Datos!$B$25:$C$29,2,0))</f>
        <v>Alta</v>
      </c>
      <c r="U677" s="198" t="str">
        <f>VLOOKUP($S677,'Efectividad de Controles'!$B$5:$D$9,3,0)</f>
        <v>Impacto / Probabilidad</v>
      </c>
      <c r="V677" s="177"/>
      <c r="W677" s="177"/>
      <c r="X677" s="178" t="s">
        <v>191</v>
      </c>
      <c r="Y677" s="178" t="s">
        <v>196</v>
      </c>
      <c r="Z677" s="198">
        <f>IF( AND($X677&lt;&gt;"", $Y677&lt;&gt;""), VLOOKUP( IF(ISERROR(VLOOKUP($X677,Datos!$B$8:$C$13,2,0)),0,VLOOKUP($X677,Datos!$B$8:$C$13,2,0)), Datos!$I$9:$N$13, IF(ISERROR(VLOOKUP($Y677,Datos!$B$17:$C$21,2,0)),0,VLOOKUP($Y677, Datos!$B$17:$C$21,2,0)+1),  0),  "-")</f>
        <v>25</v>
      </c>
      <c r="AA677" s="177"/>
      <c r="AB677" s="177"/>
      <c r="AC677" s="179"/>
      <c r="AD677" s="180"/>
      <c r="AE677" s="198">
        <f t="shared" si="33"/>
        <v>22</v>
      </c>
      <c r="AF677" s="198">
        <f t="shared" si="34"/>
        <v>25</v>
      </c>
      <c r="AG677" s="178">
        <v>3</v>
      </c>
      <c r="AH677" s="198" t="str">
        <f>IF(ISERROR(VLOOKUP($AG677,Datos!$A$9:$E$13,2,0)),"",VLOOKUP($AG677,Datos!$A$9:$E$13,2,0))</f>
        <v>3 Moderado</v>
      </c>
      <c r="AI677" s="197" t="str">
        <f>IF(ISERROR(VLOOKUP($AJ677,Datos!$D$8:$E$13,2,0)),0,VLOOKUP($AJ677,Datos!$D$8:$E$13,2,0))</f>
        <v>Extremadamente Dañino</v>
      </c>
      <c r="AJ677" s="198">
        <f>IF(ISERROR(VLOOKUP($X677,Datos!$B$8:$E$13,3,0)), 0, VLOOKUP($X677,Datos!$B$8:$E$13,3,0))</f>
        <v>4</v>
      </c>
      <c r="AK677" s="198">
        <f>IF(ISERROR(VLOOKUP(AL677,Datos!D670:E675,2,0)),0,VLOOKUP(AL677,Datos!D670:E675,2,0))</f>
        <v>0</v>
      </c>
      <c r="AL677" s="198">
        <f>IF(ISERROR(VLOOKUP(Y677,Datos!B670:E675,3,0)),0,VLOOKUP(Y677,Datos!B670:E675,3,0))</f>
        <v>0</v>
      </c>
      <c r="AM677" s="198">
        <f t="shared" si="35"/>
        <v>4</v>
      </c>
      <c r="AN677" s="198" t="str">
        <f>IF(ISERROR(VLOOKUP($AM677,Datos!$I$24:$J$28,2,0)),"-",VLOOKUP($AM677,Datos!$I$24:$J$28,2,0))</f>
        <v>Moderado</v>
      </c>
    </row>
    <row r="678" spans="1:40" s="199" customFormat="1">
      <c r="A678" s="196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8" t="s">
        <v>191</v>
      </c>
      <c r="N678" s="178" t="s">
        <v>194</v>
      </c>
      <c r="O678" s="198">
        <f>IF( AND($M678&lt;&gt;"", $N678&lt;&gt;""), VLOOKUP( IF(ISERROR(VLOOKUP($M678,Datos!$B$8:$C$13,2,0)),0,VLOOKUP($M678,Datos!$B$8:$C$13,2,0)), Datos!$I$9:$N$13, IF(ISERROR(VLOOKUP($N678,Datos!$B$17:$C$21,2,0)),0,VLOOKUP($N678, Datos!$B$17:$C$21,2,0)+1),  0),  "-")</f>
        <v>22</v>
      </c>
      <c r="P678" s="177"/>
      <c r="Q678" s="177"/>
      <c r="R678" s="177"/>
      <c r="S678" s="178" t="s">
        <v>40</v>
      </c>
      <c r="T678" s="198" t="str">
        <f>IF(ISERROR(VLOOKUP($S678,Datos!$B$25:$C$29,2,0)),"", VLOOKUP($S678,Datos!$B$25:$C$29,2,0))</f>
        <v>Alta</v>
      </c>
      <c r="U678" s="198" t="str">
        <f>VLOOKUP($S678,'Efectividad de Controles'!$B$5:$D$9,3,0)</f>
        <v>Impacto / Probabilidad</v>
      </c>
      <c r="V678" s="177"/>
      <c r="W678" s="177"/>
      <c r="X678" s="178" t="s">
        <v>191</v>
      </c>
      <c r="Y678" s="178" t="s">
        <v>196</v>
      </c>
      <c r="Z678" s="198">
        <f>IF( AND($X678&lt;&gt;"", $Y678&lt;&gt;""), VLOOKUP( IF(ISERROR(VLOOKUP($X678,Datos!$B$8:$C$13,2,0)),0,VLOOKUP($X678,Datos!$B$8:$C$13,2,0)), Datos!$I$9:$N$13, IF(ISERROR(VLOOKUP($Y678,Datos!$B$17:$C$21,2,0)),0,VLOOKUP($Y678, Datos!$B$17:$C$21,2,0)+1),  0),  "-")</f>
        <v>25</v>
      </c>
      <c r="AA678" s="177"/>
      <c r="AB678" s="177"/>
      <c r="AC678" s="179"/>
      <c r="AD678" s="180"/>
      <c r="AE678" s="198">
        <f t="shared" si="33"/>
        <v>22</v>
      </c>
      <c r="AF678" s="198">
        <f t="shared" si="34"/>
        <v>25</v>
      </c>
      <c r="AG678" s="178">
        <v>3</v>
      </c>
      <c r="AH678" s="198" t="str">
        <f>IF(ISERROR(VLOOKUP($AG678,Datos!$A$9:$E$13,2,0)),"",VLOOKUP($AG678,Datos!$A$9:$E$13,2,0))</f>
        <v>3 Moderado</v>
      </c>
      <c r="AI678" s="197" t="str">
        <f>IF(ISERROR(VLOOKUP($AJ678,Datos!$D$8:$E$13,2,0)),0,VLOOKUP($AJ678,Datos!$D$8:$E$13,2,0))</f>
        <v>Extremadamente Dañino</v>
      </c>
      <c r="AJ678" s="198">
        <f>IF(ISERROR(VLOOKUP($X678,Datos!$B$8:$E$13,3,0)), 0, VLOOKUP($X678,Datos!$B$8:$E$13,3,0))</f>
        <v>4</v>
      </c>
      <c r="AK678" s="198">
        <f>IF(ISERROR(VLOOKUP(AL678,Datos!D671:E676,2,0)),0,VLOOKUP(AL678,Datos!D671:E676,2,0))</f>
        <v>0</v>
      </c>
      <c r="AL678" s="198">
        <f>IF(ISERROR(VLOOKUP(Y678,Datos!B671:E676,3,0)),0,VLOOKUP(Y678,Datos!B671:E676,3,0))</f>
        <v>0</v>
      </c>
      <c r="AM678" s="198">
        <f t="shared" si="35"/>
        <v>4</v>
      </c>
      <c r="AN678" s="198" t="str">
        <f>IF(ISERROR(VLOOKUP($AM678,Datos!$I$24:$J$28,2,0)),"-",VLOOKUP($AM678,Datos!$I$24:$J$28,2,0))</f>
        <v>Moderado</v>
      </c>
    </row>
    <row r="679" spans="1:40" s="199" customFormat="1">
      <c r="A679" s="196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8" t="s">
        <v>191</v>
      </c>
      <c r="N679" s="178" t="s">
        <v>194</v>
      </c>
      <c r="O679" s="198">
        <f>IF( AND($M679&lt;&gt;"", $N679&lt;&gt;""), VLOOKUP( IF(ISERROR(VLOOKUP($M679,Datos!$B$8:$C$13,2,0)),0,VLOOKUP($M679,Datos!$B$8:$C$13,2,0)), Datos!$I$9:$N$13, IF(ISERROR(VLOOKUP($N679,Datos!$B$17:$C$21,2,0)),0,VLOOKUP($N679, Datos!$B$17:$C$21,2,0)+1),  0),  "-")</f>
        <v>22</v>
      </c>
      <c r="P679" s="177"/>
      <c r="Q679" s="177"/>
      <c r="R679" s="177"/>
      <c r="S679" s="178" t="s">
        <v>40</v>
      </c>
      <c r="T679" s="198" t="str">
        <f>IF(ISERROR(VLOOKUP($S679,Datos!$B$25:$C$29,2,0)),"", VLOOKUP($S679,Datos!$B$25:$C$29,2,0))</f>
        <v>Alta</v>
      </c>
      <c r="U679" s="198" t="str">
        <f>VLOOKUP($S679,'Efectividad de Controles'!$B$5:$D$9,3,0)</f>
        <v>Impacto / Probabilidad</v>
      </c>
      <c r="V679" s="177"/>
      <c r="W679" s="177"/>
      <c r="X679" s="178" t="s">
        <v>191</v>
      </c>
      <c r="Y679" s="178" t="s">
        <v>196</v>
      </c>
      <c r="Z679" s="198">
        <f>IF( AND($X679&lt;&gt;"", $Y679&lt;&gt;""), VLOOKUP( IF(ISERROR(VLOOKUP($X679,Datos!$B$8:$C$13,2,0)),0,VLOOKUP($X679,Datos!$B$8:$C$13,2,0)), Datos!$I$9:$N$13, IF(ISERROR(VLOOKUP($Y679,Datos!$B$17:$C$21,2,0)),0,VLOOKUP($Y679, Datos!$B$17:$C$21,2,0)+1),  0),  "-")</f>
        <v>25</v>
      </c>
      <c r="AA679" s="177"/>
      <c r="AB679" s="177"/>
      <c r="AC679" s="179"/>
      <c r="AD679" s="180"/>
      <c r="AE679" s="198">
        <f t="shared" si="33"/>
        <v>22</v>
      </c>
      <c r="AF679" s="198">
        <f t="shared" si="34"/>
        <v>25</v>
      </c>
      <c r="AG679" s="178">
        <v>3</v>
      </c>
      <c r="AH679" s="198" t="str">
        <f>IF(ISERROR(VLOOKUP($AG679,Datos!$A$9:$E$13,2,0)),"",VLOOKUP($AG679,Datos!$A$9:$E$13,2,0))</f>
        <v>3 Moderado</v>
      </c>
      <c r="AI679" s="197" t="str">
        <f>IF(ISERROR(VLOOKUP($AJ679,Datos!$D$8:$E$13,2,0)),0,VLOOKUP($AJ679,Datos!$D$8:$E$13,2,0))</f>
        <v>Extremadamente Dañino</v>
      </c>
      <c r="AJ679" s="198">
        <f>IF(ISERROR(VLOOKUP($X679,Datos!$B$8:$E$13,3,0)), 0, VLOOKUP($X679,Datos!$B$8:$E$13,3,0))</f>
        <v>4</v>
      </c>
      <c r="AK679" s="198">
        <f>IF(ISERROR(VLOOKUP(AL679,Datos!D672:E677,2,0)),0,VLOOKUP(AL679,Datos!D672:E677,2,0))</f>
        <v>0</v>
      </c>
      <c r="AL679" s="198">
        <f>IF(ISERROR(VLOOKUP(Y679,Datos!B672:E677,3,0)),0,VLOOKUP(Y679,Datos!B672:E677,3,0))</f>
        <v>0</v>
      </c>
      <c r="AM679" s="198">
        <f t="shared" si="35"/>
        <v>4</v>
      </c>
      <c r="AN679" s="198" t="str">
        <f>IF(ISERROR(VLOOKUP($AM679,Datos!$I$24:$J$28,2,0)),"-",VLOOKUP($AM679,Datos!$I$24:$J$28,2,0))</f>
        <v>Moderado</v>
      </c>
    </row>
    <row r="680" spans="1:40" s="199" customFormat="1">
      <c r="A680" s="196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8" t="s">
        <v>191</v>
      </c>
      <c r="N680" s="178" t="s">
        <v>194</v>
      </c>
      <c r="O680" s="198">
        <f>IF( AND($M680&lt;&gt;"", $N680&lt;&gt;""), VLOOKUP( IF(ISERROR(VLOOKUP($M680,Datos!$B$8:$C$13,2,0)),0,VLOOKUP($M680,Datos!$B$8:$C$13,2,0)), Datos!$I$9:$N$13, IF(ISERROR(VLOOKUP($N680,Datos!$B$17:$C$21,2,0)),0,VLOOKUP($N680, Datos!$B$17:$C$21,2,0)+1),  0),  "-")</f>
        <v>22</v>
      </c>
      <c r="P680" s="177"/>
      <c r="Q680" s="177"/>
      <c r="R680" s="177"/>
      <c r="S680" s="178" t="s">
        <v>40</v>
      </c>
      <c r="T680" s="198" t="str">
        <f>IF(ISERROR(VLOOKUP($S680,Datos!$B$25:$C$29,2,0)),"", VLOOKUP($S680,Datos!$B$25:$C$29,2,0))</f>
        <v>Alta</v>
      </c>
      <c r="U680" s="198" t="str">
        <f>VLOOKUP($S680,'Efectividad de Controles'!$B$5:$D$9,3,0)</f>
        <v>Impacto / Probabilidad</v>
      </c>
      <c r="V680" s="177"/>
      <c r="W680" s="177"/>
      <c r="X680" s="178" t="s">
        <v>191</v>
      </c>
      <c r="Y680" s="178" t="s">
        <v>196</v>
      </c>
      <c r="Z680" s="198">
        <f>IF( AND($X680&lt;&gt;"", $Y680&lt;&gt;""), VLOOKUP( IF(ISERROR(VLOOKUP($X680,Datos!$B$8:$C$13,2,0)),0,VLOOKUP($X680,Datos!$B$8:$C$13,2,0)), Datos!$I$9:$N$13, IF(ISERROR(VLOOKUP($Y680,Datos!$B$17:$C$21,2,0)),0,VLOOKUP($Y680, Datos!$B$17:$C$21,2,0)+1),  0),  "-")</f>
        <v>25</v>
      </c>
      <c r="AA680" s="177"/>
      <c r="AB680" s="177"/>
      <c r="AC680" s="179"/>
      <c r="AD680" s="180"/>
      <c r="AE680" s="198">
        <f t="shared" si="33"/>
        <v>22</v>
      </c>
      <c r="AF680" s="198">
        <f t="shared" si="34"/>
        <v>25</v>
      </c>
      <c r="AG680" s="178">
        <v>3</v>
      </c>
      <c r="AH680" s="198" t="str">
        <f>IF(ISERROR(VLOOKUP($AG680,Datos!$A$9:$E$13,2,0)),"",VLOOKUP($AG680,Datos!$A$9:$E$13,2,0))</f>
        <v>3 Moderado</v>
      </c>
      <c r="AI680" s="197" t="str">
        <f>IF(ISERROR(VLOOKUP($AJ680,Datos!$D$8:$E$13,2,0)),0,VLOOKUP($AJ680,Datos!$D$8:$E$13,2,0))</f>
        <v>Extremadamente Dañino</v>
      </c>
      <c r="AJ680" s="198">
        <f>IF(ISERROR(VLOOKUP($X680,Datos!$B$8:$E$13,3,0)), 0, VLOOKUP($X680,Datos!$B$8:$E$13,3,0))</f>
        <v>4</v>
      </c>
      <c r="AK680" s="198">
        <f>IF(ISERROR(VLOOKUP(AL680,Datos!D673:E678,2,0)),0,VLOOKUP(AL680,Datos!D673:E678,2,0))</f>
        <v>0</v>
      </c>
      <c r="AL680" s="198">
        <f>IF(ISERROR(VLOOKUP(Y680,Datos!B673:E678,3,0)),0,VLOOKUP(Y680,Datos!B673:E678,3,0))</f>
        <v>0</v>
      </c>
      <c r="AM680" s="198">
        <f t="shared" si="35"/>
        <v>4</v>
      </c>
      <c r="AN680" s="198" t="str">
        <f>IF(ISERROR(VLOOKUP($AM680,Datos!$I$24:$J$28,2,0)),"-",VLOOKUP($AM680,Datos!$I$24:$J$28,2,0))</f>
        <v>Moderado</v>
      </c>
    </row>
    <row r="681" spans="1:40" s="199" customFormat="1">
      <c r="A681" s="196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8" t="s">
        <v>191</v>
      </c>
      <c r="N681" s="178" t="s">
        <v>194</v>
      </c>
      <c r="O681" s="198">
        <f>IF( AND($M681&lt;&gt;"", $N681&lt;&gt;""), VLOOKUP( IF(ISERROR(VLOOKUP($M681,Datos!$B$8:$C$13,2,0)),0,VLOOKUP($M681,Datos!$B$8:$C$13,2,0)), Datos!$I$9:$N$13, IF(ISERROR(VLOOKUP($N681,Datos!$B$17:$C$21,2,0)),0,VLOOKUP($N681, Datos!$B$17:$C$21,2,0)+1),  0),  "-")</f>
        <v>22</v>
      </c>
      <c r="P681" s="177"/>
      <c r="Q681" s="177"/>
      <c r="R681" s="177"/>
      <c r="S681" s="178" t="s">
        <v>40</v>
      </c>
      <c r="T681" s="198" t="str">
        <f>IF(ISERROR(VLOOKUP($S681,Datos!$B$25:$C$29,2,0)),"", VLOOKUP($S681,Datos!$B$25:$C$29,2,0))</f>
        <v>Alta</v>
      </c>
      <c r="U681" s="198" t="str">
        <f>VLOOKUP($S681,'Efectividad de Controles'!$B$5:$D$9,3,0)</f>
        <v>Impacto / Probabilidad</v>
      </c>
      <c r="V681" s="177"/>
      <c r="W681" s="177"/>
      <c r="X681" s="178" t="s">
        <v>191</v>
      </c>
      <c r="Y681" s="178" t="s">
        <v>196</v>
      </c>
      <c r="Z681" s="198">
        <f>IF( AND($X681&lt;&gt;"", $Y681&lt;&gt;""), VLOOKUP( IF(ISERROR(VLOOKUP($X681,Datos!$B$8:$C$13,2,0)),0,VLOOKUP($X681,Datos!$B$8:$C$13,2,0)), Datos!$I$9:$N$13, IF(ISERROR(VLOOKUP($Y681,Datos!$B$17:$C$21,2,0)),0,VLOOKUP($Y681, Datos!$B$17:$C$21,2,0)+1),  0),  "-")</f>
        <v>25</v>
      </c>
      <c r="AA681" s="177"/>
      <c r="AB681" s="177"/>
      <c r="AC681" s="179"/>
      <c r="AD681" s="180"/>
      <c r="AE681" s="198">
        <f t="shared" si="33"/>
        <v>22</v>
      </c>
      <c r="AF681" s="198">
        <f t="shared" si="34"/>
        <v>25</v>
      </c>
      <c r="AG681" s="178">
        <v>3</v>
      </c>
      <c r="AH681" s="198" t="str">
        <f>IF(ISERROR(VLOOKUP($AG681,Datos!$A$9:$E$13,2,0)),"",VLOOKUP($AG681,Datos!$A$9:$E$13,2,0))</f>
        <v>3 Moderado</v>
      </c>
      <c r="AI681" s="197" t="str">
        <f>IF(ISERROR(VLOOKUP($AJ681,Datos!$D$8:$E$13,2,0)),0,VLOOKUP($AJ681,Datos!$D$8:$E$13,2,0))</f>
        <v>Extremadamente Dañino</v>
      </c>
      <c r="AJ681" s="198">
        <f>IF(ISERROR(VLOOKUP($X681,Datos!$B$8:$E$13,3,0)), 0, VLOOKUP($X681,Datos!$B$8:$E$13,3,0))</f>
        <v>4</v>
      </c>
      <c r="AK681" s="198">
        <f>IF(ISERROR(VLOOKUP(AL681,Datos!D674:E679,2,0)),0,VLOOKUP(AL681,Datos!D674:E679,2,0))</f>
        <v>0</v>
      </c>
      <c r="AL681" s="198">
        <f>IF(ISERROR(VLOOKUP(Y681,Datos!B674:E679,3,0)),0,VLOOKUP(Y681,Datos!B674:E679,3,0))</f>
        <v>0</v>
      </c>
      <c r="AM681" s="198">
        <f t="shared" si="35"/>
        <v>4</v>
      </c>
      <c r="AN681" s="198" t="str">
        <f>IF(ISERROR(VLOOKUP($AM681,Datos!$I$24:$J$28,2,0)),"-",VLOOKUP($AM681,Datos!$I$24:$J$28,2,0))</f>
        <v>Moderado</v>
      </c>
    </row>
    <row r="682" spans="1:40" s="199" customFormat="1">
      <c r="A682" s="196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8" t="s">
        <v>191</v>
      </c>
      <c r="N682" s="178" t="s">
        <v>194</v>
      </c>
      <c r="O682" s="198">
        <f>IF( AND($M682&lt;&gt;"", $N682&lt;&gt;""), VLOOKUP( IF(ISERROR(VLOOKUP($M682,Datos!$B$8:$C$13,2,0)),0,VLOOKUP($M682,Datos!$B$8:$C$13,2,0)), Datos!$I$9:$N$13, IF(ISERROR(VLOOKUP($N682,Datos!$B$17:$C$21,2,0)),0,VLOOKUP($N682, Datos!$B$17:$C$21,2,0)+1),  0),  "-")</f>
        <v>22</v>
      </c>
      <c r="P682" s="177"/>
      <c r="Q682" s="177"/>
      <c r="R682" s="177"/>
      <c r="S682" s="178" t="s">
        <v>40</v>
      </c>
      <c r="T682" s="198" t="str">
        <f>IF(ISERROR(VLOOKUP($S682,Datos!$B$25:$C$29,2,0)),"", VLOOKUP($S682,Datos!$B$25:$C$29,2,0))</f>
        <v>Alta</v>
      </c>
      <c r="U682" s="198" t="str">
        <f>VLOOKUP($S682,'Efectividad de Controles'!$B$5:$D$9,3,0)</f>
        <v>Impacto / Probabilidad</v>
      </c>
      <c r="V682" s="177"/>
      <c r="W682" s="177"/>
      <c r="X682" s="178" t="s">
        <v>191</v>
      </c>
      <c r="Y682" s="178" t="s">
        <v>196</v>
      </c>
      <c r="Z682" s="198">
        <f>IF( AND($X682&lt;&gt;"", $Y682&lt;&gt;""), VLOOKUP( IF(ISERROR(VLOOKUP($X682,Datos!$B$8:$C$13,2,0)),0,VLOOKUP($X682,Datos!$B$8:$C$13,2,0)), Datos!$I$9:$N$13, IF(ISERROR(VLOOKUP($Y682,Datos!$B$17:$C$21,2,0)),0,VLOOKUP($Y682, Datos!$B$17:$C$21,2,0)+1),  0),  "-")</f>
        <v>25</v>
      </c>
      <c r="AA682" s="177"/>
      <c r="AB682" s="177"/>
      <c r="AC682" s="179"/>
      <c r="AD682" s="180"/>
      <c r="AE682" s="198">
        <f t="shared" si="33"/>
        <v>22</v>
      </c>
      <c r="AF682" s="198">
        <f t="shared" si="34"/>
        <v>25</v>
      </c>
      <c r="AG682" s="178">
        <v>3</v>
      </c>
      <c r="AH682" s="198" t="str">
        <f>IF(ISERROR(VLOOKUP($AG682,Datos!$A$9:$E$13,2,0)),"",VLOOKUP($AG682,Datos!$A$9:$E$13,2,0))</f>
        <v>3 Moderado</v>
      </c>
      <c r="AI682" s="197" t="str">
        <f>IF(ISERROR(VLOOKUP($AJ682,Datos!$D$8:$E$13,2,0)),0,VLOOKUP($AJ682,Datos!$D$8:$E$13,2,0))</f>
        <v>Extremadamente Dañino</v>
      </c>
      <c r="AJ682" s="198">
        <f>IF(ISERROR(VLOOKUP($X682,Datos!$B$8:$E$13,3,0)), 0, VLOOKUP($X682,Datos!$B$8:$E$13,3,0))</f>
        <v>4</v>
      </c>
      <c r="AK682" s="198">
        <f>IF(ISERROR(VLOOKUP(AL682,Datos!D675:E680,2,0)),0,VLOOKUP(AL682,Datos!D675:E680,2,0))</f>
        <v>0</v>
      </c>
      <c r="AL682" s="198">
        <f>IF(ISERROR(VLOOKUP(Y682,Datos!B675:E680,3,0)),0,VLOOKUP(Y682,Datos!B675:E680,3,0))</f>
        <v>0</v>
      </c>
      <c r="AM682" s="198">
        <f t="shared" si="35"/>
        <v>4</v>
      </c>
      <c r="AN682" s="198" t="str">
        <f>IF(ISERROR(VLOOKUP($AM682,Datos!$I$24:$J$28,2,0)),"-",VLOOKUP($AM682,Datos!$I$24:$J$28,2,0))</f>
        <v>Moderado</v>
      </c>
    </row>
    <row r="683" spans="1:40" s="199" customFormat="1">
      <c r="A683" s="196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8" t="s">
        <v>191</v>
      </c>
      <c r="N683" s="178" t="s">
        <v>194</v>
      </c>
      <c r="O683" s="198">
        <f>IF( AND($M683&lt;&gt;"", $N683&lt;&gt;""), VLOOKUP( IF(ISERROR(VLOOKUP($M683,Datos!$B$8:$C$13,2,0)),0,VLOOKUP($M683,Datos!$B$8:$C$13,2,0)), Datos!$I$9:$N$13, IF(ISERROR(VLOOKUP($N683,Datos!$B$17:$C$21,2,0)),0,VLOOKUP($N683, Datos!$B$17:$C$21,2,0)+1),  0),  "-")</f>
        <v>22</v>
      </c>
      <c r="P683" s="177"/>
      <c r="Q683" s="177"/>
      <c r="R683" s="177"/>
      <c r="S683" s="178" t="s">
        <v>40</v>
      </c>
      <c r="T683" s="198" t="str">
        <f>IF(ISERROR(VLOOKUP($S683,Datos!$B$25:$C$29,2,0)),"", VLOOKUP($S683,Datos!$B$25:$C$29,2,0))</f>
        <v>Alta</v>
      </c>
      <c r="U683" s="198" t="str">
        <f>VLOOKUP($S683,'Efectividad de Controles'!$B$5:$D$9,3,0)</f>
        <v>Impacto / Probabilidad</v>
      </c>
      <c r="V683" s="177"/>
      <c r="W683" s="177"/>
      <c r="X683" s="178" t="s">
        <v>191</v>
      </c>
      <c r="Y683" s="178" t="s">
        <v>196</v>
      </c>
      <c r="Z683" s="198">
        <f>IF( AND($X683&lt;&gt;"", $Y683&lt;&gt;""), VLOOKUP( IF(ISERROR(VLOOKUP($X683,Datos!$B$8:$C$13,2,0)),0,VLOOKUP($X683,Datos!$B$8:$C$13,2,0)), Datos!$I$9:$N$13, IF(ISERROR(VLOOKUP($Y683,Datos!$B$17:$C$21,2,0)),0,VLOOKUP($Y683, Datos!$B$17:$C$21,2,0)+1),  0),  "-")</f>
        <v>25</v>
      </c>
      <c r="AA683" s="177"/>
      <c r="AB683" s="177"/>
      <c r="AC683" s="179"/>
      <c r="AD683" s="180"/>
      <c r="AE683" s="198">
        <f t="shared" si="33"/>
        <v>22</v>
      </c>
      <c r="AF683" s="198">
        <f t="shared" si="34"/>
        <v>25</v>
      </c>
      <c r="AG683" s="178">
        <v>3</v>
      </c>
      <c r="AH683" s="198" t="str">
        <f>IF(ISERROR(VLOOKUP($AG683,Datos!$A$9:$E$13,2,0)),"",VLOOKUP($AG683,Datos!$A$9:$E$13,2,0))</f>
        <v>3 Moderado</v>
      </c>
      <c r="AI683" s="197" t="str">
        <f>IF(ISERROR(VLOOKUP($AJ683,Datos!$D$8:$E$13,2,0)),0,VLOOKUP($AJ683,Datos!$D$8:$E$13,2,0))</f>
        <v>Extremadamente Dañino</v>
      </c>
      <c r="AJ683" s="198">
        <f>IF(ISERROR(VLOOKUP($X683,Datos!$B$8:$E$13,3,0)), 0, VLOOKUP($X683,Datos!$B$8:$E$13,3,0))</f>
        <v>4</v>
      </c>
      <c r="AK683" s="198">
        <f>IF(ISERROR(VLOOKUP(AL683,Datos!D676:E681,2,0)),0,VLOOKUP(AL683,Datos!D676:E681,2,0))</f>
        <v>0</v>
      </c>
      <c r="AL683" s="198">
        <f>IF(ISERROR(VLOOKUP(Y683,Datos!B676:E681,3,0)),0,VLOOKUP(Y683,Datos!B676:E681,3,0))</f>
        <v>0</v>
      </c>
      <c r="AM683" s="198">
        <f t="shared" si="35"/>
        <v>4</v>
      </c>
      <c r="AN683" s="198" t="str">
        <f>IF(ISERROR(VLOOKUP($AM683,Datos!$I$24:$J$28,2,0)),"-",VLOOKUP($AM683,Datos!$I$24:$J$28,2,0))</f>
        <v>Moderado</v>
      </c>
    </row>
    <row r="684" spans="1:40" s="199" customFormat="1">
      <c r="A684" s="196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8" t="s">
        <v>191</v>
      </c>
      <c r="N684" s="178" t="s">
        <v>194</v>
      </c>
      <c r="O684" s="198">
        <f>IF( AND($M684&lt;&gt;"", $N684&lt;&gt;""), VLOOKUP( IF(ISERROR(VLOOKUP($M684,Datos!$B$8:$C$13,2,0)),0,VLOOKUP($M684,Datos!$B$8:$C$13,2,0)), Datos!$I$9:$N$13, IF(ISERROR(VLOOKUP($N684,Datos!$B$17:$C$21,2,0)),0,VLOOKUP($N684, Datos!$B$17:$C$21,2,0)+1),  0),  "-")</f>
        <v>22</v>
      </c>
      <c r="P684" s="177"/>
      <c r="Q684" s="177"/>
      <c r="R684" s="177"/>
      <c r="S684" s="178" t="s">
        <v>40</v>
      </c>
      <c r="T684" s="198" t="str">
        <f>IF(ISERROR(VLOOKUP($S684,Datos!$B$25:$C$29,2,0)),"", VLOOKUP($S684,Datos!$B$25:$C$29,2,0))</f>
        <v>Alta</v>
      </c>
      <c r="U684" s="198" t="str">
        <f>VLOOKUP($S684,'Efectividad de Controles'!$B$5:$D$9,3,0)</f>
        <v>Impacto / Probabilidad</v>
      </c>
      <c r="V684" s="177"/>
      <c r="W684" s="177"/>
      <c r="X684" s="178" t="s">
        <v>191</v>
      </c>
      <c r="Y684" s="178" t="s">
        <v>196</v>
      </c>
      <c r="Z684" s="198">
        <f>IF( AND($X684&lt;&gt;"", $Y684&lt;&gt;""), VLOOKUP( IF(ISERROR(VLOOKUP($X684,Datos!$B$8:$C$13,2,0)),0,VLOOKUP($X684,Datos!$B$8:$C$13,2,0)), Datos!$I$9:$N$13, IF(ISERROR(VLOOKUP($Y684,Datos!$B$17:$C$21,2,0)),0,VLOOKUP($Y684, Datos!$B$17:$C$21,2,0)+1),  0),  "-")</f>
        <v>25</v>
      </c>
      <c r="AA684" s="177"/>
      <c r="AB684" s="177"/>
      <c r="AC684" s="179"/>
      <c r="AD684" s="180"/>
      <c r="AE684" s="198">
        <f t="shared" si="33"/>
        <v>22</v>
      </c>
      <c r="AF684" s="198">
        <f t="shared" si="34"/>
        <v>25</v>
      </c>
      <c r="AG684" s="178">
        <v>3</v>
      </c>
      <c r="AH684" s="198" t="str">
        <f>IF(ISERROR(VLOOKUP($AG684,Datos!$A$9:$E$13,2,0)),"",VLOOKUP($AG684,Datos!$A$9:$E$13,2,0))</f>
        <v>3 Moderado</v>
      </c>
      <c r="AI684" s="197" t="str">
        <f>IF(ISERROR(VLOOKUP($AJ684,Datos!$D$8:$E$13,2,0)),0,VLOOKUP($AJ684,Datos!$D$8:$E$13,2,0))</f>
        <v>Extremadamente Dañino</v>
      </c>
      <c r="AJ684" s="198">
        <f>IF(ISERROR(VLOOKUP($X684,Datos!$B$8:$E$13,3,0)), 0, VLOOKUP($X684,Datos!$B$8:$E$13,3,0))</f>
        <v>4</v>
      </c>
      <c r="AK684" s="198">
        <f>IF(ISERROR(VLOOKUP(AL684,Datos!D677:E682,2,0)),0,VLOOKUP(AL684,Datos!D677:E682,2,0))</f>
        <v>0</v>
      </c>
      <c r="AL684" s="198">
        <f>IF(ISERROR(VLOOKUP(Y684,Datos!B677:E682,3,0)),0,VLOOKUP(Y684,Datos!B677:E682,3,0))</f>
        <v>0</v>
      </c>
      <c r="AM684" s="198">
        <f t="shared" si="35"/>
        <v>4</v>
      </c>
      <c r="AN684" s="198" t="str">
        <f>IF(ISERROR(VLOOKUP($AM684,Datos!$I$24:$J$28,2,0)),"-",VLOOKUP($AM684,Datos!$I$24:$J$28,2,0))</f>
        <v>Moderado</v>
      </c>
    </row>
    <row r="685" spans="1:40" s="199" customFormat="1">
      <c r="A685" s="196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8" t="s">
        <v>191</v>
      </c>
      <c r="N685" s="178" t="s">
        <v>194</v>
      </c>
      <c r="O685" s="198">
        <f>IF( AND($M685&lt;&gt;"", $N685&lt;&gt;""), VLOOKUP( IF(ISERROR(VLOOKUP($M685,Datos!$B$8:$C$13,2,0)),0,VLOOKUP($M685,Datos!$B$8:$C$13,2,0)), Datos!$I$9:$N$13, IF(ISERROR(VLOOKUP($N685,Datos!$B$17:$C$21,2,0)),0,VLOOKUP($N685, Datos!$B$17:$C$21,2,0)+1),  0),  "-")</f>
        <v>22</v>
      </c>
      <c r="P685" s="177"/>
      <c r="Q685" s="177"/>
      <c r="R685" s="177"/>
      <c r="S685" s="178" t="s">
        <v>40</v>
      </c>
      <c r="T685" s="198" t="str">
        <f>IF(ISERROR(VLOOKUP($S685,Datos!$B$25:$C$29,2,0)),"", VLOOKUP($S685,Datos!$B$25:$C$29,2,0))</f>
        <v>Alta</v>
      </c>
      <c r="U685" s="198" t="str">
        <f>VLOOKUP($S685,'Efectividad de Controles'!$B$5:$D$9,3,0)</f>
        <v>Impacto / Probabilidad</v>
      </c>
      <c r="V685" s="177"/>
      <c r="W685" s="177"/>
      <c r="X685" s="178" t="s">
        <v>191</v>
      </c>
      <c r="Y685" s="178" t="s">
        <v>196</v>
      </c>
      <c r="Z685" s="198">
        <f>IF( AND($X685&lt;&gt;"", $Y685&lt;&gt;""), VLOOKUP( IF(ISERROR(VLOOKUP($X685,Datos!$B$8:$C$13,2,0)),0,VLOOKUP($X685,Datos!$B$8:$C$13,2,0)), Datos!$I$9:$N$13, IF(ISERROR(VLOOKUP($Y685,Datos!$B$17:$C$21,2,0)),0,VLOOKUP($Y685, Datos!$B$17:$C$21,2,0)+1),  0),  "-")</f>
        <v>25</v>
      </c>
      <c r="AA685" s="177"/>
      <c r="AB685" s="177"/>
      <c r="AC685" s="179"/>
      <c r="AD685" s="180"/>
      <c r="AE685" s="198">
        <f t="shared" si="33"/>
        <v>22</v>
      </c>
      <c r="AF685" s="198">
        <f t="shared" si="34"/>
        <v>25</v>
      </c>
      <c r="AG685" s="178">
        <v>3</v>
      </c>
      <c r="AH685" s="198" t="str">
        <f>IF(ISERROR(VLOOKUP($AG685,Datos!$A$9:$E$13,2,0)),"",VLOOKUP($AG685,Datos!$A$9:$E$13,2,0))</f>
        <v>3 Moderado</v>
      </c>
      <c r="AI685" s="197" t="str">
        <f>IF(ISERROR(VLOOKUP($AJ685,Datos!$D$8:$E$13,2,0)),0,VLOOKUP($AJ685,Datos!$D$8:$E$13,2,0))</f>
        <v>Extremadamente Dañino</v>
      </c>
      <c r="AJ685" s="198">
        <f>IF(ISERROR(VLOOKUP($X685,Datos!$B$8:$E$13,3,0)), 0, VLOOKUP($X685,Datos!$B$8:$E$13,3,0))</f>
        <v>4</v>
      </c>
      <c r="AK685" s="198">
        <f>IF(ISERROR(VLOOKUP(AL685,Datos!D678:E683,2,0)),0,VLOOKUP(AL685,Datos!D678:E683,2,0))</f>
        <v>0</v>
      </c>
      <c r="AL685" s="198">
        <f>IF(ISERROR(VLOOKUP(Y685,Datos!B678:E683,3,0)),0,VLOOKUP(Y685,Datos!B678:E683,3,0))</f>
        <v>0</v>
      </c>
      <c r="AM685" s="198">
        <f t="shared" si="35"/>
        <v>4</v>
      </c>
      <c r="AN685" s="198" t="str">
        <f>IF(ISERROR(VLOOKUP($AM685,Datos!$I$24:$J$28,2,0)),"-",VLOOKUP($AM685,Datos!$I$24:$J$28,2,0))</f>
        <v>Moderado</v>
      </c>
    </row>
    <row r="686" spans="1:40" s="199" customFormat="1">
      <c r="A686" s="196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8" t="s">
        <v>191</v>
      </c>
      <c r="N686" s="178" t="s">
        <v>194</v>
      </c>
      <c r="O686" s="198">
        <f>IF( AND($M686&lt;&gt;"", $N686&lt;&gt;""), VLOOKUP( IF(ISERROR(VLOOKUP($M686,Datos!$B$8:$C$13,2,0)),0,VLOOKUP($M686,Datos!$B$8:$C$13,2,0)), Datos!$I$9:$N$13, IF(ISERROR(VLOOKUP($N686,Datos!$B$17:$C$21,2,0)),0,VLOOKUP($N686, Datos!$B$17:$C$21,2,0)+1),  0),  "-")</f>
        <v>22</v>
      </c>
      <c r="P686" s="177"/>
      <c r="Q686" s="177"/>
      <c r="R686" s="177"/>
      <c r="S686" s="178" t="s">
        <v>40</v>
      </c>
      <c r="T686" s="198" t="str">
        <f>IF(ISERROR(VLOOKUP($S686,Datos!$B$25:$C$29,2,0)),"", VLOOKUP($S686,Datos!$B$25:$C$29,2,0))</f>
        <v>Alta</v>
      </c>
      <c r="U686" s="198" t="str">
        <f>VLOOKUP($S686,'Efectividad de Controles'!$B$5:$D$9,3,0)</f>
        <v>Impacto / Probabilidad</v>
      </c>
      <c r="V686" s="177"/>
      <c r="W686" s="177"/>
      <c r="X686" s="178" t="s">
        <v>191</v>
      </c>
      <c r="Y686" s="178" t="s">
        <v>196</v>
      </c>
      <c r="Z686" s="198">
        <f>IF( AND($X686&lt;&gt;"", $Y686&lt;&gt;""), VLOOKUP( IF(ISERROR(VLOOKUP($X686,Datos!$B$8:$C$13,2,0)),0,VLOOKUP($X686,Datos!$B$8:$C$13,2,0)), Datos!$I$9:$N$13, IF(ISERROR(VLOOKUP($Y686,Datos!$B$17:$C$21,2,0)),0,VLOOKUP($Y686, Datos!$B$17:$C$21,2,0)+1),  0),  "-")</f>
        <v>25</v>
      </c>
      <c r="AA686" s="177"/>
      <c r="AB686" s="177"/>
      <c r="AC686" s="179"/>
      <c r="AD686" s="180"/>
      <c r="AE686" s="198">
        <f t="shared" si="33"/>
        <v>22</v>
      </c>
      <c r="AF686" s="198">
        <f t="shared" si="34"/>
        <v>25</v>
      </c>
      <c r="AG686" s="178">
        <v>3</v>
      </c>
      <c r="AH686" s="198" t="str">
        <f>IF(ISERROR(VLOOKUP($AG686,Datos!$A$9:$E$13,2,0)),"",VLOOKUP($AG686,Datos!$A$9:$E$13,2,0))</f>
        <v>3 Moderado</v>
      </c>
      <c r="AI686" s="197" t="str">
        <f>IF(ISERROR(VLOOKUP($AJ686,Datos!$D$8:$E$13,2,0)),0,VLOOKUP($AJ686,Datos!$D$8:$E$13,2,0))</f>
        <v>Extremadamente Dañino</v>
      </c>
      <c r="AJ686" s="198">
        <f>IF(ISERROR(VLOOKUP($X686,Datos!$B$8:$E$13,3,0)), 0, VLOOKUP($X686,Datos!$B$8:$E$13,3,0))</f>
        <v>4</v>
      </c>
      <c r="AK686" s="198">
        <f>IF(ISERROR(VLOOKUP(AL686,Datos!D679:E684,2,0)),0,VLOOKUP(AL686,Datos!D679:E684,2,0))</f>
        <v>0</v>
      </c>
      <c r="AL686" s="198">
        <f>IF(ISERROR(VLOOKUP(Y686,Datos!B679:E684,3,0)),0,VLOOKUP(Y686,Datos!B679:E684,3,0))</f>
        <v>0</v>
      </c>
      <c r="AM686" s="198">
        <f t="shared" si="35"/>
        <v>4</v>
      </c>
      <c r="AN686" s="198" t="str">
        <f>IF(ISERROR(VLOOKUP($AM686,Datos!$I$24:$J$28,2,0)),"-",VLOOKUP($AM686,Datos!$I$24:$J$28,2,0))</f>
        <v>Moderado</v>
      </c>
    </row>
    <row r="687" spans="1:40" s="199" customFormat="1">
      <c r="A687" s="196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8" t="s">
        <v>191</v>
      </c>
      <c r="N687" s="178" t="s">
        <v>194</v>
      </c>
      <c r="O687" s="198">
        <f>IF( AND($M687&lt;&gt;"", $N687&lt;&gt;""), VLOOKUP( IF(ISERROR(VLOOKUP($M687,Datos!$B$8:$C$13,2,0)),0,VLOOKUP($M687,Datos!$B$8:$C$13,2,0)), Datos!$I$9:$N$13, IF(ISERROR(VLOOKUP($N687,Datos!$B$17:$C$21,2,0)),0,VLOOKUP($N687, Datos!$B$17:$C$21,2,0)+1),  0),  "-")</f>
        <v>22</v>
      </c>
      <c r="P687" s="177"/>
      <c r="Q687" s="177"/>
      <c r="R687" s="177"/>
      <c r="S687" s="178" t="s">
        <v>40</v>
      </c>
      <c r="T687" s="198" t="str">
        <f>IF(ISERROR(VLOOKUP($S687,Datos!$B$25:$C$29,2,0)),"", VLOOKUP($S687,Datos!$B$25:$C$29,2,0))</f>
        <v>Alta</v>
      </c>
      <c r="U687" s="198" t="str">
        <f>VLOOKUP($S687,'Efectividad de Controles'!$B$5:$D$9,3,0)</f>
        <v>Impacto / Probabilidad</v>
      </c>
      <c r="V687" s="177"/>
      <c r="W687" s="177"/>
      <c r="X687" s="178" t="s">
        <v>191</v>
      </c>
      <c r="Y687" s="178" t="s">
        <v>196</v>
      </c>
      <c r="Z687" s="198">
        <f>IF( AND($X687&lt;&gt;"", $Y687&lt;&gt;""), VLOOKUP( IF(ISERROR(VLOOKUP($X687,Datos!$B$8:$C$13,2,0)),0,VLOOKUP($X687,Datos!$B$8:$C$13,2,0)), Datos!$I$9:$N$13, IF(ISERROR(VLOOKUP($Y687,Datos!$B$17:$C$21,2,0)),0,VLOOKUP($Y687, Datos!$B$17:$C$21,2,0)+1),  0),  "-")</f>
        <v>25</v>
      </c>
      <c r="AA687" s="177"/>
      <c r="AB687" s="177"/>
      <c r="AC687" s="179"/>
      <c r="AD687" s="180"/>
      <c r="AE687" s="198">
        <f t="shared" si="33"/>
        <v>22</v>
      </c>
      <c r="AF687" s="198">
        <f t="shared" si="34"/>
        <v>25</v>
      </c>
      <c r="AG687" s="178">
        <v>3</v>
      </c>
      <c r="AH687" s="198" t="str">
        <f>IF(ISERROR(VLOOKUP($AG687,Datos!$A$9:$E$13,2,0)),"",VLOOKUP($AG687,Datos!$A$9:$E$13,2,0))</f>
        <v>3 Moderado</v>
      </c>
      <c r="AI687" s="197" t="str">
        <f>IF(ISERROR(VLOOKUP($AJ687,Datos!$D$8:$E$13,2,0)),0,VLOOKUP($AJ687,Datos!$D$8:$E$13,2,0))</f>
        <v>Extremadamente Dañino</v>
      </c>
      <c r="AJ687" s="198">
        <f>IF(ISERROR(VLOOKUP($X687,Datos!$B$8:$E$13,3,0)), 0, VLOOKUP($X687,Datos!$B$8:$E$13,3,0))</f>
        <v>4</v>
      </c>
      <c r="AK687" s="198">
        <f>IF(ISERROR(VLOOKUP(AL687,Datos!D680:E685,2,0)),0,VLOOKUP(AL687,Datos!D680:E685,2,0))</f>
        <v>0</v>
      </c>
      <c r="AL687" s="198">
        <f>IF(ISERROR(VLOOKUP(Y687,Datos!B680:E685,3,0)),0,VLOOKUP(Y687,Datos!B680:E685,3,0))</f>
        <v>0</v>
      </c>
      <c r="AM687" s="198">
        <f t="shared" si="35"/>
        <v>4</v>
      </c>
      <c r="AN687" s="198" t="str">
        <f>IF(ISERROR(VLOOKUP($AM687,Datos!$I$24:$J$28,2,0)),"-",VLOOKUP($AM687,Datos!$I$24:$J$28,2,0))</f>
        <v>Moderado</v>
      </c>
    </row>
    <row r="688" spans="1:40" s="199" customFormat="1">
      <c r="A688" s="196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8" t="s">
        <v>191</v>
      </c>
      <c r="N688" s="178" t="s">
        <v>194</v>
      </c>
      <c r="O688" s="198">
        <f>IF( AND($M688&lt;&gt;"", $N688&lt;&gt;""), VLOOKUP( IF(ISERROR(VLOOKUP($M688,Datos!$B$8:$C$13,2,0)),0,VLOOKUP($M688,Datos!$B$8:$C$13,2,0)), Datos!$I$9:$N$13, IF(ISERROR(VLOOKUP($N688,Datos!$B$17:$C$21,2,0)),0,VLOOKUP($N688, Datos!$B$17:$C$21,2,0)+1),  0),  "-")</f>
        <v>22</v>
      </c>
      <c r="P688" s="177"/>
      <c r="Q688" s="177"/>
      <c r="R688" s="177"/>
      <c r="S688" s="178" t="s">
        <v>40</v>
      </c>
      <c r="T688" s="198" t="str">
        <f>IF(ISERROR(VLOOKUP($S688,Datos!$B$25:$C$29,2,0)),"", VLOOKUP($S688,Datos!$B$25:$C$29,2,0))</f>
        <v>Alta</v>
      </c>
      <c r="U688" s="198" t="str">
        <f>VLOOKUP($S688,'Efectividad de Controles'!$B$5:$D$9,3,0)</f>
        <v>Impacto / Probabilidad</v>
      </c>
      <c r="V688" s="177"/>
      <c r="W688" s="177"/>
      <c r="X688" s="178" t="s">
        <v>191</v>
      </c>
      <c r="Y688" s="178" t="s">
        <v>196</v>
      </c>
      <c r="Z688" s="198">
        <f>IF( AND($X688&lt;&gt;"", $Y688&lt;&gt;""), VLOOKUP( IF(ISERROR(VLOOKUP($X688,Datos!$B$8:$C$13,2,0)),0,VLOOKUP($X688,Datos!$B$8:$C$13,2,0)), Datos!$I$9:$N$13, IF(ISERROR(VLOOKUP($Y688,Datos!$B$17:$C$21,2,0)),0,VLOOKUP($Y688, Datos!$B$17:$C$21,2,0)+1),  0),  "-")</f>
        <v>25</v>
      </c>
      <c r="AA688" s="177"/>
      <c r="AB688" s="177"/>
      <c r="AC688" s="179"/>
      <c r="AD688" s="180"/>
      <c r="AE688" s="198">
        <f t="shared" si="33"/>
        <v>22</v>
      </c>
      <c r="AF688" s="198">
        <f t="shared" si="34"/>
        <v>25</v>
      </c>
      <c r="AG688" s="178">
        <v>3</v>
      </c>
      <c r="AH688" s="198" t="str">
        <f>IF(ISERROR(VLOOKUP($AG688,Datos!$A$9:$E$13,2,0)),"",VLOOKUP($AG688,Datos!$A$9:$E$13,2,0))</f>
        <v>3 Moderado</v>
      </c>
      <c r="AI688" s="197" t="str">
        <f>IF(ISERROR(VLOOKUP($AJ688,Datos!$D$8:$E$13,2,0)),0,VLOOKUP($AJ688,Datos!$D$8:$E$13,2,0))</f>
        <v>Extremadamente Dañino</v>
      </c>
      <c r="AJ688" s="198">
        <f>IF(ISERROR(VLOOKUP($X688,Datos!$B$8:$E$13,3,0)), 0, VLOOKUP($X688,Datos!$B$8:$E$13,3,0))</f>
        <v>4</v>
      </c>
      <c r="AK688" s="198">
        <f>IF(ISERROR(VLOOKUP(AL688,Datos!D681:E686,2,0)),0,VLOOKUP(AL688,Datos!D681:E686,2,0))</f>
        <v>0</v>
      </c>
      <c r="AL688" s="198">
        <f>IF(ISERROR(VLOOKUP(Y688,Datos!B681:E686,3,0)),0,VLOOKUP(Y688,Datos!B681:E686,3,0))</f>
        <v>0</v>
      </c>
      <c r="AM688" s="198">
        <f t="shared" si="35"/>
        <v>4</v>
      </c>
      <c r="AN688" s="198" t="str">
        <f>IF(ISERROR(VLOOKUP($AM688,Datos!$I$24:$J$28,2,0)),"-",VLOOKUP($AM688,Datos!$I$24:$J$28,2,0))</f>
        <v>Moderado</v>
      </c>
    </row>
    <row r="689" spans="1:40" s="199" customFormat="1">
      <c r="A689" s="196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8" t="s">
        <v>191</v>
      </c>
      <c r="N689" s="178" t="s">
        <v>194</v>
      </c>
      <c r="O689" s="198">
        <f>IF( AND($M689&lt;&gt;"", $N689&lt;&gt;""), VLOOKUP( IF(ISERROR(VLOOKUP($M689,Datos!$B$8:$C$13,2,0)),0,VLOOKUP($M689,Datos!$B$8:$C$13,2,0)), Datos!$I$9:$N$13, IF(ISERROR(VLOOKUP($N689,Datos!$B$17:$C$21,2,0)),0,VLOOKUP($N689, Datos!$B$17:$C$21,2,0)+1),  0),  "-")</f>
        <v>22</v>
      </c>
      <c r="P689" s="177"/>
      <c r="Q689" s="177"/>
      <c r="R689" s="177"/>
      <c r="S689" s="178" t="s">
        <v>40</v>
      </c>
      <c r="T689" s="198" t="str">
        <f>IF(ISERROR(VLOOKUP($S689,Datos!$B$25:$C$29,2,0)),"", VLOOKUP($S689,Datos!$B$25:$C$29,2,0))</f>
        <v>Alta</v>
      </c>
      <c r="U689" s="198" t="str">
        <f>VLOOKUP($S689,'Efectividad de Controles'!$B$5:$D$9,3,0)</f>
        <v>Impacto / Probabilidad</v>
      </c>
      <c r="V689" s="177"/>
      <c r="W689" s="177"/>
      <c r="X689" s="178" t="s">
        <v>191</v>
      </c>
      <c r="Y689" s="178" t="s">
        <v>196</v>
      </c>
      <c r="Z689" s="198">
        <f>IF( AND($X689&lt;&gt;"", $Y689&lt;&gt;""), VLOOKUP( IF(ISERROR(VLOOKUP($X689,Datos!$B$8:$C$13,2,0)),0,VLOOKUP($X689,Datos!$B$8:$C$13,2,0)), Datos!$I$9:$N$13, IF(ISERROR(VLOOKUP($Y689,Datos!$B$17:$C$21,2,0)),0,VLOOKUP($Y689, Datos!$B$17:$C$21,2,0)+1),  0),  "-")</f>
        <v>25</v>
      </c>
      <c r="AA689" s="177"/>
      <c r="AB689" s="177"/>
      <c r="AC689" s="179"/>
      <c r="AD689" s="180"/>
      <c r="AE689" s="198">
        <f t="shared" si="33"/>
        <v>22</v>
      </c>
      <c r="AF689" s="198">
        <f t="shared" si="34"/>
        <v>25</v>
      </c>
      <c r="AG689" s="178">
        <v>3</v>
      </c>
      <c r="AH689" s="198" t="str">
        <f>IF(ISERROR(VLOOKUP($AG689,Datos!$A$9:$E$13,2,0)),"",VLOOKUP($AG689,Datos!$A$9:$E$13,2,0))</f>
        <v>3 Moderado</v>
      </c>
      <c r="AI689" s="197" t="str">
        <f>IF(ISERROR(VLOOKUP($AJ689,Datos!$D$8:$E$13,2,0)),0,VLOOKUP($AJ689,Datos!$D$8:$E$13,2,0))</f>
        <v>Extremadamente Dañino</v>
      </c>
      <c r="AJ689" s="198">
        <f>IF(ISERROR(VLOOKUP($X689,Datos!$B$8:$E$13,3,0)), 0, VLOOKUP($X689,Datos!$B$8:$E$13,3,0))</f>
        <v>4</v>
      </c>
      <c r="AK689" s="198">
        <f>IF(ISERROR(VLOOKUP(AL689,Datos!D682:E687,2,0)),0,VLOOKUP(AL689,Datos!D682:E687,2,0))</f>
        <v>0</v>
      </c>
      <c r="AL689" s="198">
        <f>IF(ISERROR(VLOOKUP(Y689,Datos!B682:E687,3,0)),0,VLOOKUP(Y689,Datos!B682:E687,3,0))</f>
        <v>0</v>
      </c>
      <c r="AM689" s="198">
        <f t="shared" si="35"/>
        <v>4</v>
      </c>
      <c r="AN689" s="198" t="str">
        <f>IF(ISERROR(VLOOKUP($AM689,Datos!$I$24:$J$28,2,0)),"-",VLOOKUP($AM689,Datos!$I$24:$J$28,2,0))</f>
        <v>Moderado</v>
      </c>
    </row>
    <row r="690" spans="1:40" s="199" customFormat="1">
      <c r="A690" s="196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8" t="s">
        <v>191</v>
      </c>
      <c r="N690" s="178" t="s">
        <v>194</v>
      </c>
      <c r="O690" s="198">
        <f>IF( AND($M690&lt;&gt;"", $N690&lt;&gt;""), VLOOKUP( IF(ISERROR(VLOOKUP($M690,Datos!$B$8:$C$13,2,0)),0,VLOOKUP($M690,Datos!$B$8:$C$13,2,0)), Datos!$I$9:$N$13, IF(ISERROR(VLOOKUP($N690,Datos!$B$17:$C$21,2,0)),0,VLOOKUP($N690, Datos!$B$17:$C$21,2,0)+1),  0),  "-")</f>
        <v>22</v>
      </c>
      <c r="P690" s="177"/>
      <c r="Q690" s="177"/>
      <c r="R690" s="177"/>
      <c r="S690" s="178" t="s">
        <v>40</v>
      </c>
      <c r="T690" s="198" t="str">
        <f>IF(ISERROR(VLOOKUP($S690,Datos!$B$25:$C$29,2,0)),"", VLOOKUP($S690,Datos!$B$25:$C$29,2,0))</f>
        <v>Alta</v>
      </c>
      <c r="U690" s="198" t="str">
        <f>VLOOKUP($S690,'Efectividad de Controles'!$B$5:$D$9,3,0)</f>
        <v>Impacto / Probabilidad</v>
      </c>
      <c r="V690" s="177"/>
      <c r="W690" s="177"/>
      <c r="X690" s="178" t="s">
        <v>191</v>
      </c>
      <c r="Y690" s="178" t="s">
        <v>196</v>
      </c>
      <c r="Z690" s="198">
        <f>IF( AND($X690&lt;&gt;"", $Y690&lt;&gt;""), VLOOKUP( IF(ISERROR(VLOOKUP($X690,Datos!$B$8:$C$13,2,0)),0,VLOOKUP($X690,Datos!$B$8:$C$13,2,0)), Datos!$I$9:$N$13, IF(ISERROR(VLOOKUP($Y690,Datos!$B$17:$C$21,2,0)),0,VLOOKUP($Y690, Datos!$B$17:$C$21,2,0)+1),  0),  "-")</f>
        <v>25</v>
      </c>
      <c r="AA690" s="177"/>
      <c r="AB690" s="177"/>
      <c r="AC690" s="179"/>
      <c r="AD690" s="180"/>
      <c r="AE690" s="198">
        <f t="shared" si="33"/>
        <v>22</v>
      </c>
      <c r="AF690" s="198">
        <f t="shared" si="34"/>
        <v>25</v>
      </c>
      <c r="AG690" s="178">
        <v>3</v>
      </c>
      <c r="AH690" s="198" t="str">
        <f>IF(ISERROR(VLOOKUP($AG690,Datos!$A$9:$E$13,2,0)),"",VLOOKUP($AG690,Datos!$A$9:$E$13,2,0))</f>
        <v>3 Moderado</v>
      </c>
      <c r="AI690" s="197" t="str">
        <f>IF(ISERROR(VLOOKUP($AJ690,Datos!$D$8:$E$13,2,0)),0,VLOOKUP($AJ690,Datos!$D$8:$E$13,2,0))</f>
        <v>Extremadamente Dañino</v>
      </c>
      <c r="AJ690" s="198">
        <f>IF(ISERROR(VLOOKUP($X690,Datos!$B$8:$E$13,3,0)), 0, VLOOKUP($X690,Datos!$B$8:$E$13,3,0))</f>
        <v>4</v>
      </c>
      <c r="AK690" s="198">
        <f>IF(ISERROR(VLOOKUP(AL690,Datos!D683:E688,2,0)),0,VLOOKUP(AL690,Datos!D683:E688,2,0))</f>
        <v>0</v>
      </c>
      <c r="AL690" s="198">
        <f>IF(ISERROR(VLOOKUP(Y690,Datos!B683:E688,3,0)),0,VLOOKUP(Y690,Datos!B683:E688,3,0))</f>
        <v>0</v>
      </c>
      <c r="AM690" s="198">
        <f t="shared" si="35"/>
        <v>4</v>
      </c>
      <c r="AN690" s="198" t="str">
        <f>IF(ISERROR(VLOOKUP($AM690,Datos!$I$24:$J$28,2,0)),"-",VLOOKUP($AM690,Datos!$I$24:$J$28,2,0))</f>
        <v>Moderado</v>
      </c>
    </row>
    <row r="691" spans="1:40" s="199" customFormat="1">
      <c r="A691" s="196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8" t="s">
        <v>191</v>
      </c>
      <c r="N691" s="178" t="s">
        <v>194</v>
      </c>
      <c r="O691" s="198">
        <f>IF( AND($M691&lt;&gt;"", $N691&lt;&gt;""), VLOOKUP( IF(ISERROR(VLOOKUP($M691,Datos!$B$8:$C$13,2,0)),0,VLOOKUP($M691,Datos!$B$8:$C$13,2,0)), Datos!$I$9:$N$13, IF(ISERROR(VLOOKUP($N691,Datos!$B$17:$C$21,2,0)),0,VLOOKUP($N691, Datos!$B$17:$C$21,2,0)+1),  0),  "-")</f>
        <v>22</v>
      </c>
      <c r="P691" s="177"/>
      <c r="Q691" s="177"/>
      <c r="R691" s="177"/>
      <c r="S691" s="178" t="s">
        <v>40</v>
      </c>
      <c r="T691" s="198" t="str">
        <f>IF(ISERROR(VLOOKUP($S691,Datos!$B$25:$C$29,2,0)),"", VLOOKUP($S691,Datos!$B$25:$C$29,2,0))</f>
        <v>Alta</v>
      </c>
      <c r="U691" s="198" t="str">
        <f>VLOOKUP($S691,'Efectividad de Controles'!$B$5:$D$9,3,0)</f>
        <v>Impacto / Probabilidad</v>
      </c>
      <c r="V691" s="177"/>
      <c r="W691" s="177"/>
      <c r="X691" s="178" t="s">
        <v>191</v>
      </c>
      <c r="Y691" s="178" t="s">
        <v>196</v>
      </c>
      <c r="Z691" s="198">
        <f>IF( AND($X691&lt;&gt;"", $Y691&lt;&gt;""), VLOOKUP( IF(ISERROR(VLOOKUP($X691,Datos!$B$8:$C$13,2,0)),0,VLOOKUP($X691,Datos!$B$8:$C$13,2,0)), Datos!$I$9:$N$13, IF(ISERROR(VLOOKUP($Y691,Datos!$B$17:$C$21,2,0)),0,VLOOKUP($Y691, Datos!$B$17:$C$21,2,0)+1),  0),  "-")</f>
        <v>25</v>
      </c>
      <c r="AA691" s="177"/>
      <c r="AB691" s="177"/>
      <c r="AC691" s="179"/>
      <c r="AD691" s="180"/>
      <c r="AE691" s="198">
        <f t="shared" si="33"/>
        <v>22</v>
      </c>
      <c r="AF691" s="198">
        <f t="shared" si="34"/>
        <v>25</v>
      </c>
      <c r="AG691" s="178">
        <v>3</v>
      </c>
      <c r="AH691" s="198" t="str">
        <f>IF(ISERROR(VLOOKUP($AG691,Datos!$A$9:$E$13,2,0)),"",VLOOKUP($AG691,Datos!$A$9:$E$13,2,0))</f>
        <v>3 Moderado</v>
      </c>
      <c r="AI691" s="197" t="str">
        <f>IF(ISERROR(VLOOKUP($AJ691,Datos!$D$8:$E$13,2,0)),0,VLOOKUP($AJ691,Datos!$D$8:$E$13,2,0))</f>
        <v>Extremadamente Dañino</v>
      </c>
      <c r="AJ691" s="198">
        <f>IF(ISERROR(VLOOKUP($X691,Datos!$B$8:$E$13,3,0)), 0, VLOOKUP($X691,Datos!$B$8:$E$13,3,0))</f>
        <v>4</v>
      </c>
      <c r="AK691" s="198">
        <f>IF(ISERROR(VLOOKUP(AL691,Datos!D684:E689,2,0)),0,VLOOKUP(AL691,Datos!D684:E689,2,0))</f>
        <v>0</v>
      </c>
      <c r="AL691" s="198">
        <f>IF(ISERROR(VLOOKUP(Y691,Datos!B684:E689,3,0)),0,VLOOKUP(Y691,Datos!B684:E689,3,0))</f>
        <v>0</v>
      </c>
      <c r="AM691" s="198">
        <f t="shared" si="35"/>
        <v>4</v>
      </c>
      <c r="AN691" s="198" t="str">
        <f>IF(ISERROR(VLOOKUP($AM691,Datos!$I$24:$J$28,2,0)),"-",VLOOKUP($AM691,Datos!$I$24:$J$28,2,0))</f>
        <v>Moderado</v>
      </c>
    </row>
    <row r="692" spans="1:40" s="199" customFormat="1">
      <c r="A692" s="196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8" t="s">
        <v>191</v>
      </c>
      <c r="N692" s="178" t="s">
        <v>194</v>
      </c>
      <c r="O692" s="198">
        <f>IF( AND($M692&lt;&gt;"", $N692&lt;&gt;""), VLOOKUP( IF(ISERROR(VLOOKUP($M692,Datos!$B$8:$C$13,2,0)),0,VLOOKUP($M692,Datos!$B$8:$C$13,2,0)), Datos!$I$9:$N$13, IF(ISERROR(VLOOKUP($N692,Datos!$B$17:$C$21,2,0)),0,VLOOKUP($N692, Datos!$B$17:$C$21,2,0)+1),  0),  "-")</f>
        <v>22</v>
      </c>
      <c r="P692" s="177"/>
      <c r="Q692" s="177"/>
      <c r="R692" s="177"/>
      <c r="S692" s="178" t="s">
        <v>40</v>
      </c>
      <c r="T692" s="198" t="str">
        <f>IF(ISERROR(VLOOKUP($S692,Datos!$B$25:$C$29,2,0)),"", VLOOKUP($S692,Datos!$B$25:$C$29,2,0))</f>
        <v>Alta</v>
      </c>
      <c r="U692" s="198" t="str">
        <f>VLOOKUP($S692,'Efectividad de Controles'!$B$5:$D$9,3,0)</f>
        <v>Impacto / Probabilidad</v>
      </c>
      <c r="V692" s="177"/>
      <c r="W692" s="177"/>
      <c r="X692" s="178" t="s">
        <v>191</v>
      </c>
      <c r="Y692" s="178" t="s">
        <v>196</v>
      </c>
      <c r="Z692" s="198">
        <f>IF( AND($X692&lt;&gt;"", $Y692&lt;&gt;""), VLOOKUP( IF(ISERROR(VLOOKUP($X692,Datos!$B$8:$C$13,2,0)),0,VLOOKUP($X692,Datos!$B$8:$C$13,2,0)), Datos!$I$9:$N$13, IF(ISERROR(VLOOKUP($Y692,Datos!$B$17:$C$21,2,0)),0,VLOOKUP($Y692, Datos!$B$17:$C$21,2,0)+1),  0),  "-")</f>
        <v>25</v>
      </c>
      <c r="AA692" s="177"/>
      <c r="AB692" s="177"/>
      <c r="AC692" s="179"/>
      <c r="AD692" s="180"/>
      <c r="AE692" s="198">
        <f t="shared" si="33"/>
        <v>22</v>
      </c>
      <c r="AF692" s="198">
        <f t="shared" si="34"/>
        <v>25</v>
      </c>
      <c r="AG692" s="178">
        <v>3</v>
      </c>
      <c r="AH692" s="198" t="str">
        <f>IF(ISERROR(VLOOKUP($AG692,Datos!$A$9:$E$13,2,0)),"",VLOOKUP($AG692,Datos!$A$9:$E$13,2,0))</f>
        <v>3 Moderado</v>
      </c>
      <c r="AI692" s="197" t="str">
        <f>IF(ISERROR(VLOOKUP($AJ692,Datos!$D$8:$E$13,2,0)),0,VLOOKUP($AJ692,Datos!$D$8:$E$13,2,0))</f>
        <v>Extremadamente Dañino</v>
      </c>
      <c r="AJ692" s="198">
        <f>IF(ISERROR(VLOOKUP($X692,Datos!$B$8:$E$13,3,0)), 0, VLOOKUP($X692,Datos!$B$8:$E$13,3,0))</f>
        <v>4</v>
      </c>
      <c r="AK692" s="198">
        <f>IF(ISERROR(VLOOKUP(AL692,Datos!D685:E690,2,0)),0,VLOOKUP(AL692,Datos!D685:E690,2,0))</f>
        <v>0</v>
      </c>
      <c r="AL692" s="198">
        <f>IF(ISERROR(VLOOKUP(Y692,Datos!B685:E690,3,0)),0,VLOOKUP(Y692,Datos!B685:E690,3,0))</f>
        <v>0</v>
      </c>
      <c r="AM692" s="198">
        <f t="shared" si="35"/>
        <v>4</v>
      </c>
      <c r="AN692" s="198" t="str">
        <f>IF(ISERROR(VLOOKUP($AM692,Datos!$I$24:$J$28,2,0)),"-",VLOOKUP($AM692,Datos!$I$24:$J$28,2,0))</f>
        <v>Moderado</v>
      </c>
    </row>
    <row r="693" spans="1:40" s="199" customFormat="1">
      <c r="A693" s="196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8" t="s">
        <v>191</v>
      </c>
      <c r="N693" s="178" t="s">
        <v>194</v>
      </c>
      <c r="O693" s="198">
        <f>IF( AND($M693&lt;&gt;"", $N693&lt;&gt;""), VLOOKUP( IF(ISERROR(VLOOKUP($M693,Datos!$B$8:$C$13,2,0)),0,VLOOKUP($M693,Datos!$B$8:$C$13,2,0)), Datos!$I$9:$N$13, IF(ISERROR(VLOOKUP($N693,Datos!$B$17:$C$21,2,0)),0,VLOOKUP($N693, Datos!$B$17:$C$21,2,0)+1),  0),  "-")</f>
        <v>22</v>
      </c>
      <c r="P693" s="177"/>
      <c r="Q693" s="177"/>
      <c r="R693" s="177"/>
      <c r="S693" s="178" t="s">
        <v>40</v>
      </c>
      <c r="T693" s="198" t="str">
        <f>IF(ISERROR(VLOOKUP($S693,Datos!$B$25:$C$29,2,0)),"", VLOOKUP($S693,Datos!$B$25:$C$29,2,0))</f>
        <v>Alta</v>
      </c>
      <c r="U693" s="198" t="str">
        <f>VLOOKUP($S693,'Efectividad de Controles'!$B$5:$D$9,3,0)</f>
        <v>Impacto / Probabilidad</v>
      </c>
      <c r="V693" s="177"/>
      <c r="W693" s="177"/>
      <c r="X693" s="178" t="s">
        <v>191</v>
      </c>
      <c r="Y693" s="178" t="s">
        <v>196</v>
      </c>
      <c r="Z693" s="198">
        <f>IF( AND($X693&lt;&gt;"", $Y693&lt;&gt;""), VLOOKUP( IF(ISERROR(VLOOKUP($X693,Datos!$B$8:$C$13,2,0)),0,VLOOKUP($X693,Datos!$B$8:$C$13,2,0)), Datos!$I$9:$N$13, IF(ISERROR(VLOOKUP($Y693,Datos!$B$17:$C$21,2,0)),0,VLOOKUP($Y693, Datos!$B$17:$C$21,2,0)+1),  0),  "-")</f>
        <v>25</v>
      </c>
      <c r="AA693" s="177"/>
      <c r="AB693" s="177"/>
      <c r="AC693" s="179"/>
      <c r="AD693" s="180"/>
      <c r="AE693" s="198">
        <f t="shared" si="33"/>
        <v>22</v>
      </c>
      <c r="AF693" s="198">
        <f t="shared" si="34"/>
        <v>25</v>
      </c>
      <c r="AG693" s="178">
        <v>3</v>
      </c>
      <c r="AH693" s="198" t="str">
        <f>IF(ISERROR(VLOOKUP($AG693,Datos!$A$9:$E$13,2,0)),"",VLOOKUP($AG693,Datos!$A$9:$E$13,2,0))</f>
        <v>3 Moderado</v>
      </c>
      <c r="AI693" s="197" t="str">
        <f>IF(ISERROR(VLOOKUP($AJ693,Datos!$D$8:$E$13,2,0)),0,VLOOKUP($AJ693,Datos!$D$8:$E$13,2,0))</f>
        <v>Extremadamente Dañino</v>
      </c>
      <c r="AJ693" s="198">
        <f>IF(ISERROR(VLOOKUP($X693,Datos!$B$8:$E$13,3,0)), 0, VLOOKUP($X693,Datos!$B$8:$E$13,3,0))</f>
        <v>4</v>
      </c>
      <c r="AK693" s="198">
        <f>IF(ISERROR(VLOOKUP(AL693,Datos!D686:E691,2,0)),0,VLOOKUP(AL693,Datos!D686:E691,2,0))</f>
        <v>0</v>
      </c>
      <c r="AL693" s="198">
        <f>IF(ISERROR(VLOOKUP(Y693,Datos!B686:E691,3,0)),0,VLOOKUP(Y693,Datos!B686:E691,3,0))</f>
        <v>0</v>
      </c>
      <c r="AM693" s="198">
        <f t="shared" si="35"/>
        <v>4</v>
      </c>
      <c r="AN693" s="198" t="str">
        <f>IF(ISERROR(VLOOKUP($AM693,Datos!$I$24:$J$28,2,0)),"-",VLOOKUP($AM693,Datos!$I$24:$J$28,2,0))</f>
        <v>Moderado</v>
      </c>
    </row>
    <row r="694" spans="1:40" s="199" customFormat="1">
      <c r="A694" s="196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8" t="s">
        <v>191</v>
      </c>
      <c r="N694" s="178" t="s">
        <v>194</v>
      </c>
      <c r="O694" s="198">
        <f>IF( AND($M694&lt;&gt;"", $N694&lt;&gt;""), VLOOKUP( IF(ISERROR(VLOOKUP($M694,Datos!$B$8:$C$13,2,0)),0,VLOOKUP($M694,Datos!$B$8:$C$13,2,0)), Datos!$I$9:$N$13, IF(ISERROR(VLOOKUP($N694,Datos!$B$17:$C$21,2,0)),0,VLOOKUP($N694, Datos!$B$17:$C$21,2,0)+1),  0),  "-")</f>
        <v>22</v>
      </c>
      <c r="P694" s="177"/>
      <c r="Q694" s="177"/>
      <c r="R694" s="177"/>
      <c r="S694" s="178" t="s">
        <v>40</v>
      </c>
      <c r="T694" s="198" t="str">
        <f>IF(ISERROR(VLOOKUP($S694,Datos!$B$25:$C$29,2,0)),"", VLOOKUP($S694,Datos!$B$25:$C$29,2,0))</f>
        <v>Alta</v>
      </c>
      <c r="U694" s="198" t="str">
        <f>VLOOKUP($S694,'Efectividad de Controles'!$B$5:$D$9,3,0)</f>
        <v>Impacto / Probabilidad</v>
      </c>
      <c r="V694" s="177"/>
      <c r="W694" s="177"/>
      <c r="X694" s="178" t="s">
        <v>191</v>
      </c>
      <c r="Y694" s="178" t="s">
        <v>196</v>
      </c>
      <c r="Z694" s="198">
        <f>IF( AND($X694&lt;&gt;"", $Y694&lt;&gt;""), VLOOKUP( IF(ISERROR(VLOOKUP($X694,Datos!$B$8:$C$13,2,0)),0,VLOOKUP($X694,Datos!$B$8:$C$13,2,0)), Datos!$I$9:$N$13, IF(ISERROR(VLOOKUP($Y694,Datos!$B$17:$C$21,2,0)),0,VLOOKUP($Y694, Datos!$B$17:$C$21,2,0)+1),  0),  "-")</f>
        <v>25</v>
      </c>
      <c r="AA694" s="177"/>
      <c r="AB694" s="177"/>
      <c r="AC694" s="179"/>
      <c r="AD694" s="180"/>
      <c r="AE694" s="198">
        <f t="shared" si="33"/>
        <v>22</v>
      </c>
      <c r="AF694" s="198">
        <f t="shared" si="34"/>
        <v>25</v>
      </c>
      <c r="AG694" s="178">
        <v>3</v>
      </c>
      <c r="AH694" s="198" t="str">
        <f>IF(ISERROR(VLOOKUP($AG694,Datos!$A$9:$E$13,2,0)),"",VLOOKUP($AG694,Datos!$A$9:$E$13,2,0))</f>
        <v>3 Moderado</v>
      </c>
      <c r="AI694" s="197" t="str">
        <f>IF(ISERROR(VLOOKUP($AJ694,Datos!$D$8:$E$13,2,0)),0,VLOOKUP($AJ694,Datos!$D$8:$E$13,2,0))</f>
        <v>Extremadamente Dañino</v>
      </c>
      <c r="AJ694" s="198">
        <f>IF(ISERROR(VLOOKUP($X694,Datos!$B$8:$E$13,3,0)), 0, VLOOKUP($X694,Datos!$B$8:$E$13,3,0))</f>
        <v>4</v>
      </c>
      <c r="AK694" s="198">
        <f>IF(ISERROR(VLOOKUP(AL694,Datos!D687:E692,2,0)),0,VLOOKUP(AL694,Datos!D687:E692,2,0))</f>
        <v>0</v>
      </c>
      <c r="AL694" s="198">
        <f>IF(ISERROR(VLOOKUP(Y694,Datos!B687:E692,3,0)),0,VLOOKUP(Y694,Datos!B687:E692,3,0))</f>
        <v>0</v>
      </c>
      <c r="AM694" s="198">
        <f t="shared" si="35"/>
        <v>4</v>
      </c>
      <c r="AN694" s="198" t="str">
        <f>IF(ISERROR(VLOOKUP($AM694,Datos!$I$24:$J$28,2,0)),"-",VLOOKUP($AM694,Datos!$I$24:$J$28,2,0))</f>
        <v>Moderado</v>
      </c>
    </row>
    <row r="695" spans="1:40" s="199" customFormat="1">
      <c r="A695" s="196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8" t="s">
        <v>191</v>
      </c>
      <c r="N695" s="178" t="s">
        <v>194</v>
      </c>
      <c r="O695" s="198">
        <f>IF( AND($M695&lt;&gt;"", $N695&lt;&gt;""), VLOOKUP( IF(ISERROR(VLOOKUP($M695,Datos!$B$8:$C$13,2,0)),0,VLOOKUP($M695,Datos!$B$8:$C$13,2,0)), Datos!$I$9:$N$13, IF(ISERROR(VLOOKUP($N695,Datos!$B$17:$C$21,2,0)),0,VLOOKUP($N695, Datos!$B$17:$C$21,2,0)+1),  0),  "-")</f>
        <v>22</v>
      </c>
      <c r="P695" s="177"/>
      <c r="Q695" s="177"/>
      <c r="R695" s="177"/>
      <c r="S695" s="178" t="s">
        <v>40</v>
      </c>
      <c r="T695" s="198" t="str">
        <f>IF(ISERROR(VLOOKUP($S695,Datos!$B$25:$C$29,2,0)),"", VLOOKUP($S695,Datos!$B$25:$C$29,2,0))</f>
        <v>Alta</v>
      </c>
      <c r="U695" s="198" t="str">
        <f>VLOOKUP($S695,'Efectividad de Controles'!$B$5:$D$9,3,0)</f>
        <v>Impacto / Probabilidad</v>
      </c>
      <c r="V695" s="177"/>
      <c r="W695" s="177"/>
      <c r="X695" s="178" t="s">
        <v>191</v>
      </c>
      <c r="Y695" s="178" t="s">
        <v>196</v>
      </c>
      <c r="Z695" s="198">
        <f>IF( AND($X695&lt;&gt;"", $Y695&lt;&gt;""), VLOOKUP( IF(ISERROR(VLOOKUP($X695,Datos!$B$8:$C$13,2,0)),0,VLOOKUP($X695,Datos!$B$8:$C$13,2,0)), Datos!$I$9:$N$13, IF(ISERROR(VLOOKUP($Y695,Datos!$B$17:$C$21,2,0)),0,VLOOKUP($Y695, Datos!$B$17:$C$21,2,0)+1),  0),  "-")</f>
        <v>25</v>
      </c>
      <c r="AA695" s="177"/>
      <c r="AB695" s="177"/>
      <c r="AC695" s="179"/>
      <c r="AD695" s="180"/>
      <c r="AE695" s="198">
        <f t="shared" si="33"/>
        <v>22</v>
      </c>
      <c r="AF695" s="198">
        <f t="shared" si="34"/>
        <v>25</v>
      </c>
      <c r="AG695" s="178">
        <v>3</v>
      </c>
      <c r="AH695" s="198" t="str">
        <f>IF(ISERROR(VLOOKUP($AG695,Datos!$A$9:$E$13,2,0)),"",VLOOKUP($AG695,Datos!$A$9:$E$13,2,0))</f>
        <v>3 Moderado</v>
      </c>
      <c r="AI695" s="197" t="str">
        <f>IF(ISERROR(VLOOKUP($AJ695,Datos!$D$8:$E$13,2,0)),0,VLOOKUP($AJ695,Datos!$D$8:$E$13,2,0))</f>
        <v>Extremadamente Dañino</v>
      </c>
      <c r="AJ695" s="198">
        <f>IF(ISERROR(VLOOKUP($X695,Datos!$B$8:$E$13,3,0)), 0, VLOOKUP($X695,Datos!$B$8:$E$13,3,0))</f>
        <v>4</v>
      </c>
      <c r="AK695" s="198">
        <f>IF(ISERROR(VLOOKUP(AL695,Datos!D688:E693,2,0)),0,VLOOKUP(AL695,Datos!D688:E693,2,0))</f>
        <v>0</v>
      </c>
      <c r="AL695" s="198">
        <f>IF(ISERROR(VLOOKUP(Y695,Datos!B688:E693,3,0)),0,VLOOKUP(Y695,Datos!B688:E693,3,0))</f>
        <v>0</v>
      </c>
      <c r="AM695" s="198">
        <f t="shared" si="35"/>
        <v>4</v>
      </c>
      <c r="AN695" s="198" t="str">
        <f>IF(ISERROR(VLOOKUP($AM695,Datos!$I$24:$J$28,2,0)),"-",VLOOKUP($AM695,Datos!$I$24:$J$28,2,0))</f>
        <v>Moderado</v>
      </c>
    </row>
    <row r="696" spans="1:40" s="199" customFormat="1">
      <c r="A696" s="196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8" t="s">
        <v>191</v>
      </c>
      <c r="N696" s="178" t="s">
        <v>194</v>
      </c>
      <c r="O696" s="198">
        <f>IF( AND($M696&lt;&gt;"", $N696&lt;&gt;""), VLOOKUP( IF(ISERROR(VLOOKUP($M696,Datos!$B$8:$C$13,2,0)),0,VLOOKUP($M696,Datos!$B$8:$C$13,2,0)), Datos!$I$9:$N$13, IF(ISERROR(VLOOKUP($N696,Datos!$B$17:$C$21,2,0)),0,VLOOKUP($N696, Datos!$B$17:$C$21,2,0)+1),  0),  "-")</f>
        <v>22</v>
      </c>
      <c r="P696" s="177"/>
      <c r="Q696" s="177"/>
      <c r="R696" s="177"/>
      <c r="S696" s="178" t="s">
        <v>40</v>
      </c>
      <c r="T696" s="198" t="str">
        <f>IF(ISERROR(VLOOKUP($S696,Datos!$B$25:$C$29,2,0)),"", VLOOKUP($S696,Datos!$B$25:$C$29,2,0))</f>
        <v>Alta</v>
      </c>
      <c r="U696" s="198" t="str">
        <f>VLOOKUP($S696,'Efectividad de Controles'!$B$5:$D$9,3,0)</f>
        <v>Impacto / Probabilidad</v>
      </c>
      <c r="V696" s="177"/>
      <c r="W696" s="177"/>
      <c r="X696" s="178" t="s">
        <v>191</v>
      </c>
      <c r="Y696" s="178" t="s">
        <v>196</v>
      </c>
      <c r="Z696" s="198">
        <f>IF( AND($X696&lt;&gt;"", $Y696&lt;&gt;""), VLOOKUP( IF(ISERROR(VLOOKUP($X696,Datos!$B$8:$C$13,2,0)),0,VLOOKUP($X696,Datos!$B$8:$C$13,2,0)), Datos!$I$9:$N$13, IF(ISERROR(VLOOKUP($Y696,Datos!$B$17:$C$21,2,0)),0,VLOOKUP($Y696, Datos!$B$17:$C$21,2,0)+1),  0),  "-")</f>
        <v>25</v>
      </c>
      <c r="AA696" s="177"/>
      <c r="AB696" s="177"/>
      <c r="AC696" s="179"/>
      <c r="AD696" s="180"/>
      <c r="AE696" s="198">
        <f t="shared" si="33"/>
        <v>22</v>
      </c>
      <c r="AF696" s="198">
        <f t="shared" si="34"/>
        <v>25</v>
      </c>
      <c r="AG696" s="178">
        <v>3</v>
      </c>
      <c r="AH696" s="198" t="str">
        <f>IF(ISERROR(VLOOKUP($AG696,Datos!$A$9:$E$13,2,0)),"",VLOOKUP($AG696,Datos!$A$9:$E$13,2,0))</f>
        <v>3 Moderado</v>
      </c>
      <c r="AI696" s="197" t="str">
        <f>IF(ISERROR(VLOOKUP($AJ696,Datos!$D$8:$E$13,2,0)),0,VLOOKUP($AJ696,Datos!$D$8:$E$13,2,0))</f>
        <v>Extremadamente Dañino</v>
      </c>
      <c r="AJ696" s="198">
        <f>IF(ISERROR(VLOOKUP($X696,Datos!$B$8:$E$13,3,0)), 0, VLOOKUP($X696,Datos!$B$8:$E$13,3,0))</f>
        <v>4</v>
      </c>
      <c r="AK696" s="198">
        <f>IF(ISERROR(VLOOKUP(AL696,Datos!D689:E694,2,0)),0,VLOOKUP(AL696,Datos!D689:E694,2,0))</f>
        <v>0</v>
      </c>
      <c r="AL696" s="198">
        <f>IF(ISERROR(VLOOKUP(Y696,Datos!B689:E694,3,0)),0,VLOOKUP(Y696,Datos!B689:E694,3,0))</f>
        <v>0</v>
      </c>
      <c r="AM696" s="198">
        <f t="shared" si="35"/>
        <v>4</v>
      </c>
      <c r="AN696" s="198" t="str">
        <f>IF(ISERROR(VLOOKUP($AM696,Datos!$I$24:$J$28,2,0)),"-",VLOOKUP($AM696,Datos!$I$24:$J$28,2,0))</f>
        <v>Moderado</v>
      </c>
    </row>
    <row r="697" spans="1:40" s="199" customFormat="1">
      <c r="A697" s="196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8" t="s">
        <v>191</v>
      </c>
      <c r="N697" s="178" t="s">
        <v>194</v>
      </c>
      <c r="O697" s="198">
        <f>IF( AND($M697&lt;&gt;"", $N697&lt;&gt;""), VLOOKUP( IF(ISERROR(VLOOKUP($M697,Datos!$B$8:$C$13,2,0)),0,VLOOKUP($M697,Datos!$B$8:$C$13,2,0)), Datos!$I$9:$N$13, IF(ISERROR(VLOOKUP($N697,Datos!$B$17:$C$21,2,0)),0,VLOOKUP($N697, Datos!$B$17:$C$21,2,0)+1),  0),  "-")</f>
        <v>22</v>
      </c>
      <c r="P697" s="177"/>
      <c r="Q697" s="177"/>
      <c r="R697" s="177"/>
      <c r="S697" s="178" t="s">
        <v>40</v>
      </c>
      <c r="T697" s="198" t="str">
        <f>IF(ISERROR(VLOOKUP($S697,Datos!$B$25:$C$29,2,0)),"", VLOOKUP($S697,Datos!$B$25:$C$29,2,0))</f>
        <v>Alta</v>
      </c>
      <c r="U697" s="198" t="str">
        <f>VLOOKUP($S697,'Efectividad de Controles'!$B$5:$D$9,3,0)</f>
        <v>Impacto / Probabilidad</v>
      </c>
      <c r="V697" s="177"/>
      <c r="W697" s="177"/>
      <c r="X697" s="178" t="s">
        <v>191</v>
      </c>
      <c r="Y697" s="178" t="s">
        <v>196</v>
      </c>
      <c r="Z697" s="198">
        <f>IF( AND($X697&lt;&gt;"", $Y697&lt;&gt;""), VLOOKUP( IF(ISERROR(VLOOKUP($X697,Datos!$B$8:$C$13,2,0)),0,VLOOKUP($X697,Datos!$B$8:$C$13,2,0)), Datos!$I$9:$N$13, IF(ISERROR(VLOOKUP($Y697,Datos!$B$17:$C$21,2,0)),0,VLOOKUP($Y697, Datos!$B$17:$C$21,2,0)+1),  0),  "-")</f>
        <v>25</v>
      </c>
      <c r="AA697" s="177"/>
      <c r="AB697" s="177"/>
      <c r="AC697" s="179"/>
      <c r="AD697" s="180"/>
      <c r="AE697" s="198">
        <f t="shared" si="33"/>
        <v>22</v>
      </c>
      <c r="AF697" s="198">
        <f t="shared" si="34"/>
        <v>25</v>
      </c>
      <c r="AG697" s="178">
        <v>3</v>
      </c>
      <c r="AH697" s="198" t="str">
        <f>IF(ISERROR(VLOOKUP($AG697,Datos!$A$9:$E$13,2,0)),"",VLOOKUP($AG697,Datos!$A$9:$E$13,2,0))</f>
        <v>3 Moderado</v>
      </c>
      <c r="AI697" s="197" t="str">
        <f>IF(ISERROR(VLOOKUP($AJ697,Datos!$D$8:$E$13,2,0)),0,VLOOKUP($AJ697,Datos!$D$8:$E$13,2,0))</f>
        <v>Extremadamente Dañino</v>
      </c>
      <c r="AJ697" s="198">
        <f>IF(ISERROR(VLOOKUP($X697,Datos!$B$8:$E$13,3,0)), 0, VLOOKUP($X697,Datos!$B$8:$E$13,3,0))</f>
        <v>4</v>
      </c>
      <c r="AK697" s="198">
        <f>IF(ISERROR(VLOOKUP(AL697,Datos!D690:E695,2,0)),0,VLOOKUP(AL697,Datos!D690:E695,2,0))</f>
        <v>0</v>
      </c>
      <c r="AL697" s="198">
        <f>IF(ISERROR(VLOOKUP(Y697,Datos!B690:E695,3,0)),0,VLOOKUP(Y697,Datos!B690:E695,3,0))</f>
        <v>0</v>
      </c>
      <c r="AM697" s="198">
        <f t="shared" si="35"/>
        <v>4</v>
      </c>
      <c r="AN697" s="198" t="str">
        <f>IF(ISERROR(VLOOKUP($AM697,Datos!$I$24:$J$28,2,0)),"-",VLOOKUP($AM697,Datos!$I$24:$J$28,2,0))</f>
        <v>Moderado</v>
      </c>
    </row>
    <row r="698" spans="1:40" s="199" customFormat="1">
      <c r="A698" s="196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8" t="s">
        <v>191</v>
      </c>
      <c r="N698" s="178" t="s">
        <v>194</v>
      </c>
      <c r="O698" s="198">
        <f>IF( AND($M698&lt;&gt;"", $N698&lt;&gt;""), VLOOKUP( IF(ISERROR(VLOOKUP($M698,Datos!$B$8:$C$13,2,0)),0,VLOOKUP($M698,Datos!$B$8:$C$13,2,0)), Datos!$I$9:$N$13, IF(ISERROR(VLOOKUP($N698,Datos!$B$17:$C$21,2,0)),0,VLOOKUP($N698, Datos!$B$17:$C$21,2,0)+1),  0),  "-")</f>
        <v>22</v>
      </c>
      <c r="P698" s="177"/>
      <c r="Q698" s="177"/>
      <c r="R698" s="177"/>
      <c r="S698" s="178" t="s">
        <v>40</v>
      </c>
      <c r="T698" s="198" t="str">
        <f>IF(ISERROR(VLOOKUP($S698,Datos!$B$25:$C$29,2,0)),"", VLOOKUP($S698,Datos!$B$25:$C$29,2,0))</f>
        <v>Alta</v>
      </c>
      <c r="U698" s="198" t="str">
        <f>VLOOKUP($S698,'Efectividad de Controles'!$B$5:$D$9,3,0)</f>
        <v>Impacto / Probabilidad</v>
      </c>
      <c r="V698" s="177"/>
      <c r="W698" s="177"/>
      <c r="X698" s="178" t="s">
        <v>191</v>
      </c>
      <c r="Y698" s="178" t="s">
        <v>196</v>
      </c>
      <c r="Z698" s="198">
        <f>IF( AND($X698&lt;&gt;"", $Y698&lt;&gt;""), VLOOKUP( IF(ISERROR(VLOOKUP($X698,Datos!$B$8:$C$13,2,0)),0,VLOOKUP($X698,Datos!$B$8:$C$13,2,0)), Datos!$I$9:$N$13, IF(ISERROR(VLOOKUP($Y698,Datos!$B$17:$C$21,2,0)),0,VLOOKUP($Y698, Datos!$B$17:$C$21,2,0)+1),  0),  "-")</f>
        <v>25</v>
      </c>
      <c r="AA698" s="177"/>
      <c r="AB698" s="177"/>
      <c r="AC698" s="179"/>
      <c r="AD698" s="180"/>
      <c r="AE698" s="198">
        <f t="shared" si="33"/>
        <v>22</v>
      </c>
      <c r="AF698" s="198">
        <f t="shared" si="34"/>
        <v>25</v>
      </c>
      <c r="AG698" s="178">
        <v>3</v>
      </c>
      <c r="AH698" s="198" t="str">
        <f>IF(ISERROR(VLOOKUP($AG698,Datos!$A$9:$E$13,2,0)),"",VLOOKUP($AG698,Datos!$A$9:$E$13,2,0))</f>
        <v>3 Moderado</v>
      </c>
      <c r="AI698" s="197" t="str">
        <f>IF(ISERROR(VLOOKUP($AJ698,Datos!$D$8:$E$13,2,0)),0,VLOOKUP($AJ698,Datos!$D$8:$E$13,2,0))</f>
        <v>Extremadamente Dañino</v>
      </c>
      <c r="AJ698" s="198">
        <f>IF(ISERROR(VLOOKUP($X698,Datos!$B$8:$E$13,3,0)), 0, VLOOKUP($X698,Datos!$B$8:$E$13,3,0))</f>
        <v>4</v>
      </c>
      <c r="AK698" s="198">
        <f>IF(ISERROR(VLOOKUP(AL698,Datos!D691:E696,2,0)),0,VLOOKUP(AL698,Datos!D691:E696,2,0))</f>
        <v>0</v>
      </c>
      <c r="AL698" s="198">
        <f>IF(ISERROR(VLOOKUP(Y698,Datos!B691:E696,3,0)),0,VLOOKUP(Y698,Datos!B691:E696,3,0))</f>
        <v>0</v>
      </c>
      <c r="AM698" s="198">
        <f t="shared" si="35"/>
        <v>4</v>
      </c>
      <c r="AN698" s="198" t="str">
        <f>IF(ISERROR(VLOOKUP($AM698,Datos!$I$24:$J$28,2,0)),"-",VLOOKUP($AM698,Datos!$I$24:$J$28,2,0))</f>
        <v>Moderado</v>
      </c>
    </row>
    <row r="699" spans="1:40" s="199" customFormat="1">
      <c r="A699" s="196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8" t="s">
        <v>191</v>
      </c>
      <c r="N699" s="178" t="s">
        <v>194</v>
      </c>
      <c r="O699" s="198">
        <f>IF( AND($M699&lt;&gt;"", $N699&lt;&gt;""), VLOOKUP( IF(ISERROR(VLOOKUP($M699,Datos!$B$8:$C$13,2,0)),0,VLOOKUP($M699,Datos!$B$8:$C$13,2,0)), Datos!$I$9:$N$13, IF(ISERROR(VLOOKUP($N699,Datos!$B$17:$C$21,2,0)),0,VLOOKUP($N699, Datos!$B$17:$C$21,2,0)+1),  0),  "-")</f>
        <v>22</v>
      </c>
      <c r="P699" s="177"/>
      <c r="Q699" s="177"/>
      <c r="R699" s="177"/>
      <c r="S699" s="178" t="s">
        <v>40</v>
      </c>
      <c r="T699" s="198" t="str">
        <f>IF(ISERROR(VLOOKUP($S699,Datos!$B$25:$C$29,2,0)),"", VLOOKUP($S699,Datos!$B$25:$C$29,2,0))</f>
        <v>Alta</v>
      </c>
      <c r="U699" s="198" t="str">
        <f>VLOOKUP($S699,'Efectividad de Controles'!$B$5:$D$9,3,0)</f>
        <v>Impacto / Probabilidad</v>
      </c>
      <c r="V699" s="177"/>
      <c r="W699" s="177"/>
      <c r="X699" s="178" t="s">
        <v>191</v>
      </c>
      <c r="Y699" s="178" t="s">
        <v>196</v>
      </c>
      <c r="Z699" s="198">
        <f>IF( AND($X699&lt;&gt;"", $Y699&lt;&gt;""), VLOOKUP( IF(ISERROR(VLOOKUP($X699,Datos!$B$8:$C$13,2,0)),0,VLOOKUP($X699,Datos!$B$8:$C$13,2,0)), Datos!$I$9:$N$13, IF(ISERROR(VLOOKUP($Y699,Datos!$B$17:$C$21,2,0)),0,VLOOKUP($Y699, Datos!$B$17:$C$21,2,0)+1),  0),  "-")</f>
        <v>25</v>
      </c>
      <c r="AA699" s="177"/>
      <c r="AB699" s="177"/>
      <c r="AC699" s="179"/>
      <c r="AD699" s="180"/>
      <c r="AE699" s="198">
        <f t="shared" si="33"/>
        <v>22</v>
      </c>
      <c r="AF699" s="198">
        <f t="shared" si="34"/>
        <v>25</v>
      </c>
      <c r="AG699" s="178">
        <v>3</v>
      </c>
      <c r="AH699" s="198" t="str">
        <f>IF(ISERROR(VLOOKUP($AG699,Datos!$A$9:$E$13,2,0)),"",VLOOKUP($AG699,Datos!$A$9:$E$13,2,0))</f>
        <v>3 Moderado</v>
      </c>
      <c r="AI699" s="197" t="str">
        <f>IF(ISERROR(VLOOKUP($AJ699,Datos!$D$8:$E$13,2,0)),0,VLOOKUP($AJ699,Datos!$D$8:$E$13,2,0))</f>
        <v>Extremadamente Dañino</v>
      </c>
      <c r="AJ699" s="198">
        <f>IF(ISERROR(VLOOKUP($X699,Datos!$B$8:$E$13,3,0)), 0, VLOOKUP($X699,Datos!$B$8:$E$13,3,0))</f>
        <v>4</v>
      </c>
      <c r="AK699" s="198">
        <f>IF(ISERROR(VLOOKUP(AL699,Datos!D692:E697,2,0)),0,VLOOKUP(AL699,Datos!D692:E697,2,0))</f>
        <v>0</v>
      </c>
      <c r="AL699" s="198">
        <f>IF(ISERROR(VLOOKUP(Y699,Datos!B692:E697,3,0)),0,VLOOKUP(Y699,Datos!B692:E697,3,0))</f>
        <v>0</v>
      </c>
      <c r="AM699" s="198">
        <f t="shared" si="35"/>
        <v>4</v>
      </c>
      <c r="AN699" s="198" t="str">
        <f>IF(ISERROR(VLOOKUP($AM699,Datos!$I$24:$J$28,2,0)),"-",VLOOKUP($AM699,Datos!$I$24:$J$28,2,0))</f>
        <v>Moderado</v>
      </c>
    </row>
    <row r="700" spans="1:40" s="199" customFormat="1">
      <c r="A700" s="196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8" t="s">
        <v>191</v>
      </c>
      <c r="N700" s="178" t="s">
        <v>194</v>
      </c>
      <c r="O700" s="198">
        <f>IF( AND($M700&lt;&gt;"", $N700&lt;&gt;""), VLOOKUP( IF(ISERROR(VLOOKUP($M700,Datos!$B$8:$C$13,2,0)),0,VLOOKUP($M700,Datos!$B$8:$C$13,2,0)), Datos!$I$9:$N$13, IF(ISERROR(VLOOKUP($N700,Datos!$B$17:$C$21,2,0)),0,VLOOKUP($N700, Datos!$B$17:$C$21,2,0)+1),  0),  "-")</f>
        <v>22</v>
      </c>
      <c r="P700" s="177"/>
      <c r="Q700" s="177"/>
      <c r="R700" s="177"/>
      <c r="S700" s="178" t="s">
        <v>40</v>
      </c>
      <c r="T700" s="198" t="str">
        <f>IF(ISERROR(VLOOKUP($S700,Datos!$B$25:$C$29,2,0)),"", VLOOKUP($S700,Datos!$B$25:$C$29,2,0))</f>
        <v>Alta</v>
      </c>
      <c r="U700" s="198" t="str">
        <f>VLOOKUP($S700,'Efectividad de Controles'!$B$5:$D$9,3,0)</f>
        <v>Impacto / Probabilidad</v>
      </c>
      <c r="V700" s="177"/>
      <c r="W700" s="177"/>
      <c r="X700" s="178" t="s">
        <v>191</v>
      </c>
      <c r="Y700" s="178" t="s">
        <v>196</v>
      </c>
      <c r="Z700" s="198">
        <f>IF( AND($X700&lt;&gt;"", $Y700&lt;&gt;""), VLOOKUP( IF(ISERROR(VLOOKUP($X700,Datos!$B$8:$C$13,2,0)),0,VLOOKUP($X700,Datos!$B$8:$C$13,2,0)), Datos!$I$9:$N$13, IF(ISERROR(VLOOKUP($Y700,Datos!$B$17:$C$21,2,0)),0,VLOOKUP($Y700, Datos!$B$17:$C$21,2,0)+1),  0),  "-")</f>
        <v>25</v>
      </c>
      <c r="AA700" s="177"/>
      <c r="AB700" s="177"/>
      <c r="AC700" s="179"/>
      <c r="AD700" s="180"/>
      <c r="AE700" s="198">
        <f t="shared" si="33"/>
        <v>22</v>
      </c>
      <c r="AF700" s="198">
        <f t="shared" si="34"/>
        <v>25</v>
      </c>
      <c r="AG700" s="178">
        <v>3</v>
      </c>
      <c r="AH700" s="198" t="str">
        <f>IF(ISERROR(VLOOKUP($AG700,Datos!$A$9:$E$13,2,0)),"",VLOOKUP($AG700,Datos!$A$9:$E$13,2,0))</f>
        <v>3 Moderado</v>
      </c>
      <c r="AI700" s="197" t="str">
        <f>IF(ISERROR(VLOOKUP($AJ700,Datos!$D$8:$E$13,2,0)),0,VLOOKUP($AJ700,Datos!$D$8:$E$13,2,0))</f>
        <v>Extremadamente Dañino</v>
      </c>
      <c r="AJ700" s="198">
        <f>IF(ISERROR(VLOOKUP($X700,Datos!$B$8:$E$13,3,0)), 0, VLOOKUP($X700,Datos!$B$8:$E$13,3,0))</f>
        <v>4</v>
      </c>
      <c r="AK700" s="198">
        <f>IF(ISERROR(VLOOKUP(AL700,Datos!D693:E698,2,0)),0,VLOOKUP(AL700,Datos!D693:E698,2,0))</f>
        <v>0</v>
      </c>
      <c r="AL700" s="198">
        <f>IF(ISERROR(VLOOKUP(Y700,Datos!B693:E698,3,0)),0,VLOOKUP(Y700,Datos!B693:E698,3,0))</f>
        <v>0</v>
      </c>
      <c r="AM700" s="198">
        <f t="shared" si="35"/>
        <v>4</v>
      </c>
      <c r="AN700" s="198" t="str">
        <f>IF(ISERROR(VLOOKUP($AM700,Datos!$I$24:$J$28,2,0)),"-",VLOOKUP($AM700,Datos!$I$24:$J$28,2,0))</f>
        <v>Moderado</v>
      </c>
    </row>
    <row r="701" spans="1:40" s="199" customFormat="1">
      <c r="A701" s="196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8" t="s">
        <v>191</v>
      </c>
      <c r="N701" s="178" t="s">
        <v>194</v>
      </c>
      <c r="O701" s="198">
        <f>IF( AND($M701&lt;&gt;"", $N701&lt;&gt;""), VLOOKUP( IF(ISERROR(VLOOKUP($M701,Datos!$B$8:$C$13,2,0)),0,VLOOKUP($M701,Datos!$B$8:$C$13,2,0)), Datos!$I$9:$N$13, IF(ISERROR(VLOOKUP($N701,Datos!$B$17:$C$21,2,0)),0,VLOOKUP($N701, Datos!$B$17:$C$21,2,0)+1),  0),  "-")</f>
        <v>22</v>
      </c>
      <c r="P701" s="177"/>
      <c r="Q701" s="177"/>
      <c r="R701" s="177"/>
      <c r="S701" s="178" t="s">
        <v>40</v>
      </c>
      <c r="T701" s="198" t="str">
        <f>IF(ISERROR(VLOOKUP($S701,Datos!$B$25:$C$29,2,0)),"", VLOOKUP($S701,Datos!$B$25:$C$29,2,0))</f>
        <v>Alta</v>
      </c>
      <c r="U701" s="198" t="str">
        <f>VLOOKUP($S701,'Efectividad de Controles'!$B$5:$D$9,3,0)</f>
        <v>Impacto / Probabilidad</v>
      </c>
      <c r="V701" s="177"/>
      <c r="W701" s="177"/>
      <c r="X701" s="178" t="s">
        <v>191</v>
      </c>
      <c r="Y701" s="178" t="s">
        <v>196</v>
      </c>
      <c r="Z701" s="198">
        <f>IF( AND($X701&lt;&gt;"", $Y701&lt;&gt;""), VLOOKUP( IF(ISERROR(VLOOKUP($X701,Datos!$B$8:$C$13,2,0)),0,VLOOKUP($X701,Datos!$B$8:$C$13,2,0)), Datos!$I$9:$N$13, IF(ISERROR(VLOOKUP($Y701,Datos!$B$17:$C$21,2,0)),0,VLOOKUP($Y701, Datos!$B$17:$C$21,2,0)+1),  0),  "-")</f>
        <v>25</v>
      </c>
      <c r="AA701" s="177"/>
      <c r="AB701" s="177"/>
      <c r="AC701" s="179"/>
      <c r="AD701" s="180"/>
      <c r="AE701" s="198">
        <f t="shared" si="33"/>
        <v>22</v>
      </c>
      <c r="AF701" s="198">
        <f t="shared" si="34"/>
        <v>25</v>
      </c>
      <c r="AG701" s="178">
        <v>3</v>
      </c>
      <c r="AH701" s="198" t="str">
        <f>IF(ISERROR(VLOOKUP($AG701,Datos!$A$9:$E$13,2,0)),"",VLOOKUP($AG701,Datos!$A$9:$E$13,2,0))</f>
        <v>3 Moderado</v>
      </c>
      <c r="AI701" s="197" t="str">
        <f>IF(ISERROR(VLOOKUP($AJ701,Datos!$D$8:$E$13,2,0)),0,VLOOKUP($AJ701,Datos!$D$8:$E$13,2,0))</f>
        <v>Extremadamente Dañino</v>
      </c>
      <c r="AJ701" s="198">
        <f>IF(ISERROR(VLOOKUP($X701,Datos!$B$8:$E$13,3,0)), 0, VLOOKUP($X701,Datos!$B$8:$E$13,3,0))</f>
        <v>4</v>
      </c>
      <c r="AK701" s="198">
        <f>IF(ISERROR(VLOOKUP(AL701,Datos!D694:E699,2,0)),0,VLOOKUP(AL701,Datos!D694:E699,2,0))</f>
        <v>0</v>
      </c>
      <c r="AL701" s="198">
        <f>IF(ISERROR(VLOOKUP(Y701,Datos!B694:E699,3,0)),0,VLOOKUP(Y701,Datos!B694:E699,3,0))</f>
        <v>0</v>
      </c>
      <c r="AM701" s="198">
        <f t="shared" si="35"/>
        <v>4</v>
      </c>
      <c r="AN701" s="198" t="str">
        <f>IF(ISERROR(VLOOKUP($AM701,Datos!$I$24:$J$28,2,0)),"-",VLOOKUP($AM701,Datos!$I$24:$J$28,2,0))</f>
        <v>Moderado</v>
      </c>
    </row>
    <row r="702" spans="1:40" s="199" customFormat="1">
      <c r="A702" s="196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8" t="s">
        <v>191</v>
      </c>
      <c r="N702" s="178" t="s">
        <v>194</v>
      </c>
      <c r="O702" s="198">
        <f>IF( AND($M702&lt;&gt;"", $N702&lt;&gt;""), VLOOKUP( IF(ISERROR(VLOOKUP($M702,Datos!$B$8:$C$13,2,0)),0,VLOOKUP($M702,Datos!$B$8:$C$13,2,0)), Datos!$I$9:$N$13, IF(ISERROR(VLOOKUP($N702,Datos!$B$17:$C$21,2,0)),0,VLOOKUP($N702, Datos!$B$17:$C$21,2,0)+1),  0),  "-")</f>
        <v>22</v>
      </c>
      <c r="P702" s="177"/>
      <c r="Q702" s="177"/>
      <c r="R702" s="177"/>
      <c r="S702" s="178" t="s">
        <v>40</v>
      </c>
      <c r="T702" s="198" t="str">
        <f>IF(ISERROR(VLOOKUP($S702,Datos!$B$25:$C$29,2,0)),"", VLOOKUP($S702,Datos!$B$25:$C$29,2,0))</f>
        <v>Alta</v>
      </c>
      <c r="U702" s="198" t="str">
        <f>VLOOKUP($S702,'Efectividad de Controles'!$B$5:$D$9,3,0)</f>
        <v>Impacto / Probabilidad</v>
      </c>
      <c r="V702" s="177"/>
      <c r="W702" s="177"/>
      <c r="X702" s="178" t="s">
        <v>191</v>
      </c>
      <c r="Y702" s="178" t="s">
        <v>196</v>
      </c>
      <c r="Z702" s="198">
        <f>IF( AND($X702&lt;&gt;"", $Y702&lt;&gt;""), VLOOKUP( IF(ISERROR(VLOOKUP($X702,Datos!$B$8:$C$13,2,0)),0,VLOOKUP($X702,Datos!$B$8:$C$13,2,0)), Datos!$I$9:$N$13, IF(ISERROR(VLOOKUP($Y702,Datos!$B$17:$C$21,2,0)),0,VLOOKUP($Y702, Datos!$B$17:$C$21,2,0)+1),  0),  "-")</f>
        <v>25</v>
      </c>
      <c r="AA702" s="177"/>
      <c r="AB702" s="177"/>
      <c r="AC702" s="179"/>
      <c r="AD702" s="180"/>
      <c r="AE702" s="198">
        <f t="shared" si="33"/>
        <v>22</v>
      </c>
      <c r="AF702" s="198">
        <f t="shared" si="34"/>
        <v>25</v>
      </c>
      <c r="AG702" s="178">
        <v>3</v>
      </c>
      <c r="AH702" s="198" t="str">
        <f>IF(ISERROR(VLOOKUP($AG702,Datos!$A$9:$E$13,2,0)),"",VLOOKUP($AG702,Datos!$A$9:$E$13,2,0))</f>
        <v>3 Moderado</v>
      </c>
      <c r="AI702" s="197" t="str">
        <f>IF(ISERROR(VLOOKUP($AJ702,Datos!$D$8:$E$13,2,0)),0,VLOOKUP($AJ702,Datos!$D$8:$E$13,2,0))</f>
        <v>Extremadamente Dañino</v>
      </c>
      <c r="AJ702" s="198">
        <f>IF(ISERROR(VLOOKUP($X702,Datos!$B$8:$E$13,3,0)), 0, VLOOKUP($X702,Datos!$B$8:$E$13,3,0))</f>
        <v>4</v>
      </c>
      <c r="AK702" s="198">
        <f>IF(ISERROR(VLOOKUP(AL702,Datos!D695:E700,2,0)),0,VLOOKUP(AL702,Datos!D695:E700,2,0))</f>
        <v>0</v>
      </c>
      <c r="AL702" s="198">
        <f>IF(ISERROR(VLOOKUP(Y702,Datos!B695:E700,3,0)),0,VLOOKUP(Y702,Datos!B695:E700,3,0))</f>
        <v>0</v>
      </c>
      <c r="AM702" s="198">
        <f t="shared" si="35"/>
        <v>4</v>
      </c>
      <c r="AN702" s="198" t="str">
        <f>IF(ISERROR(VLOOKUP($AM702,Datos!$I$24:$J$28,2,0)),"-",VLOOKUP($AM702,Datos!$I$24:$J$28,2,0))</f>
        <v>Moderado</v>
      </c>
    </row>
    <row r="703" spans="1:40" s="199" customFormat="1">
      <c r="A703" s="196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8" t="s">
        <v>191</v>
      </c>
      <c r="N703" s="178" t="s">
        <v>194</v>
      </c>
      <c r="O703" s="198">
        <f>IF( AND($M703&lt;&gt;"", $N703&lt;&gt;""), VLOOKUP( IF(ISERROR(VLOOKUP($M703,Datos!$B$8:$C$13,2,0)),0,VLOOKUP($M703,Datos!$B$8:$C$13,2,0)), Datos!$I$9:$N$13, IF(ISERROR(VLOOKUP($N703,Datos!$B$17:$C$21,2,0)),0,VLOOKUP($N703, Datos!$B$17:$C$21,2,0)+1),  0),  "-")</f>
        <v>22</v>
      </c>
      <c r="P703" s="177"/>
      <c r="Q703" s="177"/>
      <c r="R703" s="177"/>
      <c r="S703" s="178" t="s">
        <v>40</v>
      </c>
      <c r="T703" s="198" t="str">
        <f>IF(ISERROR(VLOOKUP($S703,Datos!$B$25:$C$29,2,0)),"", VLOOKUP($S703,Datos!$B$25:$C$29,2,0))</f>
        <v>Alta</v>
      </c>
      <c r="U703" s="198" t="str">
        <f>VLOOKUP($S703,'Efectividad de Controles'!$B$5:$D$9,3,0)</f>
        <v>Impacto / Probabilidad</v>
      </c>
      <c r="V703" s="177"/>
      <c r="W703" s="177"/>
      <c r="X703" s="178" t="s">
        <v>191</v>
      </c>
      <c r="Y703" s="178" t="s">
        <v>196</v>
      </c>
      <c r="Z703" s="198">
        <f>IF( AND($X703&lt;&gt;"", $Y703&lt;&gt;""), VLOOKUP( IF(ISERROR(VLOOKUP($X703,Datos!$B$8:$C$13,2,0)),0,VLOOKUP($X703,Datos!$B$8:$C$13,2,0)), Datos!$I$9:$N$13, IF(ISERROR(VLOOKUP($Y703,Datos!$B$17:$C$21,2,0)),0,VLOOKUP($Y703, Datos!$B$17:$C$21,2,0)+1),  0),  "-")</f>
        <v>25</v>
      </c>
      <c r="AA703" s="177"/>
      <c r="AB703" s="177"/>
      <c r="AC703" s="179"/>
      <c r="AD703" s="180"/>
      <c r="AE703" s="198">
        <f t="shared" si="33"/>
        <v>22</v>
      </c>
      <c r="AF703" s="198">
        <f t="shared" si="34"/>
        <v>25</v>
      </c>
      <c r="AG703" s="178">
        <v>3</v>
      </c>
      <c r="AH703" s="198" t="str">
        <f>IF(ISERROR(VLOOKUP($AG703,Datos!$A$9:$E$13,2,0)),"",VLOOKUP($AG703,Datos!$A$9:$E$13,2,0))</f>
        <v>3 Moderado</v>
      </c>
      <c r="AI703" s="197" t="str">
        <f>IF(ISERROR(VLOOKUP($AJ703,Datos!$D$8:$E$13,2,0)),0,VLOOKUP($AJ703,Datos!$D$8:$E$13,2,0))</f>
        <v>Extremadamente Dañino</v>
      </c>
      <c r="AJ703" s="198">
        <f>IF(ISERROR(VLOOKUP($X703,Datos!$B$8:$E$13,3,0)), 0, VLOOKUP($X703,Datos!$B$8:$E$13,3,0))</f>
        <v>4</v>
      </c>
      <c r="AK703" s="198">
        <f>IF(ISERROR(VLOOKUP(AL703,Datos!D696:E701,2,0)),0,VLOOKUP(AL703,Datos!D696:E701,2,0))</f>
        <v>0</v>
      </c>
      <c r="AL703" s="198">
        <f>IF(ISERROR(VLOOKUP(Y703,Datos!B696:E701,3,0)),0,VLOOKUP(Y703,Datos!B696:E701,3,0))</f>
        <v>0</v>
      </c>
      <c r="AM703" s="198">
        <f t="shared" si="35"/>
        <v>4</v>
      </c>
      <c r="AN703" s="198" t="str">
        <f>IF(ISERROR(VLOOKUP($AM703,Datos!$I$24:$J$28,2,0)),"-",VLOOKUP($AM703,Datos!$I$24:$J$28,2,0))</f>
        <v>Moderado</v>
      </c>
    </row>
    <row r="704" spans="1:40" s="199" customFormat="1">
      <c r="A704" s="196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8" t="s">
        <v>191</v>
      </c>
      <c r="N704" s="178" t="s">
        <v>194</v>
      </c>
      <c r="O704" s="198">
        <f>IF( AND($M704&lt;&gt;"", $N704&lt;&gt;""), VLOOKUP( IF(ISERROR(VLOOKUP($M704,Datos!$B$8:$C$13,2,0)),0,VLOOKUP($M704,Datos!$B$8:$C$13,2,0)), Datos!$I$9:$N$13, IF(ISERROR(VLOOKUP($N704,Datos!$B$17:$C$21,2,0)),0,VLOOKUP($N704, Datos!$B$17:$C$21,2,0)+1),  0),  "-")</f>
        <v>22</v>
      </c>
      <c r="P704" s="177"/>
      <c r="Q704" s="177"/>
      <c r="R704" s="177"/>
      <c r="S704" s="178" t="s">
        <v>40</v>
      </c>
      <c r="T704" s="198" t="str">
        <f>IF(ISERROR(VLOOKUP($S704,Datos!$B$25:$C$29,2,0)),"", VLOOKUP($S704,Datos!$B$25:$C$29,2,0))</f>
        <v>Alta</v>
      </c>
      <c r="U704" s="198" t="str">
        <f>VLOOKUP($S704,'Efectividad de Controles'!$B$5:$D$9,3,0)</f>
        <v>Impacto / Probabilidad</v>
      </c>
      <c r="V704" s="177"/>
      <c r="W704" s="177"/>
      <c r="X704" s="178" t="s">
        <v>191</v>
      </c>
      <c r="Y704" s="178" t="s">
        <v>196</v>
      </c>
      <c r="Z704" s="198">
        <f>IF( AND($X704&lt;&gt;"", $Y704&lt;&gt;""), VLOOKUP( IF(ISERROR(VLOOKUP($X704,Datos!$B$8:$C$13,2,0)),0,VLOOKUP($X704,Datos!$B$8:$C$13,2,0)), Datos!$I$9:$N$13, IF(ISERROR(VLOOKUP($Y704,Datos!$B$17:$C$21,2,0)),0,VLOOKUP($Y704, Datos!$B$17:$C$21,2,0)+1),  0),  "-")</f>
        <v>25</v>
      </c>
      <c r="AA704" s="177"/>
      <c r="AB704" s="177"/>
      <c r="AC704" s="179"/>
      <c r="AD704" s="180"/>
      <c r="AE704" s="198">
        <f t="shared" si="33"/>
        <v>22</v>
      </c>
      <c r="AF704" s="198">
        <f t="shared" si="34"/>
        <v>25</v>
      </c>
      <c r="AG704" s="178">
        <v>3</v>
      </c>
      <c r="AH704" s="198" t="str">
        <f>IF(ISERROR(VLOOKUP($AG704,Datos!$A$9:$E$13,2,0)),"",VLOOKUP($AG704,Datos!$A$9:$E$13,2,0))</f>
        <v>3 Moderado</v>
      </c>
      <c r="AI704" s="197" t="str">
        <f>IF(ISERROR(VLOOKUP($AJ704,Datos!$D$8:$E$13,2,0)),0,VLOOKUP($AJ704,Datos!$D$8:$E$13,2,0))</f>
        <v>Extremadamente Dañino</v>
      </c>
      <c r="AJ704" s="198">
        <f>IF(ISERROR(VLOOKUP($X704,Datos!$B$8:$E$13,3,0)), 0, VLOOKUP($X704,Datos!$B$8:$E$13,3,0))</f>
        <v>4</v>
      </c>
      <c r="AK704" s="198">
        <f>IF(ISERROR(VLOOKUP(AL704,Datos!D697:E702,2,0)),0,VLOOKUP(AL704,Datos!D697:E702,2,0))</f>
        <v>0</v>
      </c>
      <c r="AL704" s="198">
        <f>IF(ISERROR(VLOOKUP(Y704,Datos!B697:E702,3,0)),0,VLOOKUP(Y704,Datos!B697:E702,3,0))</f>
        <v>0</v>
      </c>
      <c r="AM704" s="198">
        <f t="shared" si="35"/>
        <v>4</v>
      </c>
      <c r="AN704" s="198" t="str">
        <f>IF(ISERROR(VLOOKUP($AM704,Datos!$I$24:$J$28,2,0)),"-",VLOOKUP($AM704,Datos!$I$24:$J$28,2,0))</f>
        <v>Moderado</v>
      </c>
    </row>
    <row r="705" spans="1:40" s="199" customFormat="1">
      <c r="A705" s="196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8" t="s">
        <v>191</v>
      </c>
      <c r="N705" s="178" t="s">
        <v>194</v>
      </c>
      <c r="O705" s="198">
        <f>IF( AND($M705&lt;&gt;"", $N705&lt;&gt;""), VLOOKUP( IF(ISERROR(VLOOKUP($M705,Datos!$B$8:$C$13,2,0)),0,VLOOKUP($M705,Datos!$B$8:$C$13,2,0)), Datos!$I$9:$N$13, IF(ISERROR(VLOOKUP($N705,Datos!$B$17:$C$21,2,0)),0,VLOOKUP($N705, Datos!$B$17:$C$21,2,0)+1),  0),  "-")</f>
        <v>22</v>
      </c>
      <c r="P705" s="177"/>
      <c r="Q705" s="177"/>
      <c r="R705" s="177"/>
      <c r="S705" s="178" t="s">
        <v>40</v>
      </c>
      <c r="T705" s="198" t="str">
        <f>IF(ISERROR(VLOOKUP($S705,Datos!$B$25:$C$29,2,0)),"", VLOOKUP($S705,Datos!$B$25:$C$29,2,0))</f>
        <v>Alta</v>
      </c>
      <c r="U705" s="198" t="str">
        <f>VLOOKUP($S705,'Efectividad de Controles'!$B$5:$D$9,3,0)</f>
        <v>Impacto / Probabilidad</v>
      </c>
      <c r="V705" s="177"/>
      <c r="W705" s="177"/>
      <c r="X705" s="178" t="s">
        <v>191</v>
      </c>
      <c r="Y705" s="178" t="s">
        <v>196</v>
      </c>
      <c r="Z705" s="198">
        <f>IF( AND($X705&lt;&gt;"", $Y705&lt;&gt;""), VLOOKUP( IF(ISERROR(VLOOKUP($X705,Datos!$B$8:$C$13,2,0)),0,VLOOKUP($X705,Datos!$B$8:$C$13,2,0)), Datos!$I$9:$N$13, IF(ISERROR(VLOOKUP($Y705,Datos!$B$17:$C$21,2,0)),0,VLOOKUP($Y705, Datos!$B$17:$C$21,2,0)+1),  0),  "-")</f>
        <v>25</v>
      </c>
      <c r="AA705" s="177"/>
      <c r="AB705" s="177"/>
      <c r="AC705" s="179"/>
      <c r="AD705" s="180"/>
      <c r="AE705" s="198">
        <f t="shared" si="33"/>
        <v>22</v>
      </c>
      <c r="AF705" s="198">
        <f t="shared" si="34"/>
        <v>25</v>
      </c>
      <c r="AG705" s="178">
        <v>3</v>
      </c>
      <c r="AH705" s="198" t="str">
        <f>IF(ISERROR(VLOOKUP($AG705,Datos!$A$9:$E$13,2,0)),"",VLOOKUP($AG705,Datos!$A$9:$E$13,2,0))</f>
        <v>3 Moderado</v>
      </c>
      <c r="AI705" s="197" t="str">
        <f>IF(ISERROR(VLOOKUP($AJ705,Datos!$D$8:$E$13,2,0)),0,VLOOKUP($AJ705,Datos!$D$8:$E$13,2,0))</f>
        <v>Extremadamente Dañino</v>
      </c>
      <c r="AJ705" s="198">
        <f>IF(ISERROR(VLOOKUP($X705,Datos!$B$8:$E$13,3,0)), 0, VLOOKUP($X705,Datos!$B$8:$E$13,3,0))</f>
        <v>4</v>
      </c>
      <c r="AK705" s="198">
        <f>IF(ISERROR(VLOOKUP(AL705,Datos!D698:E703,2,0)),0,VLOOKUP(AL705,Datos!D698:E703,2,0))</f>
        <v>0</v>
      </c>
      <c r="AL705" s="198">
        <f>IF(ISERROR(VLOOKUP(Y705,Datos!B698:E703,3,0)),0,VLOOKUP(Y705,Datos!B698:E703,3,0))</f>
        <v>0</v>
      </c>
      <c r="AM705" s="198">
        <f t="shared" si="35"/>
        <v>4</v>
      </c>
      <c r="AN705" s="198" t="str">
        <f>IF(ISERROR(VLOOKUP($AM705,Datos!$I$24:$J$28,2,0)),"-",VLOOKUP($AM705,Datos!$I$24:$J$28,2,0))</f>
        <v>Moderado</v>
      </c>
    </row>
    <row r="706" spans="1:40" s="199" customFormat="1">
      <c r="A706" s="196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8" t="s">
        <v>191</v>
      </c>
      <c r="N706" s="178" t="s">
        <v>194</v>
      </c>
      <c r="O706" s="198">
        <f>IF( AND($M706&lt;&gt;"", $N706&lt;&gt;""), VLOOKUP( IF(ISERROR(VLOOKUP($M706,Datos!$B$8:$C$13,2,0)),0,VLOOKUP($M706,Datos!$B$8:$C$13,2,0)), Datos!$I$9:$N$13, IF(ISERROR(VLOOKUP($N706,Datos!$B$17:$C$21,2,0)),0,VLOOKUP($N706, Datos!$B$17:$C$21,2,0)+1),  0),  "-")</f>
        <v>22</v>
      </c>
      <c r="P706" s="177"/>
      <c r="Q706" s="177"/>
      <c r="R706" s="177"/>
      <c r="S706" s="178" t="s">
        <v>40</v>
      </c>
      <c r="T706" s="198" t="str">
        <f>IF(ISERROR(VLOOKUP($S706,Datos!$B$25:$C$29,2,0)),"", VLOOKUP($S706,Datos!$B$25:$C$29,2,0))</f>
        <v>Alta</v>
      </c>
      <c r="U706" s="198" t="str">
        <f>VLOOKUP($S706,'Efectividad de Controles'!$B$5:$D$9,3,0)</f>
        <v>Impacto / Probabilidad</v>
      </c>
      <c r="V706" s="177"/>
      <c r="W706" s="177"/>
      <c r="X706" s="178" t="s">
        <v>191</v>
      </c>
      <c r="Y706" s="178" t="s">
        <v>196</v>
      </c>
      <c r="Z706" s="198">
        <f>IF( AND($X706&lt;&gt;"", $Y706&lt;&gt;""), VLOOKUP( IF(ISERROR(VLOOKUP($X706,Datos!$B$8:$C$13,2,0)),0,VLOOKUP($X706,Datos!$B$8:$C$13,2,0)), Datos!$I$9:$N$13, IF(ISERROR(VLOOKUP($Y706,Datos!$B$17:$C$21,2,0)),0,VLOOKUP($Y706, Datos!$B$17:$C$21,2,0)+1),  0),  "-")</f>
        <v>25</v>
      </c>
      <c r="AA706" s="177"/>
      <c r="AB706" s="177"/>
      <c r="AC706" s="179"/>
      <c r="AD706" s="180"/>
      <c r="AE706" s="198">
        <f t="shared" si="33"/>
        <v>22</v>
      </c>
      <c r="AF706" s="198">
        <f t="shared" si="34"/>
        <v>25</v>
      </c>
      <c r="AG706" s="178">
        <v>3</v>
      </c>
      <c r="AH706" s="198" t="str">
        <f>IF(ISERROR(VLOOKUP($AG706,Datos!$A$9:$E$13,2,0)),"",VLOOKUP($AG706,Datos!$A$9:$E$13,2,0))</f>
        <v>3 Moderado</v>
      </c>
      <c r="AI706" s="197" t="str">
        <f>IF(ISERROR(VLOOKUP($AJ706,Datos!$D$8:$E$13,2,0)),0,VLOOKUP($AJ706,Datos!$D$8:$E$13,2,0))</f>
        <v>Extremadamente Dañino</v>
      </c>
      <c r="AJ706" s="198">
        <f>IF(ISERROR(VLOOKUP($X706,Datos!$B$8:$E$13,3,0)), 0, VLOOKUP($X706,Datos!$B$8:$E$13,3,0))</f>
        <v>4</v>
      </c>
      <c r="AK706" s="198">
        <f>IF(ISERROR(VLOOKUP(AL706,Datos!D699:E704,2,0)),0,VLOOKUP(AL706,Datos!D699:E704,2,0))</f>
        <v>0</v>
      </c>
      <c r="AL706" s="198">
        <f>IF(ISERROR(VLOOKUP(Y706,Datos!B699:E704,3,0)),0,VLOOKUP(Y706,Datos!B699:E704,3,0))</f>
        <v>0</v>
      </c>
      <c r="AM706" s="198">
        <f t="shared" si="35"/>
        <v>4</v>
      </c>
      <c r="AN706" s="198" t="str">
        <f>IF(ISERROR(VLOOKUP($AM706,Datos!$I$24:$J$28,2,0)),"-",VLOOKUP($AM706,Datos!$I$24:$J$28,2,0))</f>
        <v>Moderado</v>
      </c>
    </row>
    <row r="707" spans="1:40" s="199" customFormat="1">
      <c r="A707" s="196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8" t="s">
        <v>191</v>
      </c>
      <c r="N707" s="178" t="s">
        <v>194</v>
      </c>
      <c r="O707" s="198">
        <f>IF( AND($M707&lt;&gt;"", $N707&lt;&gt;""), VLOOKUP( IF(ISERROR(VLOOKUP($M707,Datos!$B$8:$C$13,2,0)),0,VLOOKUP($M707,Datos!$B$8:$C$13,2,0)), Datos!$I$9:$N$13, IF(ISERROR(VLOOKUP($N707,Datos!$B$17:$C$21,2,0)),0,VLOOKUP($N707, Datos!$B$17:$C$21,2,0)+1),  0),  "-")</f>
        <v>22</v>
      </c>
      <c r="P707" s="177"/>
      <c r="Q707" s="177"/>
      <c r="R707" s="177"/>
      <c r="S707" s="178" t="s">
        <v>40</v>
      </c>
      <c r="T707" s="198" t="str">
        <f>IF(ISERROR(VLOOKUP($S707,Datos!$B$25:$C$29,2,0)),"", VLOOKUP($S707,Datos!$B$25:$C$29,2,0))</f>
        <v>Alta</v>
      </c>
      <c r="U707" s="198" t="str">
        <f>VLOOKUP($S707,'Efectividad de Controles'!$B$5:$D$9,3,0)</f>
        <v>Impacto / Probabilidad</v>
      </c>
      <c r="V707" s="177"/>
      <c r="W707" s="177"/>
      <c r="X707" s="178" t="s">
        <v>191</v>
      </c>
      <c r="Y707" s="178" t="s">
        <v>196</v>
      </c>
      <c r="Z707" s="198">
        <f>IF( AND($X707&lt;&gt;"", $Y707&lt;&gt;""), VLOOKUP( IF(ISERROR(VLOOKUP($X707,Datos!$B$8:$C$13,2,0)),0,VLOOKUP($X707,Datos!$B$8:$C$13,2,0)), Datos!$I$9:$N$13, IF(ISERROR(VLOOKUP($Y707,Datos!$B$17:$C$21,2,0)),0,VLOOKUP($Y707, Datos!$B$17:$C$21,2,0)+1),  0),  "-")</f>
        <v>25</v>
      </c>
      <c r="AA707" s="177"/>
      <c r="AB707" s="177"/>
      <c r="AC707" s="179"/>
      <c r="AD707" s="180"/>
      <c r="AE707" s="198">
        <f t="shared" si="33"/>
        <v>22</v>
      </c>
      <c r="AF707" s="198">
        <f t="shared" si="34"/>
        <v>25</v>
      </c>
      <c r="AG707" s="178">
        <v>3</v>
      </c>
      <c r="AH707" s="198" t="str">
        <f>IF(ISERROR(VLOOKUP($AG707,Datos!$A$9:$E$13,2,0)),"",VLOOKUP($AG707,Datos!$A$9:$E$13,2,0))</f>
        <v>3 Moderado</v>
      </c>
      <c r="AI707" s="197" t="str">
        <f>IF(ISERROR(VLOOKUP($AJ707,Datos!$D$8:$E$13,2,0)),0,VLOOKUP($AJ707,Datos!$D$8:$E$13,2,0))</f>
        <v>Extremadamente Dañino</v>
      </c>
      <c r="AJ707" s="198">
        <f>IF(ISERROR(VLOOKUP($X707,Datos!$B$8:$E$13,3,0)), 0, VLOOKUP($X707,Datos!$B$8:$E$13,3,0))</f>
        <v>4</v>
      </c>
      <c r="AK707" s="198">
        <f>IF(ISERROR(VLOOKUP(AL707,Datos!D700:E705,2,0)),0,VLOOKUP(AL707,Datos!D700:E705,2,0))</f>
        <v>0</v>
      </c>
      <c r="AL707" s="198">
        <f>IF(ISERROR(VLOOKUP(Y707,Datos!B700:E705,3,0)),0,VLOOKUP(Y707,Datos!B700:E705,3,0))</f>
        <v>0</v>
      </c>
      <c r="AM707" s="198">
        <f t="shared" si="35"/>
        <v>4</v>
      </c>
      <c r="AN707" s="198" t="str">
        <f>IF(ISERROR(VLOOKUP($AM707,Datos!$I$24:$J$28,2,0)),"-",VLOOKUP($AM707,Datos!$I$24:$J$28,2,0))</f>
        <v>Moderado</v>
      </c>
    </row>
    <row r="708" spans="1:40" s="199" customFormat="1">
      <c r="A708" s="196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8" t="s">
        <v>191</v>
      </c>
      <c r="N708" s="178" t="s">
        <v>194</v>
      </c>
      <c r="O708" s="198">
        <f>IF( AND($M708&lt;&gt;"", $N708&lt;&gt;""), VLOOKUP( IF(ISERROR(VLOOKUP($M708,Datos!$B$8:$C$13,2,0)),0,VLOOKUP($M708,Datos!$B$8:$C$13,2,0)), Datos!$I$9:$N$13, IF(ISERROR(VLOOKUP($N708,Datos!$B$17:$C$21,2,0)),0,VLOOKUP($N708, Datos!$B$17:$C$21,2,0)+1),  0),  "-")</f>
        <v>22</v>
      </c>
      <c r="P708" s="177"/>
      <c r="Q708" s="177"/>
      <c r="R708" s="177"/>
      <c r="S708" s="178" t="s">
        <v>40</v>
      </c>
      <c r="T708" s="198" t="str">
        <f>IF(ISERROR(VLOOKUP($S708,Datos!$B$25:$C$29,2,0)),"", VLOOKUP($S708,Datos!$B$25:$C$29,2,0))</f>
        <v>Alta</v>
      </c>
      <c r="U708" s="198" t="str">
        <f>VLOOKUP($S708,'Efectividad de Controles'!$B$5:$D$9,3,0)</f>
        <v>Impacto / Probabilidad</v>
      </c>
      <c r="V708" s="177"/>
      <c r="W708" s="177"/>
      <c r="X708" s="178" t="s">
        <v>191</v>
      </c>
      <c r="Y708" s="178" t="s">
        <v>196</v>
      </c>
      <c r="Z708" s="198">
        <f>IF( AND($X708&lt;&gt;"", $Y708&lt;&gt;""), VLOOKUP( IF(ISERROR(VLOOKUP($X708,Datos!$B$8:$C$13,2,0)),0,VLOOKUP($X708,Datos!$B$8:$C$13,2,0)), Datos!$I$9:$N$13, IF(ISERROR(VLOOKUP($Y708,Datos!$B$17:$C$21,2,0)),0,VLOOKUP($Y708, Datos!$B$17:$C$21,2,0)+1),  0),  "-")</f>
        <v>25</v>
      </c>
      <c r="AA708" s="177"/>
      <c r="AB708" s="177"/>
      <c r="AC708" s="179"/>
      <c r="AD708" s="180"/>
      <c r="AE708" s="198">
        <f t="shared" si="33"/>
        <v>22</v>
      </c>
      <c r="AF708" s="198">
        <f t="shared" si="34"/>
        <v>25</v>
      </c>
      <c r="AG708" s="178">
        <v>3</v>
      </c>
      <c r="AH708" s="198" t="str">
        <f>IF(ISERROR(VLOOKUP($AG708,Datos!$A$9:$E$13,2,0)),"",VLOOKUP($AG708,Datos!$A$9:$E$13,2,0))</f>
        <v>3 Moderado</v>
      </c>
      <c r="AI708" s="197" t="str">
        <f>IF(ISERROR(VLOOKUP($AJ708,Datos!$D$8:$E$13,2,0)),0,VLOOKUP($AJ708,Datos!$D$8:$E$13,2,0))</f>
        <v>Extremadamente Dañino</v>
      </c>
      <c r="AJ708" s="198">
        <f>IF(ISERROR(VLOOKUP($X708,Datos!$B$8:$E$13,3,0)), 0, VLOOKUP($X708,Datos!$B$8:$E$13,3,0))</f>
        <v>4</v>
      </c>
      <c r="AK708" s="198">
        <f>IF(ISERROR(VLOOKUP(AL708,Datos!D701:E706,2,0)),0,VLOOKUP(AL708,Datos!D701:E706,2,0))</f>
        <v>0</v>
      </c>
      <c r="AL708" s="198">
        <f>IF(ISERROR(VLOOKUP(Y708,Datos!B701:E706,3,0)),0,VLOOKUP(Y708,Datos!B701:E706,3,0))</f>
        <v>0</v>
      </c>
      <c r="AM708" s="198">
        <f t="shared" si="35"/>
        <v>4</v>
      </c>
      <c r="AN708" s="198" t="str">
        <f>IF(ISERROR(VLOOKUP($AM708,Datos!$I$24:$J$28,2,0)),"-",VLOOKUP($AM708,Datos!$I$24:$J$28,2,0))</f>
        <v>Moderado</v>
      </c>
    </row>
    <row r="709" spans="1:40" s="199" customFormat="1">
      <c r="A709" s="196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8" t="s">
        <v>191</v>
      </c>
      <c r="N709" s="178" t="s">
        <v>194</v>
      </c>
      <c r="O709" s="198">
        <f>IF( AND($M709&lt;&gt;"", $N709&lt;&gt;""), VLOOKUP( IF(ISERROR(VLOOKUP($M709,Datos!$B$8:$C$13,2,0)),0,VLOOKUP($M709,Datos!$B$8:$C$13,2,0)), Datos!$I$9:$N$13, IF(ISERROR(VLOOKUP($N709,Datos!$B$17:$C$21,2,0)),0,VLOOKUP($N709, Datos!$B$17:$C$21,2,0)+1),  0),  "-")</f>
        <v>22</v>
      </c>
      <c r="P709" s="177"/>
      <c r="Q709" s="177"/>
      <c r="R709" s="177"/>
      <c r="S709" s="178" t="s">
        <v>40</v>
      </c>
      <c r="T709" s="198" t="str">
        <f>IF(ISERROR(VLOOKUP($S709,Datos!$B$25:$C$29,2,0)),"", VLOOKUP($S709,Datos!$B$25:$C$29,2,0))</f>
        <v>Alta</v>
      </c>
      <c r="U709" s="198" t="str">
        <f>VLOOKUP($S709,'Efectividad de Controles'!$B$5:$D$9,3,0)</f>
        <v>Impacto / Probabilidad</v>
      </c>
      <c r="V709" s="177"/>
      <c r="W709" s="177"/>
      <c r="X709" s="178" t="s">
        <v>191</v>
      </c>
      <c r="Y709" s="178" t="s">
        <v>196</v>
      </c>
      <c r="Z709" s="198">
        <f>IF( AND($X709&lt;&gt;"", $Y709&lt;&gt;""), VLOOKUP( IF(ISERROR(VLOOKUP($X709,Datos!$B$8:$C$13,2,0)),0,VLOOKUP($X709,Datos!$B$8:$C$13,2,0)), Datos!$I$9:$N$13, IF(ISERROR(VLOOKUP($Y709,Datos!$B$17:$C$21,2,0)),0,VLOOKUP($Y709, Datos!$B$17:$C$21,2,0)+1),  0),  "-")</f>
        <v>25</v>
      </c>
      <c r="AA709" s="177"/>
      <c r="AB709" s="177"/>
      <c r="AC709" s="179"/>
      <c r="AD709" s="180"/>
      <c r="AE709" s="198">
        <f t="shared" si="33"/>
        <v>22</v>
      </c>
      <c r="AF709" s="198">
        <f t="shared" si="34"/>
        <v>25</v>
      </c>
      <c r="AG709" s="178">
        <v>3</v>
      </c>
      <c r="AH709" s="198" t="str">
        <f>IF(ISERROR(VLOOKUP($AG709,Datos!$A$9:$E$13,2,0)),"",VLOOKUP($AG709,Datos!$A$9:$E$13,2,0))</f>
        <v>3 Moderado</v>
      </c>
      <c r="AI709" s="197" t="str">
        <f>IF(ISERROR(VLOOKUP($AJ709,Datos!$D$8:$E$13,2,0)),0,VLOOKUP($AJ709,Datos!$D$8:$E$13,2,0))</f>
        <v>Extremadamente Dañino</v>
      </c>
      <c r="AJ709" s="198">
        <f>IF(ISERROR(VLOOKUP($X709,Datos!$B$8:$E$13,3,0)), 0, VLOOKUP($X709,Datos!$B$8:$E$13,3,0))</f>
        <v>4</v>
      </c>
      <c r="AK709" s="198">
        <f>IF(ISERROR(VLOOKUP(AL709,Datos!D702:E707,2,0)),0,VLOOKUP(AL709,Datos!D702:E707,2,0))</f>
        <v>0</v>
      </c>
      <c r="AL709" s="198">
        <f>IF(ISERROR(VLOOKUP(Y709,Datos!B702:E707,3,0)),0,VLOOKUP(Y709,Datos!B702:E707,3,0))</f>
        <v>0</v>
      </c>
      <c r="AM709" s="198">
        <f t="shared" si="35"/>
        <v>4</v>
      </c>
      <c r="AN709" s="198" t="str">
        <f>IF(ISERROR(VLOOKUP($AM709,Datos!$I$24:$J$28,2,0)),"-",VLOOKUP($AM709,Datos!$I$24:$J$28,2,0))</f>
        <v>Moderado</v>
      </c>
    </row>
    <row r="710" spans="1:40" s="199" customFormat="1">
      <c r="A710" s="196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8" t="s">
        <v>191</v>
      </c>
      <c r="N710" s="178" t="s">
        <v>194</v>
      </c>
      <c r="O710" s="198">
        <f>IF( AND($M710&lt;&gt;"", $N710&lt;&gt;""), VLOOKUP( IF(ISERROR(VLOOKUP($M710,Datos!$B$8:$C$13,2,0)),0,VLOOKUP($M710,Datos!$B$8:$C$13,2,0)), Datos!$I$9:$N$13, IF(ISERROR(VLOOKUP($N710,Datos!$B$17:$C$21,2,0)),0,VLOOKUP($N710, Datos!$B$17:$C$21,2,0)+1),  0),  "-")</f>
        <v>22</v>
      </c>
      <c r="P710" s="177"/>
      <c r="Q710" s="177"/>
      <c r="R710" s="177"/>
      <c r="S710" s="178" t="s">
        <v>40</v>
      </c>
      <c r="T710" s="198" t="str">
        <f>IF(ISERROR(VLOOKUP($S710,Datos!$B$25:$C$29,2,0)),"", VLOOKUP($S710,Datos!$B$25:$C$29,2,0))</f>
        <v>Alta</v>
      </c>
      <c r="U710" s="198" t="str">
        <f>VLOOKUP($S710,'Efectividad de Controles'!$B$5:$D$9,3,0)</f>
        <v>Impacto / Probabilidad</v>
      </c>
      <c r="V710" s="177"/>
      <c r="W710" s="177"/>
      <c r="X710" s="178" t="s">
        <v>191</v>
      </c>
      <c r="Y710" s="178" t="s">
        <v>196</v>
      </c>
      <c r="Z710" s="198">
        <f>IF( AND($X710&lt;&gt;"", $Y710&lt;&gt;""), VLOOKUP( IF(ISERROR(VLOOKUP($X710,Datos!$B$8:$C$13,2,0)),0,VLOOKUP($X710,Datos!$B$8:$C$13,2,0)), Datos!$I$9:$N$13, IF(ISERROR(VLOOKUP($Y710,Datos!$B$17:$C$21,2,0)),0,VLOOKUP($Y710, Datos!$B$17:$C$21,2,0)+1),  0),  "-")</f>
        <v>25</v>
      </c>
      <c r="AA710" s="177"/>
      <c r="AB710" s="177"/>
      <c r="AC710" s="179"/>
      <c r="AD710" s="180"/>
      <c r="AE710" s="198">
        <f t="shared" si="33"/>
        <v>22</v>
      </c>
      <c r="AF710" s="198">
        <f t="shared" si="34"/>
        <v>25</v>
      </c>
      <c r="AG710" s="178">
        <v>3</v>
      </c>
      <c r="AH710" s="198" t="str">
        <f>IF(ISERROR(VLOOKUP($AG710,Datos!$A$9:$E$13,2,0)),"",VLOOKUP($AG710,Datos!$A$9:$E$13,2,0))</f>
        <v>3 Moderado</v>
      </c>
      <c r="AI710" s="197" t="str">
        <f>IF(ISERROR(VLOOKUP($AJ710,Datos!$D$8:$E$13,2,0)),0,VLOOKUP($AJ710,Datos!$D$8:$E$13,2,0))</f>
        <v>Extremadamente Dañino</v>
      </c>
      <c r="AJ710" s="198">
        <f>IF(ISERROR(VLOOKUP($X710,Datos!$B$8:$E$13,3,0)), 0, VLOOKUP($X710,Datos!$B$8:$E$13,3,0))</f>
        <v>4</v>
      </c>
      <c r="AK710" s="198">
        <f>IF(ISERROR(VLOOKUP(AL710,Datos!D703:E708,2,0)),0,VLOOKUP(AL710,Datos!D703:E708,2,0))</f>
        <v>0</v>
      </c>
      <c r="AL710" s="198">
        <f>IF(ISERROR(VLOOKUP(Y710,Datos!B703:E708,3,0)),0,VLOOKUP(Y710,Datos!B703:E708,3,0))</f>
        <v>0</v>
      </c>
      <c r="AM710" s="198">
        <f t="shared" si="35"/>
        <v>4</v>
      </c>
      <c r="AN710" s="198" t="str">
        <f>IF(ISERROR(VLOOKUP($AM710,Datos!$I$24:$J$28,2,0)),"-",VLOOKUP($AM710,Datos!$I$24:$J$28,2,0))</f>
        <v>Moderado</v>
      </c>
    </row>
    <row r="711" spans="1:40" s="199" customFormat="1">
      <c r="A711" s="196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8" t="s">
        <v>191</v>
      </c>
      <c r="N711" s="178" t="s">
        <v>194</v>
      </c>
      <c r="O711" s="198">
        <f>IF( AND($M711&lt;&gt;"", $N711&lt;&gt;""), VLOOKUP( IF(ISERROR(VLOOKUP($M711,Datos!$B$8:$C$13,2,0)),0,VLOOKUP($M711,Datos!$B$8:$C$13,2,0)), Datos!$I$9:$N$13, IF(ISERROR(VLOOKUP($N711,Datos!$B$17:$C$21,2,0)),0,VLOOKUP($N711, Datos!$B$17:$C$21,2,0)+1),  0),  "-")</f>
        <v>22</v>
      </c>
      <c r="P711" s="177"/>
      <c r="Q711" s="177"/>
      <c r="R711" s="177"/>
      <c r="S711" s="178" t="s">
        <v>40</v>
      </c>
      <c r="T711" s="198" t="str">
        <f>IF(ISERROR(VLOOKUP($S711,Datos!$B$25:$C$29,2,0)),"", VLOOKUP($S711,Datos!$B$25:$C$29,2,0))</f>
        <v>Alta</v>
      </c>
      <c r="U711" s="198" t="str">
        <f>VLOOKUP($S711,'Efectividad de Controles'!$B$5:$D$9,3,0)</f>
        <v>Impacto / Probabilidad</v>
      </c>
      <c r="V711" s="177"/>
      <c r="W711" s="177"/>
      <c r="X711" s="178" t="s">
        <v>191</v>
      </c>
      <c r="Y711" s="178" t="s">
        <v>196</v>
      </c>
      <c r="Z711" s="198">
        <f>IF( AND($X711&lt;&gt;"", $Y711&lt;&gt;""), VLOOKUP( IF(ISERROR(VLOOKUP($X711,Datos!$B$8:$C$13,2,0)),0,VLOOKUP($X711,Datos!$B$8:$C$13,2,0)), Datos!$I$9:$N$13, IF(ISERROR(VLOOKUP($Y711,Datos!$B$17:$C$21,2,0)),0,VLOOKUP($Y711, Datos!$B$17:$C$21,2,0)+1),  0),  "-")</f>
        <v>25</v>
      </c>
      <c r="AA711" s="177"/>
      <c r="AB711" s="177"/>
      <c r="AC711" s="179"/>
      <c r="AD711" s="180"/>
      <c r="AE711" s="198">
        <f t="shared" si="33"/>
        <v>22</v>
      </c>
      <c r="AF711" s="198">
        <f t="shared" si="34"/>
        <v>25</v>
      </c>
      <c r="AG711" s="178">
        <v>3</v>
      </c>
      <c r="AH711" s="198" t="str">
        <f>IF(ISERROR(VLOOKUP($AG711,Datos!$A$9:$E$13,2,0)),"",VLOOKUP($AG711,Datos!$A$9:$E$13,2,0))</f>
        <v>3 Moderado</v>
      </c>
      <c r="AI711" s="197" t="str">
        <f>IF(ISERROR(VLOOKUP($AJ711,Datos!$D$8:$E$13,2,0)),0,VLOOKUP($AJ711,Datos!$D$8:$E$13,2,0))</f>
        <v>Extremadamente Dañino</v>
      </c>
      <c r="AJ711" s="198">
        <f>IF(ISERROR(VLOOKUP($X711,Datos!$B$8:$E$13,3,0)), 0, VLOOKUP($X711,Datos!$B$8:$E$13,3,0))</f>
        <v>4</v>
      </c>
      <c r="AK711" s="198">
        <f>IF(ISERROR(VLOOKUP(AL711,Datos!D704:E709,2,0)),0,VLOOKUP(AL711,Datos!D704:E709,2,0))</f>
        <v>0</v>
      </c>
      <c r="AL711" s="198">
        <f>IF(ISERROR(VLOOKUP(Y711,Datos!B704:E709,3,0)),0,VLOOKUP(Y711,Datos!B704:E709,3,0))</f>
        <v>0</v>
      </c>
      <c r="AM711" s="198">
        <f t="shared" si="35"/>
        <v>4</v>
      </c>
      <c r="AN711" s="198" t="str">
        <f>IF(ISERROR(VLOOKUP($AM711,Datos!$I$24:$J$28,2,0)),"-",VLOOKUP($AM711,Datos!$I$24:$J$28,2,0))</f>
        <v>Moderado</v>
      </c>
    </row>
    <row r="712" spans="1:40" s="199" customFormat="1">
      <c r="A712" s="196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8" t="s">
        <v>191</v>
      </c>
      <c r="N712" s="178" t="s">
        <v>194</v>
      </c>
      <c r="O712" s="198">
        <f>IF( AND($M712&lt;&gt;"", $N712&lt;&gt;""), VLOOKUP( IF(ISERROR(VLOOKUP($M712,Datos!$B$8:$C$13,2,0)),0,VLOOKUP($M712,Datos!$B$8:$C$13,2,0)), Datos!$I$9:$N$13, IF(ISERROR(VLOOKUP($N712,Datos!$B$17:$C$21,2,0)),0,VLOOKUP($N712, Datos!$B$17:$C$21,2,0)+1),  0),  "-")</f>
        <v>22</v>
      </c>
      <c r="P712" s="177"/>
      <c r="Q712" s="177"/>
      <c r="R712" s="177"/>
      <c r="S712" s="178" t="s">
        <v>40</v>
      </c>
      <c r="T712" s="198" t="str">
        <f>IF(ISERROR(VLOOKUP($S712,Datos!$B$25:$C$29,2,0)),"", VLOOKUP($S712,Datos!$B$25:$C$29,2,0))</f>
        <v>Alta</v>
      </c>
      <c r="U712" s="198" t="str">
        <f>VLOOKUP($S712,'Efectividad de Controles'!$B$5:$D$9,3,0)</f>
        <v>Impacto / Probabilidad</v>
      </c>
      <c r="V712" s="177"/>
      <c r="W712" s="177"/>
      <c r="X712" s="178" t="s">
        <v>191</v>
      </c>
      <c r="Y712" s="178" t="s">
        <v>196</v>
      </c>
      <c r="Z712" s="198">
        <f>IF( AND($X712&lt;&gt;"", $Y712&lt;&gt;""), VLOOKUP( IF(ISERROR(VLOOKUP($X712,Datos!$B$8:$C$13,2,0)),0,VLOOKUP($X712,Datos!$B$8:$C$13,2,0)), Datos!$I$9:$N$13, IF(ISERROR(VLOOKUP($Y712,Datos!$B$17:$C$21,2,0)),0,VLOOKUP($Y712, Datos!$B$17:$C$21,2,0)+1),  0),  "-")</f>
        <v>25</v>
      </c>
      <c r="AA712" s="177"/>
      <c r="AB712" s="177"/>
      <c r="AC712" s="179"/>
      <c r="AD712" s="180"/>
      <c r="AE712" s="198">
        <f t="shared" si="33"/>
        <v>22</v>
      </c>
      <c r="AF712" s="198">
        <f t="shared" si="34"/>
        <v>25</v>
      </c>
      <c r="AG712" s="178">
        <v>3</v>
      </c>
      <c r="AH712" s="198" t="str">
        <f>IF(ISERROR(VLOOKUP($AG712,Datos!$A$9:$E$13,2,0)),"",VLOOKUP($AG712,Datos!$A$9:$E$13,2,0))</f>
        <v>3 Moderado</v>
      </c>
      <c r="AI712" s="197" t="str">
        <f>IF(ISERROR(VLOOKUP($AJ712,Datos!$D$8:$E$13,2,0)),0,VLOOKUP($AJ712,Datos!$D$8:$E$13,2,0))</f>
        <v>Extremadamente Dañino</v>
      </c>
      <c r="AJ712" s="198">
        <f>IF(ISERROR(VLOOKUP($X712,Datos!$B$8:$E$13,3,0)), 0, VLOOKUP($X712,Datos!$B$8:$E$13,3,0))</f>
        <v>4</v>
      </c>
      <c r="AK712" s="198">
        <f>IF(ISERROR(VLOOKUP(AL712,Datos!D705:E710,2,0)),0,VLOOKUP(AL712,Datos!D705:E710,2,0))</f>
        <v>0</v>
      </c>
      <c r="AL712" s="198">
        <f>IF(ISERROR(VLOOKUP(Y712,Datos!B705:E710,3,0)),0,VLOOKUP(Y712,Datos!B705:E710,3,0))</f>
        <v>0</v>
      </c>
      <c r="AM712" s="198">
        <f t="shared" si="35"/>
        <v>4</v>
      </c>
      <c r="AN712" s="198" t="str">
        <f>IF(ISERROR(VLOOKUP($AM712,Datos!$I$24:$J$28,2,0)),"-",VLOOKUP($AM712,Datos!$I$24:$J$28,2,0))</f>
        <v>Moderado</v>
      </c>
    </row>
    <row r="713" spans="1:40" s="199" customFormat="1">
      <c r="A713" s="196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8" t="s">
        <v>191</v>
      </c>
      <c r="N713" s="178" t="s">
        <v>194</v>
      </c>
      <c r="O713" s="198">
        <f>IF( AND($M713&lt;&gt;"", $N713&lt;&gt;""), VLOOKUP( IF(ISERROR(VLOOKUP($M713,Datos!$B$8:$C$13,2,0)),0,VLOOKUP($M713,Datos!$B$8:$C$13,2,0)), Datos!$I$9:$N$13, IF(ISERROR(VLOOKUP($N713,Datos!$B$17:$C$21,2,0)),0,VLOOKUP($N713, Datos!$B$17:$C$21,2,0)+1),  0),  "-")</f>
        <v>22</v>
      </c>
      <c r="P713" s="177"/>
      <c r="Q713" s="177"/>
      <c r="R713" s="177"/>
      <c r="S713" s="178" t="s">
        <v>40</v>
      </c>
      <c r="T713" s="198" t="str">
        <f>IF(ISERROR(VLOOKUP($S713,Datos!$B$25:$C$29,2,0)),"", VLOOKUP($S713,Datos!$B$25:$C$29,2,0))</f>
        <v>Alta</v>
      </c>
      <c r="U713" s="198" t="str">
        <f>VLOOKUP($S713,'Efectividad de Controles'!$B$5:$D$9,3,0)</f>
        <v>Impacto / Probabilidad</v>
      </c>
      <c r="V713" s="177"/>
      <c r="W713" s="177"/>
      <c r="X713" s="178" t="s">
        <v>191</v>
      </c>
      <c r="Y713" s="178" t="s">
        <v>196</v>
      </c>
      <c r="Z713" s="198">
        <f>IF( AND($X713&lt;&gt;"", $Y713&lt;&gt;""), VLOOKUP( IF(ISERROR(VLOOKUP($X713,Datos!$B$8:$C$13,2,0)),0,VLOOKUP($X713,Datos!$B$8:$C$13,2,0)), Datos!$I$9:$N$13, IF(ISERROR(VLOOKUP($Y713,Datos!$B$17:$C$21,2,0)),0,VLOOKUP($Y713, Datos!$B$17:$C$21,2,0)+1),  0),  "-")</f>
        <v>25</v>
      </c>
      <c r="AA713" s="177"/>
      <c r="AB713" s="177"/>
      <c r="AC713" s="179"/>
      <c r="AD713" s="180"/>
      <c r="AE713" s="198">
        <f t="shared" si="33"/>
        <v>22</v>
      </c>
      <c r="AF713" s="198">
        <f t="shared" si="34"/>
        <v>25</v>
      </c>
      <c r="AG713" s="178">
        <v>3</v>
      </c>
      <c r="AH713" s="198" t="str">
        <f>IF(ISERROR(VLOOKUP($AG713,Datos!$A$9:$E$13,2,0)),"",VLOOKUP($AG713,Datos!$A$9:$E$13,2,0))</f>
        <v>3 Moderado</v>
      </c>
      <c r="AI713" s="197" t="str">
        <f>IF(ISERROR(VLOOKUP($AJ713,Datos!$D$8:$E$13,2,0)),0,VLOOKUP($AJ713,Datos!$D$8:$E$13,2,0))</f>
        <v>Extremadamente Dañino</v>
      </c>
      <c r="AJ713" s="198">
        <f>IF(ISERROR(VLOOKUP($X713,Datos!$B$8:$E$13,3,0)), 0, VLOOKUP($X713,Datos!$B$8:$E$13,3,0))</f>
        <v>4</v>
      </c>
      <c r="AK713" s="198">
        <f>IF(ISERROR(VLOOKUP(AL713,Datos!D706:E711,2,0)),0,VLOOKUP(AL713,Datos!D706:E711,2,0))</f>
        <v>0</v>
      </c>
      <c r="AL713" s="198">
        <f>IF(ISERROR(VLOOKUP(Y713,Datos!B706:E711,3,0)),0,VLOOKUP(Y713,Datos!B706:E711,3,0))</f>
        <v>0</v>
      </c>
      <c r="AM713" s="198">
        <f t="shared" si="35"/>
        <v>4</v>
      </c>
      <c r="AN713" s="198" t="str">
        <f>IF(ISERROR(VLOOKUP($AM713,Datos!$I$24:$J$28,2,0)),"-",VLOOKUP($AM713,Datos!$I$24:$J$28,2,0))</f>
        <v>Moderado</v>
      </c>
    </row>
    <row r="714" spans="1:40" s="199" customFormat="1">
      <c r="A714" s="196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8" t="s">
        <v>191</v>
      </c>
      <c r="N714" s="178" t="s">
        <v>194</v>
      </c>
      <c r="O714" s="198">
        <f>IF( AND($M714&lt;&gt;"", $N714&lt;&gt;""), VLOOKUP( IF(ISERROR(VLOOKUP($M714,Datos!$B$8:$C$13,2,0)),0,VLOOKUP($M714,Datos!$B$8:$C$13,2,0)), Datos!$I$9:$N$13, IF(ISERROR(VLOOKUP($N714,Datos!$B$17:$C$21,2,0)),0,VLOOKUP($N714, Datos!$B$17:$C$21,2,0)+1),  0),  "-")</f>
        <v>22</v>
      </c>
      <c r="P714" s="177"/>
      <c r="Q714" s="177"/>
      <c r="R714" s="177"/>
      <c r="S714" s="178" t="s">
        <v>40</v>
      </c>
      <c r="T714" s="198" t="str">
        <f>IF(ISERROR(VLOOKUP($S714,Datos!$B$25:$C$29,2,0)),"", VLOOKUP($S714,Datos!$B$25:$C$29,2,0))</f>
        <v>Alta</v>
      </c>
      <c r="U714" s="198" t="str">
        <f>VLOOKUP($S714,'Efectividad de Controles'!$B$5:$D$9,3,0)</f>
        <v>Impacto / Probabilidad</v>
      </c>
      <c r="V714" s="177"/>
      <c r="W714" s="177"/>
      <c r="X714" s="178" t="s">
        <v>191</v>
      </c>
      <c r="Y714" s="178" t="s">
        <v>196</v>
      </c>
      <c r="Z714" s="198">
        <f>IF( AND($X714&lt;&gt;"", $Y714&lt;&gt;""), VLOOKUP( IF(ISERROR(VLOOKUP($X714,Datos!$B$8:$C$13,2,0)),0,VLOOKUP($X714,Datos!$B$8:$C$13,2,0)), Datos!$I$9:$N$13, IF(ISERROR(VLOOKUP($Y714,Datos!$B$17:$C$21,2,0)),0,VLOOKUP($Y714, Datos!$B$17:$C$21,2,0)+1),  0),  "-")</f>
        <v>25</v>
      </c>
      <c r="AA714" s="177"/>
      <c r="AB714" s="177"/>
      <c r="AC714" s="179"/>
      <c r="AD714" s="180"/>
      <c r="AE714" s="198">
        <f t="shared" si="33"/>
        <v>22</v>
      </c>
      <c r="AF714" s="198">
        <f t="shared" si="34"/>
        <v>25</v>
      </c>
      <c r="AG714" s="178">
        <v>3</v>
      </c>
      <c r="AH714" s="198" t="str">
        <f>IF(ISERROR(VLOOKUP($AG714,Datos!$A$9:$E$13,2,0)),"",VLOOKUP($AG714,Datos!$A$9:$E$13,2,0))</f>
        <v>3 Moderado</v>
      </c>
      <c r="AI714" s="197" t="str">
        <f>IF(ISERROR(VLOOKUP($AJ714,Datos!$D$8:$E$13,2,0)),0,VLOOKUP($AJ714,Datos!$D$8:$E$13,2,0))</f>
        <v>Extremadamente Dañino</v>
      </c>
      <c r="AJ714" s="198">
        <f>IF(ISERROR(VLOOKUP($X714,Datos!$B$8:$E$13,3,0)), 0, VLOOKUP($X714,Datos!$B$8:$E$13,3,0))</f>
        <v>4</v>
      </c>
      <c r="AK714" s="198">
        <f>IF(ISERROR(VLOOKUP(AL714,Datos!D707:E712,2,0)),0,VLOOKUP(AL714,Datos!D707:E712,2,0))</f>
        <v>0</v>
      </c>
      <c r="AL714" s="198">
        <f>IF(ISERROR(VLOOKUP(Y714,Datos!B707:E712,3,0)),0,VLOOKUP(Y714,Datos!B707:E712,3,0))</f>
        <v>0</v>
      </c>
      <c r="AM714" s="198">
        <f t="shared" si="35"/>
        <v>4</v>
      </c>
      <c r="AN714" s="198" t="str">
        <f>IF(ISERROR(VLOOKUP($AM714,Datos!$I$24:$J$28,2,0)),"-",VLOOKUP($AM714,Datos!$I$24:$J$28,2,0))</f>
        <v>Moderado</v>
      </c>
    </row>
    <row r="715" spans="1:40" s="199" customFormat="1">
      <c r="A715" s="196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8" t="s">
        <v>191</v>
      </c>
      <c r="N715" s="178" t="s">
        <v>194</v>
      </c>
      <c r="O715" s="198">
        <f>IF( AND($M715&lt;&gt;"", $N715&lt;&gt;""), VLOOKUP( IF(ISERROR(VLOOKUP($M715,Datos!$B$8:$C$13,2,0)),0,VLOOKUP($M715,Datos!$B$8:$C$13,2,0)), Datos!$I$9:$N$13, IF(ISERROR(VLOOKUP($N715,Datos!$B$17:$C$21,2,0)),0,VLOOKUP($N715, Datos!$B$17:$C$21,2,0)+1),  0),  "-")</f>
        <v>22</v>
      </c>
      <c r="P715" s="177"/>
      <c r="Q715" s="177"/>
      <c r="R715" s="177"/>
      <c r="S715" s="178" t="s">
        <v>40</v>
      </c>
      <c r="T715" s="198" t="str">
        <f>IF(ISERROR(VLOOKUP($S715,Datos!$B$25:$C$29,2,0)),"", VLOOKUP($S715,Datos!$B$25:$C$29,2,0))</f>
        <v>Alta</v>
      </c>
      <c r="U715" s="198" t="str">
        <f>VLOOKUP($S715,'Efectividad de Controles'!$B$5:$D$9,3,0)</f>
        <v>Impacto / Probabilidad</v>
      </c>
      <c r="V715" s="177"/>
      <c r="W715" s="177"/>
      <c r="X715" s="178" t="s">
        <v>191</v>
      </c>
      <c r="Y715" s="178" t="s">
        <v>196</v>
      </c>
      <c r="Z715" s="198">
        <f>IF( AND($X715&lt;&gt;"", $Y715&lt;&gt;""), VLOOKUP( IF(ISERROR(VLOOKUP($X715,Datos!$B$8:$C$13,2,0)),0,VLOOKUP($X715,Datos!$B$8:$C$13,2,0)), Datos!$I$9:$N$13, IF(ISERROR(VLOOKUP($Y715,Datos!$B$17:$C$21,2,0)),0,VLOOKUP($Y715, Datos!$B$17:$C$21,2,0)+1),  0),  "-")</f>
        <v>25</v>
      </c>
      <c r="AA715" s="177"/>
      <c r="AB715" s="177"/>
      <c r="AC715" s="179"/>
      <c r="AD715" s="180"/>
      <c r="AE715" s="198">
        <f t="shared" si="33"/>
        <v>22</v>
      </c>
      <c r="AF715" s="198">
        <f t="shared" si="34"/>
        <v>25</v>
      </c>
      <c r="AG715" s="178">
        <v>3</v>
      </c>
      <c r="AH715" s="198" t="str">
        <f>IF(ISERROR(VLOOKUP($AG715,Datos!$A$9:$E$13,2,0)),"",VLOOKUP($AG715,Datos!$A$9:$E$13,2,0))</f>
        <v>3 Moderado</v>
      </c>
      <c r="AI715" s="197" t="str">
        <f>IF(ISERROR(VLOOKUP($AJ715,Datos!$D$8:$E$13,2,0)),0,VLOOKUP($AJ715,Datos!$D$8:$E$13,2,0))</f>
        <v>Extremadamente Dañino</v>
      </c>
      <c r="AJ715" s="198">
        <f>IF(ISERROR(VLOOKUP($X715,Datos!$B$8:$E$13,3,0)), 0, VLOOKUP($X715,Datos!$B$8:$E$13,3,0))</f>
        <v>4</v>
      </c>
      <c r="AK715" s="198">
        <f>IF(ISERROR(VLOOKUP(AL715,Datos!D708:E713,2,0)),0,VLOOKUP(AL715,Datos!D708:E713,2,0))</f>
        <v>0</v>
      </c>
      <c r="AL715" s="198">
        <f>IF(ISERROR(VLOOKUP(Y715,Datos!B708:E713,3,0)),0,VLOOKUP(Y715,Datos!B708:E713,3,0))</f>
        <v>0</v>
      </c>
      <c r="AM715" s="198">
        <f t="shared" si="35"/>
        <v>4</v>
      </c>
      <c r="AN715" s="198" t="str">
        <f>IF(ISERROR(VLOOKUP($AM715,Datos!$I$24:$J$28,2,0)),"-",VLOOKUP($AM715,Datos!$I$24:$J$28,2,0))</f>
        <v>Moderado</v>
      </c>
    </row>
    <row r="716" spans="1:40" s="199" customFormat="1">
      <c r="A716" s="196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8" t="s">
        <v>191</v>
      </c>
      <c r="N716" s="178" t="s">
        <v>194</v>
      </c>
      <c r="O716" s="198">
        <f>IF( AND($M716&lt;&gt;"", $N716&lt;&gt;""), VLOOKUP( IF(ISERROR(VLOOKUP($M716,Datos!$B$8:$C$13,2,0)),0,VLOOKUP($M716,Datos!$B$8:$C$13,2,0)), Datos!$I$9:$N$13, IF(ISERROR(VLOOKUP($N716,Datos!$B$17:$C$21,2,0)),0,VLOOKUP($N716, Datos!$B$17:$C$21,2,0)+1),  0),  "-")</f>
        <v>22</v>
      </c>
      <c r="P716" s="177"/>
      <c r="Q716" s="177"/>
      <c r="R716" s="177"/>
      <c r="S716" s="178" t="s">
        <v>40</v>
      </c>
      <c r="T716" s="198" t="str">
        <f>IF(ISERROR(VLOOKUP($S716,Datos!$B$25:$C$29,2,0)),"", VLOOKUP($S716,Datos!$B$25:$C$29,2,0))</f>
        <v>Alta</v>
      </c>
      <c r="U716" s="198" t="str">
        <f>VLOOKUP($S716,'Efectividad de Controles'!$B$5:$D$9,3,0)</f>
        <v>Impacto / Probabilidad</v>
      </c>
      <c r="V716" s="177"/>
      <c r="W716" s="177"/>
      <c r="X716" s="178" t="s">
        <v>191</v>
      </c>
      <c r="Y716" s="178" t="s">
        <v>196</v>
      </c>
      <c r="Z716" s="198">
        <f>IF( AND($X716&lt;&gt;"", $Y716&lt;&gt;""), VLOOKUP( IF(ISERROR(VLOOKUP($X716,Datos!$B$8:$C$13,2,0)),0,VLOOKUP($X716,Datos!$B$8:$C$13,2,0)), Datos!$I$9:$N$13, IF(ISERROR(VLOOKUP($Y716,Datos!$B$17:$C$21,2,0)),0,VLOOKUP($Y716, Datos!$B$17:$C$21,2,0)+1),  0),  "-")</f>
        <v>25</v>
      </c>
      <c r="AA716" s="177"/>
      <c r="AB716" s="177"/>
      <c r="AC716" s="179"/>
      <c r="AD716" s="180"/>
      <c r="AE716" s="198">
        <f t="shared" si="33"/>
        <v>22</v>
      </c>
      <c r="AF716" s="198">
        <f t="shared" si="34"/>
        <v>25</v>
      </c>
      <c r="AG716" s="178">
        <v>3</v>
      </c>
      <c r="AH716" s="198" t="str">
        <f>IF(ISERROR(VLOOKUP($AG716,Datos!$A$9:$E$13,2,0)),"",VLOOKUP($AG716,Datos!$A$9:$E$13,2,0))</f>
        <v>3 Moderado</v>
      </c>
      <c r="AI716" s="197" t="str">
        <f>IF(ISERROR(VLOOKUP($AJ716,Datos!$D$8:$E$13,2,0)),0,VLOOKUP($AJ716,Datos!$D$8:$E$13,2,0))</f>
        <v>Extremadamente Dañino</v>
      </c>
      <c r="AJ716" s="198">
        <f>IF(ISERROR(VLOOKUP($X716,Datos!$B$8:$E$13,3,0)), 0, VLOOKUP($X716,Datos!$B$8:$E$13,3,0))</f>
        <v>4</v>
      </c>
      <c r="AK716" s="198">
        <f>IF(ISERROR(VLOOKUP(AL716,Datos!D709:E714,2,0)),0,VLOOKUP(AL716,Datos!D709:E714,2,0))</f>
        <v>0</v>
      </c>
      <c r="AL716" s="198">
        <f>IF(ISERROR(VLOOKUP(Y716,Datos!B709:E714,3,0)),0,VLOOKUP(Y716,Datos!B709:E714,3,0))</f>
        <v>0</v>
      </c>
      <c r="AM716" s="198">
        <f t="shared" si="35"/>
        <v>4</v>
      </c>
      <c r="AN716" s="198" t="str">
        <f>IF(ISERROR(VLOOKUP($AM716,Datos!$I$24:$J$28,2,0)),"-",VLOOKUP($AM716,Datos!$I$24:$J$28,2,0))</f>
        <v>Moderado</v>
      </c>
    </row>
    <row r="717" spans="1:40" s="199" customFormat="1">
      <c r="A717" s="196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8" t="s">
        <v>191</v>
      </c>
      <c r="N717" s="178" t="s">
        <v>194</v>
      </c>
      <c r="O717" s="198">
        <f>IF( AND($M717&lt;&gt;"", $N717&lt;&gt;""), VLOOKUP( IF(ISERROR(VLOOKUP($M717,Datos!$B$8:$C$13,2,0)),0,VLOOKUP($M717,Datos!$B$8:$C$13,2,0)), Datos!$I$9:$N$13, IF(ISERROR(VLOOKUP($N717,Datos!$B$17:$C$21,2,0)),0,VLOOKUP($N717, Datos!$B$17:$C$21,2,0)+1),  0),  "-")</f>
        <v>22</v>
      </c>
      <c r="P717" s="177"/>
      <c r="Q717" s="177"/>
      <c r="R717" s="177"/>
      <c r="S717" s="178" t="s">
        <v>40</v>
      </c>
      <c r="T717" s="198" t="str">
        <f>IF(ISERROR(VLOOKUP($S717,Datos!$B$25:$C$29,2,0)),"", VLOOKUP($S717,Datos!$B$25:$C$29,2,0))</f>
        <v>Alta</v>
      </c>
      <c r="U717" s="198" t="str">
        <f>VLOOKUP($S717,'Efectividad de Controles'!$B$5:$D$9,3,0)</f>
        <v>Impacto / Probabilidad</v>
      </c>
      <c r="V717" s="177"/>
      <c r="W717" s="177"/>
      <c r="X717" s="178" t="s">
        <v>191</v>
      </c>
      <c r="Y717" s="178" t="s">
        <v>196</v>
      </c>
      <c r="Z717" s="198">
        <f>IF( AND($X717&lt;&gt;"", $Y717&lt;&gt;""), VLOOKUP( IF(ISERROR(VLOOKUP($X717,Datos!$B$8:$C$13,2,0)),0,VLOOKUP($X717,Datos!$B$8:$C$13,2,0)), Datos!$I$9:$N$13, IF(ISERROR(VLOOKUP($Y717,Datos!$B$17:$C$21,2,0)),0,VLOOKUP($Y717, Datos!$B$17:$C$21,2,0)+1),  0),  "-")</f>
        <v>25</v>
      </c>
      <c r="AA717" s="177"/>
      <c r="AB717" s="177"/>
      <c r="AC717" s="179"/>
      <c r="AD717" s="180"/>
      <c r="AE717" s="198">
        <f t="shared" si="33"/>
        <v>22</v>
      </c>
      <c r="AF717" s="198">
        <f t="shared" si="34"/>
        <v>25</v>
      </c>
      <c r="AG717" s="178">
        <v>3</v>
      </c>
      <c r="AH717" s="198" t="str">
        <f>IF(ISERROR(VLOOKUP($AG717,Datos!$A$9:$E$13,2,0)),"",VLOOKUP($AG717,Datos!$A$9:$E$13,2,0))</f>
        <v>3 Moderado</v>
      </c>
      <c r="AI717" s="197" t="str">
        <f>IF(ISERROR(VLOOKUP($AJ717,Datos!$D$8:$E$13,2,0)),0,VLOOKUP($AJ717,Datos!$D$8:$E$13,2,0))</f>
        <v>Extremadamente Dañino</v>
      </c>
      <c r="AJ717" s="198">
        <f>IF(ISERROR(VLOOKUP($X717,Datos!$B$8:$E$13,3,0)), 0, VLOOKUP($X717,Datos!$B$8:$E$13,3,0))</f>
        <v>4</v>
      </c>
      <c r="AK717" s="198">
        <f>IF(ISERROR(VLOOKUP(AL717,Datos!D710:E715,2,0)),0,VLOOKUP(AL717,Datos!D710:E715,2,0))</f>
        <v>0</v>
      </c>
      <c r="AL717" s="198">
        <f>IF(ISERROR(VLOOKUP(Y717,Datos!B710:E715,3,0)),0,VLOOKUP(Y717,Datos!B710:E715,3,0))</f>
        <v>0</v>
      </c>
      <c r="AM717" s="198">
        <f t="shared" si="35"/>
        <v>4</v>
      </c>
      <c r="AN717" s="198" t="str">
        <f>IF(ISERROR(VLOOKUP($AM717,Datos!$I$24:$J$28,2,0)),"-",VLOOKUP($AM717,Datos!$I$24:$J$28,2,0))</f>
        <v>Moderado</v>
      </c>
    </row>
    <row r="718" spans="1:40" s="199" customFormat="1">
      <c r="A718" s="196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8" t="s">
        <v>191</v>
      </c>
      <c r="N718" s="178" t="s">
        <v>194</v>
      </c>
      <c r="O718" s="198">
        <f>IF( AND($M718&lt;&gt;"", $N718&lt;&gt;""), VLOOKUP( IF(ISERROR(VLOOKUP($M718,Datos!$B$8:$C$13,2,0)),0,VLOOKUP($M718,Datos!$B$8:$C$13,2,0)), Datos!$I$9:$N$13, IF(ISERROR(VLOOKUP($N718,Datos!$B$17:$C$21,2,0)),0,VLOOKUP($N718, Datos!$B$17:$C$21,2,0)+1),  0),  "-")</f>
        <v>22</v>
      </c>
      <c r="P718" s="177"/>
      <c r="Q718" s="177"/>
      <c r="R718" s="177"/>
      <c r="S718" s="178" t="s">
        <v>40</v>
      </c>
      <c r="T718" s="198" t="str">
        <f>IF(ISERROR(VLOOKUP($S718,Datos!$B$25:$C$29,2,0)),"", VLOOKUP($S718,Datos!$B$25:$C$29,2,0))</f>
        <v>Alta</v>
      </c>
      <c r="U718" s="198" t="str">
        <f>VLOOKUP($S718,'Efectividad de Controles'!$B$5:$D$9,3,0)</f>
        <v>Impacto / Probabilidad</v>
      </c>
      <c r="V718" s="177"/>
      <c r="W718" s="177"/>
      <c r="X718" s="178" t="s">
        <v>191</v>
      </c>
      <c r="Y718" s="178" t="s">
        <v>196</v>
      </c>
      <c r="Z718" s="198">
        <f>IF( AND($X718&lt;&gt;"", $Y718&lt;&gt;""), VLOOKUP( IF(ISERROR(VLOOKUP($X718,Datos!$B$8:$C$13,2,0)),0,VLOOKUP($X718,Datos!$B$8:$C$13,2,0)), Datos!$I$9:$N$13, IF(ISERROR(VLOOKUP($Y718,Datos!$B$17:$C$21,2,0)),0,VLOOKUP($Y718, Datos!$B$17:$C$21,2,0)+1),  0),  "-")</f>
        <v>25</v>
      </c>
      <c r="AA718" s="177"/>
      <c r="AB718" s="177"/>
      <c r="AC718" s="179"/>
      <c r="AD718" s="180"/>
      <c r="AE718" s="198">
        <f t="shared" si="33"/>
        <v>22</v>
      </c>
      <c r="AF718" s="198">
        <f t="shared" si="34"/>
        <v>25</v>
      </c>
      <c r="AG718" s="178">
        <v>3</v>
      </c>
      <c r="AH718" s="198" t="str">
        <f>IF(ISERROR(VLOOKUP($AG718,Datos!$A$9:$E$13,2,0)),"",VLOOKUP($AG718,Datos!$A$9:$E$13,2,0))</f>
        <v>3 Moderado</v>
      </c>
      <c r="AI718" s="197" t="str">
        <f>IF(ISERROR(VLOOKUP($AJ718,Datos!$D$8:$E$13,2,0)),0,VLOOKUP($AJ718,Datos!$D$8:$E$13,2,0))</f>
        <v>Extremadamente Dañino</v>
      </c>
      <c r="AJ718" s="198">
        <f>IF(ISERROR(VLOOKUP($X718,Datos!$B$8:$E$13,3,0)), 0, VLOOKUP($X718,Datos!$B$8:$E$13,3,0))</f>
        <v>4</v>
      </c>
      <c r="AK718" s="198">
        <f>IF(ISERROR(VLOOKUP(AL718,Datos!D711:E716,2,0)),0,VLOOKUP(AL718,Datos!D711:E716,2,0))</f>
        <v>0</v>
      </c>
      <c r="AL718" s="198">
        <f>IF(ISERROR(VLOOKUP(Y718,Datos!B711:E716,3,0)),0,VLOOKUP(Y718,Datos!B711:E716,3,0))</f>
        <v>0</v>
      </c>
      <c r="AM718" s="198">
        <f t="shared" si="35"/>
        <v>4</v>
      </c>
      <c r="AN718" s="198" t="str">
        <f>IF(ISERROR(VLOOKUP($AM718,Datos!$I$24:$J$28,2,0)),"-",VLOOKUP($AM718,Datos!$I$24:$J$28,2,0))</f>
        <v>Moderado</v>
      </c>
    </row>
    <row r="719" spans="1:40" s="199" customFormat="1">
      <c r="A719" s="196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8" t="s">
        <v>191</v>
      </c>
      <c r="N719" s="178" t="s">
        <v>194</v>
      </c>
      <c r="O719" s="198">
        <f>IF( AND($M719&lt;&gt;"", $N719&lt;&gt;""), VLOOKUP( IF(ISERROR(VLOOKUP($M719,Datos!$B$8:$C$13,2,0)),0,VLOOKUP($M719,Datos!$B$8:$C$13,2,0)), Datos!$I$9:$N$13, IF(ISERROR(VLOOKUP($N719,Datos!$B$17:$C$21,2,0)),0,VLOOKUP($N719, Datos!$B$17:$C$21,2,0)+1),  0),  "-")</f>
        <v>22</v>
      </c>
      <c r="P719" s="177"/>
      <c r="Q719" s="177"/>
      <c r="R719" s="177"/>
      <c r="S719" s="178" t="s">
        <v>40</v>
      </c>
      <c r="T719" s="198" t="str">
        <f>IF(ISERROR(VLOOKUP($S719,Datos!$B$25:$C$29,2,0)),"", VLOOKUP($S719,Datos!$B$25:$C$29,2,0))</f>
        <v>Alta</v>
      </c>
      <c r="U719" s="198" t="str">
        <f>VLOOKUP($S719,'Efectividad de Controles'!$B$5:$D$9,3,0)</f>
        <v>Impacto / Probabilidad</v>
      </c>
      <c r="V719" s="177"/>
      <c r="W719" s="177"/>
      <c r="X719" s="178" t="s">
        <v>191</v>
      </c>
      <c r="Y719" s="178" t="s">
        <v>196</v>
      </c>
      <c r="Z719" s="198">
        <f>IF( AND($X719&lt;&gt;"", $Y719&lt;&gt;""), VLOOKUP( IF(ISERROR(VLOOKUP($X719,Datos!$B$8:$C$13,2,0)),0,VLOOKUP($X719,Datos!$B$8:$C$13,2,0)), Datos!$I$9:$N$13, IF(ISERROR(VLOOKUP($Y719,Datos!$B$17:$C$21,2,0)),0,VLOOKUP($Y719, Datos!$B$17:$C$21,2,0)+1),  0),  "-")</f>
        <v>25</v>
      </c>
      <c r="AA719" s="177"/>
      <c r="AB719" s="177"/>
      <c r="AC719" s="179"/>
      <c r="AD719" s="180"/>
      <c r="AE719" s="198">
        <f t="shared" si="33"/>
        <v>22</v>
      </c>
      <c r="AF719" s="198">
        <f t="shared" si="34"/>
        <v>25</v>
      </c>
      <c r="AG719" s="178">
        <v>3</v>
      </c>
      <c r="AH719" s="198" t="str">
        <f>IF(ISERROR(VLOOKUP($AG719,Datos!$A$9:$E$13,2,0)),"",VLOOKUP($AG719,Datos!$A$9:$E$13,2,0))</f>
        <v>3 Moderado</v>
      </c>
      <c r="AI719" s="197" t="str">
        <f>IF(ISERROR(VLOOKUP($AJ719,Datos!$D$8:$E$13,2,0)),0,VLOOKUP($AJ719,Datos!$D$8:$E$13,2,0))</f>
        <v>Extremadamente Dañino</v>
      </c>
      <c r="AJ719" s="198">
        <f>IF(ISERROR(VLOOKUP($X719,Datos!$B$8:$E$13,3,0)), 0, VLOOKUP($X719,Datos!$B$8:$E$13,3,0))</f>
        <v>4</v>
      </c>
      <c r="AK719" s="198">
        <f>IF(ISERROR(VLOOKUP(AL719,Datos!D712:E717,2,0)),0,VLOOKUP(AL719,Datos!D712:E717,2,0))</f>
        <v>0</v>
      </c>
      <c r="AL719" s="198">
        <f>IF(ISERROR(VLOOKUP(Y719,Datos!B712:E717,3,0)),0,VLOOKUP(Y719,Datos!B712:E717,3,0))</f>
        <v>0</v>
      </c>
      <c r="AM719" s="198">
        <f t="shared" si="35"/>
        <v>4</v>
      </c>
      <c r="AN719" s="198" t="str">
        <f>IF(ISERROR(VLOOKUP($AM719,Datos!$I$24:$J$28,2,0)),"-",VLOOKUP($AM719,Datos!$I$24:$J$28,2,0))</f>
        <v>Moderado</v>
      </c>
    </row>
    <row r="720" spans="1:40" s="199" customFormat="1">
      <c r="A720" s="196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8" t="s">
        <v>191</v>
      </c>
      <c r="N720" s="178" t="s">
        <v>194</v>
      </c>
      <c r="O720" s="198">
        <f>IF( AND($M720&lt;&gt;"", $N720&lt;&gt;""), VLOOKUP( IF(ISERROR(VLOOKUP($M720,Datos!$B$8:$C$13,2,0)),0,VLOOKUP($M720,Datos!$B$8:$C$13,2,0)), Datos!$I$9:$N$13, IF(ISERROR(VLOOKUP($N720,Datos!$B$17:$C$21,2,0)),0,VLOOKUP($N720, Datos!$B$17:$C$21,2,0)+1),  0),  "-")</f>
        <v>22</v>
      </c>
      <c r="P720" s="177"/>
      <c r="Q720" s="177"/>
      <c r="R720" s="177"/>
      <c r="S720" s="178" t="s">
        <v>40</v>
      </c>
      <c r="T720" s="198" t="str">
        <f>IF(ISERROR(VLOOKUP($S720,Datos!$B$25:$C$29,2,0)),"", VLOOKUP($S720,Datos!$B$25:$C$29,2,0))</f>
        <v>Alta</v>
      </c>
      <c r="U720" s="198" t="str">
        <f>VLOOKUP($S720,'Efectividad de Controles'!$B$5:$D$9,3,0)</f>
        <v>Impacto / Probabilidad</v>
      </c>
      <c r="V720" s="177"/>
      <c r="W720" s="177"/>
      <c r="X720" s="178" t="s">
        <v>191</v>
      </c>
      <c r="Y720" s="178" t="s">
        <v>196</v>
      </c>
      <c r="Z720" s="198">
        <f>IF( AND($X720&lt;&gt;"", $Y720&lt;&gt;""), VLOOKUP( IF(ISERROR(VLOOKUP($X720,Datos!$B$8:$C$13,2,0)),0,VLOOKUP($X720,Datos!$B$8:$C$13,2,0)), Datos!$I$9:$N$13, IF(ISERROR(VLOOKUP($Y720,Datos!$B$17:$C$21,2,0)),0,VLOOKUP($Y720, Datos!$B$17:$C$21,2,0)+1),  0),  "-")</f>
        <v>25</v>
      </c>
      <c r="AA720" s="177"/>
      <c r="AB720" s="177"/>
      <c r="AC720" s="179"/>
      <c r="AD720" s="180"/>
      <c r="AE720" s="198">
        <f t="shared" si="33"/>
        <v>22</v>
      </c>
      <c r="AF720" s="198">
        <f t="shared" si="34"/>
        <v>25</v>
      </c>
      <c r="AG720" s="178">
        <v>3</v>
      </c>
      <c r="AH720" s="198" t="str">
        <f>IF(ISERROR(VLOOKUP($AG720,Datos!$A$9:$E$13,2,0)),"",VLOOKUP($AG720,Datos!$A$9:$E$13,2,0))</f>
        <v>3 Moderado</v>
      </c>
      <c r="AI720" s="197" t="str">
        <f>IF(ISERROR(VLOOKUP($AJ720,Datos!$D$8:$E$13,2,0)),0,VLOOKUP($AJ720,Datos!$D$8:$E$13,2,0))</f>
        <v>Extremadamente Dañino</v>
      </c>
      <c r="AJ720" s="198">
        <f>IF(ISERROR(VLOOKUP($X720,Datos!$B$8:$E$13,3,0)), 0, VLOOKUP($X720,Datos!$B$8:$E$13,3,0))</f>
        <v>4</v>
      </c>
      <c r="AK720" s="198">
        <f>IF(ISERROR(VLOOKUP(AL720,Datos!D713:E718,2,0)),0,VLOOKUP(AL720,Datos!D713:E718,2,0))</f>
        <v>0</v>
      </c>
      <c r="AL720" s="198">
        <f>IF(ISERROR(VLOOKUP(Y720,Datos!B713:E718,3,0)),0,VLOOKUP(Y720,Datos!B713:E718,3,0))</f>
        <v>0</v>
      </c>
      <c r="AM720" s="198">
        <f t="shared" si="35"/>
        <v>4</v>
      </c>
      <c r="AN720" s="198" t="str">
        <f>IF(ISERROR(VLOOKUP($AM720,Datos!$I$24:$J$28,2,0)),"-",VLOOKUP($AM720,Datos!$I$24:$J$28,2,0))</f>
        <v>Moderado</v>
      </c>
    </row>
    <row r="721" spans="1:40" s="199" customFormat="1">
      <c r="A721" s="196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8" t="s">
        <v>191</v>
      </c>
      <c r="N721" s="178" t="s">
        <v>194</v>
      </c>
      <c r="O721" s="198">
        <f>IF( AND($M721&lt;&gt;"", $N721&lt;&gt;""), VLOOKUP( IF(ISERROR(VLOOKUP($M721,Datos!$B$8:$C$13,2,0)),0,VLOOKUP($M721,Datos!$B$8:$C$13,2,0)), Datos!$I$9:$N$13, IF(ISERROR(VLOOKUP($N721,Datos!$B$17:$C$21,2,0)),0,VLOOKUP($N721, Datos!$B$17:$C$21,2,0)+1),  0),  "-")</f>
        <v>22</v>
      </c>
      <c r="P721" s="177"/>
      <c r="Q721" s="177"/>
      <c r="R721" s="177"/>
      <c r="S721" s="178" t="s">
        <v>40</v>
      </c>
      <c r="T721" s="198" t="str">
        <f>IF(ISERROR(VLOOKUP($S721,Datos!$B$25:$C$29,2,0)),"", VLOOKUP($S721,Datos!$B$25:$C$29,2,0))</f>
        <v>Alta</v>
      </c>
      <c r="U721" s="198" t="str">
        <f>VLOOKUP($S721,'Efectividad de Controles'!$B$5:$D$9,3,0)</f>
        <v>Impacto / Probabilidad</v>
      </c>
      <c r="V721" s="177"/>
      <c r="W721" s="177"/>
      <c r="X721" s="178" t="s">
        <v>191</v>
      </c>
      <c r="Y721" s="178" t="s">
        <v>196</v>
      </c>
      <c r="Z721" s="198">
        <f>IF( AND($X721&lt;&gt;"", $Y721&lt;&gt;""), VLOOKUP( IF(ISERROR(VLOOKUP($X721,Datos!$B$8:$C$13,2,0)),0,VLOOKUP($X721,Datos!$B$8:$C$13,2,0)), Datos!$I$9:$N$13, IF(ISERROR(VLOOKUP($Y721,Datos!$B$17:$C$21,2,0)),0,VLOOKUP($Y721, Datos!$B$17:$C$21,2,0)+1),  0),  "-")</f>
        <v>25</v>
      </c>
      <c r="AA721" s="177"/>
      <c r="AB721" s="177"/>
      <c r="AC721" s="179"/>
      <c r="AD721" s="180"/>
      <c r="AE721" s="198">
        <f t="shared" si="33"/>
        <v>22</v>
      </c>
      <c r="AF721" s="198">
        <f t="shared" si="34"/>
        <v>25</v>
      </c>
      <c r="AG721" s="178">
        <v>3</v>
      </c>
      <c r="AH721" s="198" t="str">
        <f>IF(ISERROR(VLOOKUP($AG721,Datos!$A$9:$E$13,2,0)),"",VLOOKUP($AG721,Datos!$A$9:$E$13,2,0))</f>
        <v>3 Moderado</v>
      </c>
      <c r="AI721" s="197" t="str">
        <f>IF(ISERROR(VLOOKUP($AJ721,Datos!$D$8:$E$13,2,0)),0,VLOOKUP($AJ721,Datos!$D$8:$E$13,2,0))</f>
        <v>Extremadamente Dañino</v>
      </c>
      <c r="AJ721" s="198">
        <f>IF(ISERROR(VLOOKUP($X721,Datos!$B$8:$E$13,3,0)), 0, VLOOKUP($X721,Datos!$B$8:$E$13,3,0))</f>
        <v>4</v>
      </c>
      <c r="AK721" s="198">
        <f>IF(ISERROR(VLOOKUP(AL721,Datos!D714:E719,2,0)),0,VLOOKUP(AL721,Datos!D714:E719,2,0))</f>
        <v>0</v>
      </c>
      <c r="AL721" s="198">
        <f>IF(ISERROR(VLOOKUP(Y721,Datos!B714:E719,3,0)),0,VLOOKUP(Y721,Datos!B714:E719,3,0))</f>
        <v>0</v>
      </c>
      <c r="AM721" s="198">
        <f t="shared" si="35"/>
        <v>4</v>
      </c>
      <c r="AN721" s="198" t="str">
        <f>IF(ISERROR(VLOOKUP($AM721,Datos!$I$24:$J$28,2,0)),"-",VLOOKUP($AM721,Datos!$I$24:$J$28,2,0))</f>
        <v>Moderado</v>
      </c>
    </row>
    <row r="722" spans="1:40" s="199" customFormat="1">
      <c r="A722" s="196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8" t="s">
        <v>191</v>
      </c>
      <c r="N722" s="178" t="s">
        <v>194</v>
      </c>
      <c r="O722" s="198">
        <f>IF( AND($M722&lt;&gt;"", $N722&lt;&gt;""), VLOOKUP( IF(ISERROR(VLOOKUP($M722,Datos!$B$8:$C$13,2,0)),0,VLOOKUP($M722,Datos!$B$8:$C$13,2,0)), Datos!$I$9:$N$13, IF(ISERROR(VLOOKUP($N722,Datos!$B$17:$C$21,2,0)),0,VLOOKUP($N722, Datos!$B$17:$C$21,2,0)+1),  0),  "-")</f>
        <v>22</v>
      </c>
      <c r="P722" s="177"/>
      <c r="Q722" s="177"/>
      <c r="R722" s="177"/>
      <c r="S722" s="178" t="s">
        <v>40</v>
      </c>
      <c r="T722" s="198" t="str">
        <f>IF(ISERROR(VLOOKUP($S722,Datos!$B$25:$C$29,2,0)),"", VLOOKUP($S722,Datos!$B$25:$C$29,2,0))</f>
        <v>Alta</v>
      </c>
      <c r="U722" s="198" t="str">
        <f>VLOOKUP($S722,'Efectividad de Controles'!$B$5:$D$9,3,0)</f>
        <v>Impacto / Probabilidad</v>
      </c>
      <c r="V722" s="177"/>
      <c r="W722" s="177"/>
      <c r="X722" s="178" t="s">
        <v>191</v>
      </c>
      <c r="Y722" s="178" t="s">
        <v>196</v>
      </c>
      <c r="Z722" s="198">
        <f>IF( AND($X722&lt;&gt;"", $Y722&lt;&gt;""), VLOOKUP( IF(ISERROR(VLOOKUP($X722,Datos!$B$8:$C$13,2,0)),0,VLOOKUP($X722,Datos!$B$8:$C$13,2,0)), Datos!$I$9:$N$13, IF(ISERROR(VLOOKUP($Y722,Datos!$B$17:$C$21,2,0)),0,VLOOKUP($Y722, Datos!$B$17:$C$21,2,0)+1),  0),  "-")</f>
        <v>25</v>
      </c>
      <c r="AA722" s="177"/>
      <c r="AB722" s="177"/>
      <c r="AC722" s="179"/>
      <c r="AD722" s="180"/>
      <c r="AE722" s="198">
        <f t="shared" si="33"/>
        <v>22</v>
      </c>
      <c r="AF722" s="198">
        <f t="shared" si="34"/>
        <v>25</v>
      </c>
      <c r="AG722" s="178">
        <v>3</v>
      </c>
      <c r="AH722" s="198" t="str">
        <f>IF(ISERROR(VLOOKUP($AG722,Datos!$A$9:$E$13,2,0)),"",VLOOKUP($AG722,Datos!$A$9:$E$13,2,0))</f>
        <v>3 Moderado</v>
      </c>
      <c r="AI722" s="197" t="str">
        <f>IF(ISERROR(VLOOKUP($AJ722,Datos!$D$8:$E$13,2,0)),0,VLOOKUP($AJ722,Datos!$D$8:$E$13,2,0))</f>
        <v>Extremadamente Dañino</v>
      </c>
      <c r="AJ722" s="198">
        <f>IF(ISERROR(VLOOKUP($X722,Datos!$B$8:$E$13,3,0)), 0, VLOOKUP($X722,Datos!$B$8:$E$13,3,0))</f>
        <v>4</v>
      </c>
      <c r="AK722" s="198">
        <f>IF(ISERROR(VLOOKUP(AL722,Datos!D715:E720,2,0)),0,VLOOKUP(AL722,Datos!D715:E720,2,0))</f>
        <v>0</v>
      </c>
      <c r="AL722" s="198">
        <f>IF(ISERROR(VLOOKUP(Y722,Datos!B715:E720,3,0)),0,VLOOKUP(Y722,Datos!B715:E720,3,0))</f>
        <v>0</v>
      </c>
      <c r="AM722" s="198">
        <f t="shared" si="35"/>
        <v>4</v>
      </c>
      <c r="AN722" s="198" t="str">
        <f>IF(ISERROR(VLOOKUP($AM722,Datos!$I$24:$J$28,2,0)),"-",VLOOKUP($AM722,Datos!$I$24:$J$28,2,0))</f>
        <v>Moderado</v>
      </c>
    </row>
    <row r="723" spans="1:40" s="199" customFormat="1">
      <c r="A723" s="196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8" t="s">
        <v>191</v>
      </c>
      <c r="N723" s="178" t="s">
        <v>194</v>
      </c>
      <c r="O723" s="198">
        <f>IF( AND($M723&lt;&gt;"", $N723&lt;&gt;""), VLOOKUP( IF(ISERROR(VLOOKUP($M723,Datos!$B$8:$C$13,2,0)),0,VLOOKUP($M723,Datos!$B$8:$C$13,2,0)), Datos!$I$9:$N$13, IF(ISERROR(VLOOKUP($N723,Datos!$B$17:$C$21,2,0)),0,VLOOKUP($N723, Datos!$B$17:$C$21,2,0)+1),  0),  "-")</f>
        <v>22</v>
      </c>
      <c r="P723" s="177"/>
      <c r="Q723" s="177"/>
      <c r="R723" s="177"/>
      <c r="S723" s="178" t="s">
        <v>40</v>
      </c>
      <c r="T723" s="198" t="str">
        <f>IF(ISERROR(VLOOKUP($S723,Datos!$B$25:$C$29,2,0)),"", VLOOKUP($S723,Datos!$B$25:$C$29,2,0))</f>
        <v>Alta</v>
      </c>
      <c r="U723" s="198" t="str">
        <f>VLOOKUP($S723,'Efectividad de Controles'!$B$5:$D$9,3,0)</f>
        <v>Impacto / Probabilidad</v>
      </c>
      <c r="V723" s="177"/>
      <c r="W723" s="177"/>
      <c r="X723" s="178" t="s">
        <v>191</v>
      </c>
      <c r="Y723" s="178" t="s">
        <v>196</v>
      </c>
      <c r="Z723" s="198">
        <f>IF( AND($X723&lt;&gt;"", $Y723&lt;&gt;""), VLOOKUP( IF(ISERROR(VLOOKUP($X723,Datos!$B$8:$C$13,2,0)),0,VLOOKUP($X723,Datos!$B$8:$C$13,2,0)), Datos!$I$9:$N$13, IF(ISERROR(VLOOKUP($Y723,Datos!$B$17:$C$21,2,0)),0,VLOOKUP($Y723, Datos!$B$17:$C$21,2,0)+1),  0),  "-")</f>
        <v>25</v>
      </c>
      <c r="AA723" s="177"/>
      <c r="AB723" s="177"/>
      <c r="AC723" s="179"/>
      <c r="AD723" s="180"/>
      <c r="AE723" s="198">
        <f t="shared" si="33"/>
        <v>22</v>
      </c>
      <c r="AF723" s="198">
        <f t="shared" si="34"/>
        <v>25</v>
      </c>
      <c r="AG723" s="178">
        <v>3</v>
      </c>
      <c r="AH723" s="198" t="str">
        <f>IF(ISERROR(VLOOKUP($AG723,Datos!$A$9:$E$13,2,0)),"",VLOOKUP($AG723,Datos!$A$9:$E$13,2,0))</f>
        <v>3 Moderado</v>
      </c>
      <c r="AI723" s="197" t="str">
        <f>IF(ISERROR(VLOOKUP($AJ723,Datos!$D$8:$E$13,2,0)),0,VLOOKUP($AJ723,Datos!$D$8:$E$13,2,0))</f>
        <v>Extremadamente Dañino</v>
      </c>
      <c r="AJ723" s="198">
        <f>IF(ISERROR(VLOOKUP($X723,Datos!$B$8:$E$13,3,0)), 0, VLOOKUP($X723,Datos!$B$8:$E$13,3,0))</f>
        <v>4</v>
      </c>
      <c r="AK723" s="198">
        <f>IF(ISERROR(VLOOKUP(AL723,Datos!D716:E721,2,0)),0,VLOOKUP(AL723,Datos!D716:E721,2,0))</f>
        <v>0</v>
      </c>
      <c r="AL723" s="198">
        <f>IF(ISERROR(VLOOKUP(Y723,Datos!B716:E721,3,0)),0,VLOOKUP(Y723,Datos!B716:E721,3,0))</f>
        <v>0</v>
      </c>
      <c r="AM723" s="198">
        <f t="shared" si="35"/>
        <v>4</v>
      </c>
      <c r="AN723" s="198" t="str">
        <f>IF(ISERROR(VLOOKUP($AM723,Datos!$I$24:$J$28,2,0)),"-",VLOOKUP($AM723,Datos!$I$24:$J$28,2,0))</f>
        <v>Moderado</v>
      </c>
    </row>
    <row r="724" spans="1:40" s="199" customFormat="1">
      <c r="A724" s="196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8" t="s">
        <v>191</v>
      </c>
      <c r="N724" s="178" t="s">
        <v>194</v>
      </c>
      <c r="O724" s="198">
        <f>IF( AND($M724&lt;&gt;"", $N724&lt;&gt;""), VLOOKUP( IF(ISERROR(VLOOKUP($M724,Datos!$B$8:$C$13,2,0)),0,VLOOKUP($M724,Datos!$B$8:$C$13,2,0)), Datos!$I$9:$N$13, IF(ISERROR(VLOOKUP($N724,Datos!$B$17:$C$21,2,0)),0,VLOOKUP($N724, Datos!$B$17:$C$21,2,0)+1),  0),  "-")</f>
        <v>22</v>
      </c>
      <c r="P724" s="177"/>
      <c r="Q724" s="177"/>
      <c r="R724" s="177"/>
      <c r="S724" s="178" t="s">
        <v>40</v>
      </c>
      <c r="T724" s="198" t="str">
        <f>IF(ISERROR(VLOOKUP($S724,Datos!$B$25:$C$29,2,0)),"", VLOOKUP($S724,Datos!$B$25:$C$29,2,0))</f>
        <v>Alta</v>
      </c>
      <c r="U724" s="198" t="str">
        <f>VLOOKUP($S724,'Efectividad de Controles'!$B$5:$D$9,3,0)</f>
        <v>Impacto / Probabilidad</v>
      </c>
      <c r="V724" s="177"/>
      <c r="W724" s="177"/>
      <c r="X724" s="178" t="s">
        <v>191</v>
      </c>
      <c r="Y724" s="178" t="s">
        <v>196</v>
      </c>
      <c r="Z724" s="198">
        <f>IF( AND($X724&lt;&gt;"", $Y724&lt;&gt;""), VLOOKUP( IF(ISERROR(VLOOKUP($X724,Datos!$B$8:$C$13,2,0)),0,VLOOKUP($X724,Datos!$B$8:$C$13,2,0)), Datos!$I$9:$N$13, IF(ISERROR(VLOOKUP($Y724,Datos!$B$17:$C$21,2,0)),0,VLOOKUP($Y724, Datos!$B$17:$C$21,2,0)+1),  0),  "-")</f>
        <v>25</v>
      </c>
      <c r="AA724" s="177"/>
      <c r="AB724" s="177"/>
      <c r="AC724" s="179"/>
      <c r="AD724" s="180"/>
      <c r="AE724" s="198">
        <f t="shared" si="33"/>
        <v>22</v>
      </c>
      <c r="AF724" s="198">
        <f t="shared" si="34"/>
        <v>25</v>
      </c>
      <c r="AG724" s="178">
        <v>3</v>
      </c>
      <c r="AH724" s="198" t="str">
        <f>IF(ISERROR(VLOOKUP($AG724,Datos!$A$9:$E$13,2,0)),"",VLOOKUP($AG724,Datos!$A$9:$E$13,2,0))</f>
        <v>3 Moderado</v>
      </c>
      <c r="AI724" s="197" t="str">
        <f>IF(ISERROR(VLOOKUP($AJ724,Datos!$D$8:$E$13,2,0)),0,VLOOKUP($AJ724,Datos!$D$8:$E$13,2,0))</f>
        <v>Extremadamente Dañino</v>
      </c>
      <c r="AJ724" s="198">
        <f>IF(ISERROR(VLOOKUP($X724,Datos!$B$8:$E$13,3,0)), 0, VLOOKUP($X724,Datos!$B$8:$E$13,3,0))</f>
        <v>4</v>
      </c>
      <c r="AK724" s="198">
        <f>IF(ISERROR(VLOOKUP(AL724,Datos!D717:E722,2,0)),0,VLOOKUP(AL724,Datos!D717:E722,2,0))</f>
        <v>0</v>
      </c>
      <c r="AL724" s="198">
        <f>IF(ISERROR(VLOOKUP(Y724,Datos!B717:E722,3,0)),0,VLOOKUP(Y724,Datos!B717:E722,3,0))</f>
        <v>0</v>
      </c>
      <c r="AM724" s="198">
        <f t="shared" si="35"/>
        <v>4</v>
      </c>
      <c r="AN724" s="198" t="str">
        <f>IF(ISERROR(VLOOKUP($AM724,Datos!$I$24:$J$28,2,0)),"-",VLOOKUP($AM724,Datos!$I$24:$J$28,2,0))</f>
        <v>Moderado</v>
      </c>
    </row>
    <row r="725" spans="1:40" s="199" customFormat="1">
      <c r="A725" s="196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8" t="s">
        <v>191</v>
      </c>
      <c r="N725" s="178" t="s">
        <v>194</v>
      </c>
      <c r="O725" s="198">
        <f>IF( AND($M725&lt;&gt;"", $N725&lt;&gt;""), VLOOKUP( IF(ISERROR(VLOOKUP($M725,Datos!$B$8:$C$13,2,0)),0,VLOOKUP($M725,Datos!$B$8:$C$13,2,0)), Datos!$I$9:$N$13, IF(ISERROR(VLOOKUP($N725,Datos!$B$17:$C$21,2,0)),0,VLOOKUP($N725, Datos!$B$17:$C$21,2,0)+1),  0),  "-")</f>
        <v>22</v>
      </c>
      <c r="P725" s="177"/>
      <c r="Q725" s="177"/>
      <c r="R725" s="177"/>
      <c r="S725" s="178" t="s">
        <v>40</v>
      </c>
      <c r="T725" s="198" t="str">
        <f>IF(ISERROR(VLOOKUP($S725,Datos!$B$25:$C$29,2,0)),"", VLOOKUP($S725,Datos!$B$25:$C$29,2,0))</f>
        <v>Alta</v>
      </c>
      <c r="U725" s="198" t="str">
        <f>VLOOKUP($S725,'Efectividad de Controles'!$B$5:$D$9,3,0)</f>
        <v>Impacto / Probabilidad</v>
      </c>
      <c r="V725" s="177"/>
      <c r="W725" s="177"/>
      <c r="X725" s="178" t="s">
        <v>191</v>
      </c>
      <c r="Y725" s="178" t="s">
        <v>196</v>
      </c>
      <c r="Z725" s="198">
        <f>IF( AND($X725&lt;&gt;"", $Y725&lt;&gt;""), VLOOKUP( IF(ISERROR(VLOOKUP($X725,Datos!$B$8:$C$13,2,0)),0,VLOOKUP($X725,Datos!$B$8:$C$13,2,0)), Datos!$I$9:$N$13, IF(ISERROR(VLOOKUP($Y725,Datos!$B$17:$C$21,2,0)),0,VLOOKUP($Y725, Datos!$B$17:$C$21,2,0)+1),  0),  "-")</f>
        <v>25</v>
      </c>
      <c r="AA725" s="177"/>
      <c r="AB725" s="177"/>
      <c r="AC725" s="179"/>
      <c r="AD725" s="180"/>
      <c r="AE725" s="198">
        <f t="shared" si="33"/>
        <v>22</v>
      </c>
      <c r="AF725" s="198">
        <f t="shared" si="34"/>
        <v>25</v>
      </c>
      <c r="AG725" s="178">
        <v>3</v>
      </c>
      <c r="AH725" s="198" t="str">
        <f>IF(ISERROR(VLOOKUP($AG725,Datos!$A$9:$E$13,2,0)),"",VLOOKUP($AG725,Datos!$A$9:$E$13,2,0))</f>
        <v>3 Moderado</v>
      </c>
      <c r="AI725" s="197" t="str">
        <f>IF(ISERROR(VLOOKUP($AJ725,Datos!$D$8:$E$13,2,0)),0,VLOOKUP($AJ725,Datos!$D$8:$E$13,2,0))</f>
        <v>Extremadamente Dañino</v>
      </c>
      <c r="AJ725" s="198">
        <f>IF(ISERROR(VLOOKUP($X725,Datos!$B$8:$E$13,3,0)), 0, VLOOKUP($X725,Datos!$B$8:$E$13,3,0))</f>
        <v>4</v>
      </c>
      <c r="AK725" s="198">
        <f>IF(ISERROR(VLOOKUP(AL725,Datos!D718:E723,2,0)),0,VLOOKUP(AL725,Datos!D718:E723,2,0))</f>
        <v>0</v>
      </c>
      <c r="AL725" s="198">
        <f>IF(ISERROR(VLOOKUP(Y725,Datos!B718:E723,3,0)),0,VLOOKUP(Y725,Datos!B718:E723,3,0))</f>
        <v>0</v>
      </c>
      <c r="AM725" s="198">
        <f t="shared" si="35"/>
        <v>4</v>
      </c>
      <c r="AN725" s="198" t="str">
        <f>IF(ISERROR(VLOOKUP($AM725,Datos!$I$24:$J$28,2,0)),"-",VLOOKUP($AM725,Datos!$I$24:$J$28,2,0))</f>
        <v>Moderado</v>
      </c>
    </row>
    <row r="726" spans="1:40" s="199" customFormat="1">
      <c r="A726" s="196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8" t="s">
        <v>191</v>
      </c>
      <c r="N726" s="178" t="s">
        <v>194</v>
      </c>
      <c r="O726" s="198">
        <f>IF( AND($M726&lt;&gt;"", $N726&lt;&gt;""), VLOOKUP( IF(ISERROR(VLOOKUP($M726,Datos!$B$8:$C$13,2,0)),0,VLOOKUP($M726,Datos!$B$8:$C$13,2,0)), Datos!$I$9:$N$13, IF(ISERROR(VLOOKUP($N726,Datos!$B$17:$C$21,2,0)),0,VLOOKUP($N726, Datos!$B$17:$C$21,2,0)+1),  0),  "-")</f>
        <v>22</v>
      </c>
      <c r="P726" s="177"/>
      <c r="Q726" s="177"/>
      <c r="R726" s="177"/>
      <c r="S726" s="178" t="s">
        <v>40</v>
      </c>
      <c r="T726" s="198" t="str">
        <f>IF(ISERROR(VLOOKUP($S726,Datos!$B$25:$C$29,2,0)),"", VLOOKUP($S726,Datos!$B$25:$C$29,2,0))</f>
        <v>Alta</v>
      </c>
      <c r="U726" s="198" t="str">
        <f>VLOOKUP($S726,'Efectividad de Controles'!$B$5:$D$9,3,0)</f>
        <v>Impacto / Probabilidad</v>
      </c>
      <c r="V726" s="177"/>
      <c r="W726" s="177"/>
      <c r="X726" s="178" t="s">
        <v>191</v>
      </c>
      <c r="Y726" s="178" t="s">
        <v>196</v>
      </c>
      <c r="Z726" s="198">
        <f>IF( AND($X726&lt;&gt;"", $Y726&lt;&gt;""), VLOOKUP( IF(ISERROR(VLOOKUP($X726,Datos!$B$8:$C$13,2,0)),0,VLOOKUP($X726,Datos!$B$8:$C$13,2,0)), Datos!$I$9:$N$13, IF(ISERROR(VLOOKUP($Y726,Datos!$B$17:$C$21,2,0)),0,VLOOKUP($Y726, Datos!$B$17:$C$21,2,0)+1),  0),  "-")</f>
        <v>25</v>
      </c>
      <c r="AA726" s="177"/>
      <c r="AB726" s="177"/>
      <c r="AC726" s="179"/>
      <c r="AD726" s="180"/>
      <c r="AE726" s="198">
        <f t="shared" si="33"/>
        <v>22</v>
      </c>
      <c r="AF726" s="198">
        <f t="shared" si="34"/>
        <v>25</v>
      </c>
      <c r="AG726" s="178">
        <v>3</v>
      </c>
      <c r="AH726" s="198" t="str">
        <f>IF(ISERROR(VLOOKUP($AG726,Datos!$A$9:$E$13,2,0)),"",VLOOKUP($AG726,Datos!$A$9:$E$13,2,0))</f>
        <v>3 Moderado</v>
      </c>
      <c r="AI726" s="197" t="str">
        <f>IF(ISERROR(VLOOKUP($AJ726,Datos!$D$8:$E$13,2,0)),0,VLOOKUP($AJ726,Datos!$D$8:$E$13,2,0))</f>
        <v>Extremadamente Dañino</v>
      </c>
      <c r="AJ726" s="198">
        <f>IF(ISERROR(VLOOKUP($X726,Datos!$B$8:$E$13,3,0)), 0, VLOOKUP($X726,Datos!$B$8:$E$13,3,0))</f>
        <v>4</v>
      </c>
      <c r="AK726" s="198">
        <f>IF(ISERROR(VLOOKUP(AL726,Datos!D719:E724,2,0)),0,VLOOKUP(AL726,Datos!D719:E724,2,0))</f>
        <v>0</v>
      </c>
      <c r="AL726" s="198">
        <f>IF(ISERROR(VLOOKUP(Y726,Datos!B719:E724,3,0)),0,VLOOKUP(Y726,Datos!B719:E724,3,0))</f>
        <v>0</v>
      </c>
      <c r="AM726" s="198">
        <f t="shared" si="35"/>
        <v>4</v>
      </c>
      <c r="AN726" s="198" t="str">
        <f>IF(ISERROR(VLOOKUP($AM726,Datos!$I$24:$J$28,2,0)),"-",VLOOKUP($AM726,Datos!$I$24:$J$28,2,0))</f>
        <v>Moderado</v>
      </c>
    </row>
    <row r="727" spans="1:40" s="199" customFormat="1">
      <c r="A727" s="196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8" t="s">
        <v>191</v>
      </c>
      <c r="N727" s="178" t="s">
        <v>194</v>
      </c>
      <c r="O727" s="198">
        <f>IF( AND($M727&lt;&gt;"", $N727&lt;&gt;""), VLOOKUP( IF(ISERROR(VLOOKUP($M727,Datos!$B$8:$C$13,2,0)),0,VLOOKUP($M727,Datos!$B$8:$C$13,2,0)), Datos!$I$9:$N$13, IF(ISERROR(VLOOKUP($N727,Datos!$B$17:$C$21,2,0)),0,VLOOKUP($N727, Datos!$B$17:$C$21,2,0)+1),  0),  "-")</f>
        <v>22</v>
      </c>
      <c r="P727" s="177"/>
      <c r="Q727" s="177"/>
      <c r="R727" s="177"/>
      <c r="S727" s="178" t="s">
        <v>40</v>
      </c>
      <c r="T727" s="198" t="str">
        <f>IF(ISERROR(VLOOKUP($S727,Datos!$B$25:$C$29,2,0)),"", VLOOKUP($S727,Datos!$B$25:$C$29,2,0))</f>
        <v>Alta</v>
      </c>
      <c r="U727" s="198" t="str">
        <f>VLOOKUP($S727,'Efectividad de Controles'!$B$5:$D$9,3,0)</f>
        <v>Impacto / Probabilidad</v>
      </c>
      <c r="V727" s="177"/>
      <c r="W727" s="177"/>
      <c r="X727" s="178" t="s">
        <v>191</v>
      </c>
      <c r="Y727" s="178" t="s">
        <v>196</v>
      </c>
      <c r="Z727" s="198">
        <f>IF( AND($X727&lt;&gt;"", $Y727&lt;&gt;""), VLOOKUP( IF(ISERROR(VLOOKUP($X727,Datos!$B$8:$C$13,2,0)),0,VLOOKUP($X727,Datos!$B$8:$C$13,2,0)), Datos!$I$9:$N$13, IF(ISERROR(VLOOKUP($Y727,Datos!$B$17:$C$21,2,0)),0,VLOOKUP($Y727, Datos!$B$17:$C$21,2,0)+1),  0),  "-")</f>
        <v>25</v>
      </c>
      <c r="AA727" s="177"/>
      <c r="AB727" s="177"/>
      <c r="AC727" s="179"/>
      <c r="AD727" s="180"/>
      <c r="AE727" s="198">
        <f t="shared" si="33"/>
        <v>22</v>
      </c>
      <c r="AF727" s="198">
        <f t="shared" si="34"/>
        <v>25</v>
      </c>
      <c r="AG727" s="178">
        <v>3</v>
      </c>
      <c r="AH727" s="198" t="str">
        <f>IF(ISERROR(VLOOKUP($AG727,Datos!$A$9:$E$13,2,0)),"",VLOOKUP($AG727,Datos!$A$9:$E$13,2,0))</f>
        <v>3 Moderado</v>
      </c>
      <c r="AI727" s="197" t="str">
        <f>IF(ISERROR(VLOOKUP($AJ727,Datos!$D$8:$E$13,2,0)),0,VLOOKUP($AJ727,Datos!$D$8:$E$13,2,0))</f>
        <v>Extremadamente Dañino</v>
      </c>
      <c r="AJ727" s="198">
        <f>IF(ISERROR(VLOOKUP($X727,Datos!$B$8:$E$13,3,0)), 0, VLOOKUP($X727,Datos!$B$8:$E$13,3,0))</f>
        <v>4</v>
      </c>
      <c r="AK727" s="198">
        <f>IF(ISERROR(VLOOKUP(AL727,Datos!D720:E725,2,0)),0,VLOOKUP(AL727,Datos!D720:E725,2,0))</f>
        <v>0</v>
      </c>
      <c r="AL727" s="198">
        <f>IF(ISERROR(VLOOKUP(Y727,Datos!B720:E725,3,0)),0,VLOOKUP(Y727,Datos!B720:E725,3,0))</f>
        <v>0</v>
      </c>
      <c r="AM727" s="198">
        <f t="shared" si="35"/>
        <v>4</v>
      </c>
      <c r="AN727" s="198" t="str">
        <f>IF(ISERROR(VLOOKUP($AM727,Datos!$I$24:$J$28,2,0)),"-",VLOOKUP($AM727,Datos!$I$24:$J$28,2,0))</f>
        <v>Moderado</v>
      </c>
    </row>
    <row r="728" spans="1:40" s="199" customFormat="1">
      <c r="A728" s="196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8" t="s">
        <v>191</v>
      </c>
      <c r="N728" s="178" t="s">
        <v>194</v>
      </c>
      <c r="O728" s="198">
        <f>IF( AND($M728&lt;&gt;"", $N728&lt;&gt;""), VLOOKUP( IF(ISERROR(VLOOKUP($M728,Datos!$B$8:$C$13,2,0)),0,VLOOKUP($M728,Datos!$B$8:$C$13,2,0)), Datos!$I$9:$N$13, IF(ISERROR(VLOOKUP($N728,Datos!$B$17:$C$21,2,0)),0,VLOOKUP($N728, Datos!$B$17:$C$21,2,0)+1),  0),  "-")</f>
        <v>22</v>
      </c>
      <c r="P728" s="177"/>
      <c r="Q728" s="177"/>
      <c r="R728" s="177"/>
      <c r="S728" s="178" t="s">
        <v>40</v>
      </c>
      <c r="T728" s="198" t="str">
        <f>IF(ISERROR(VLOOKUP($S728,Datos!$B$25:$C$29,2,0)),"", VLOOKUP($S728,Datos!$B$25:$C$29,2,0))</f>
        <v>Alta</v>
      </c>
      <c r="U728" s="198" t="str">
        <f>VLOOKUP($S728,'Efectividad de Controles'!$B$5:$D$9,3,0)</f>
        <v>Impacto / Probabilidad</v>
      </c>
      <c r="V728" s="177"/>
      <c r="W728" s="177"/>
      <c r="X728" s="178" t="s">
        <v>191</v>
      </c>
      <c r="Y728" s="178" t="s">
        <v>196</v>
      </c>
      <c r="Z728" s="198">
        <f>IF( AND($X728&lt;&gt;"", $Y728&lt;&gt;""), VLOOKUP( IF(ISERROR(VLOOKUP($X728,Datos!$B$8:$C$13,2,0)),0,VLOOKUP($X728,Datos!$B$8:$C$13,2,0)), Datos!$I$9:$N$13, IF(ISERROR(VLOOKUP($Y728,Datos!$B$17:$C$21,2,0)),0,VLOOKUP($Y728, Datos!$B$17:$C$21,2,0)+1),  0),  "-")</f>
        <v>25</v>
      </c>
      <c r="AA728" s="177"/>
      <c r="AB728" s="177"/>
      <c r="AC728" s="179"/>
      <c r="AD728" s="180"/>
      <c r="AE728" s="198">
        <f t="shared" si="33"/>
        <v>22</v>
      </c>
      <c r="AF728" s="198">
        <f t="shared" si="34"/>
        <v>25</v>
      </c>
      <c r="AG728" s="178">
        <v>3</v>
      </c>
      <c r="AH728" s="198" t="str">
        <f>IF(ISERROR(VLOOKUP($AG728,Datos!$A$9:$E$13,2,0)),"",VLOOKUP($AG728,Datos!$A$9:$E$13,2,0))</f>
        <v>3 Moderado</v>
      </c>
      <c r="AI728" s="197" t="str">
        <f>IF(ISERROR(VLOOKUP($AJ728,Datos!$D$8:$E$13,2,0)),0,VLOOKUP($AJ728,Datos!$D$8:$E$13,2,0))</f>
        <v>Extremadamente Dañino</v>
      </c>
      <c r="AJ728" s="198">
        <f>IF(ISERROR(VLOOKUP($X728,Datos!$B$8:$E$13,3,0)), 0, VLOOKUP($X728,Datos!$B$8:$E$13,3,0))</f>
        <v>4</v>
      </c>
      <c r="AK728" s="198">
        <f>IF(ISERROR(VLOOKUP(AL728,Datos!D721:E726,2,0)),0,VLOOKUP(AL728,Datos!D721:E726,2,0))</f>
        <v>0</v>
      </c>
      <c r="AL728" s="198">
        <f>IF(ISERROR(VLOOKUP(Y728,Datos!B721:E726,3,0)),0,VLOOKUP(Y728,Datos!B721:E726,3,0))</f>
        <v>0</v>
      </c>
      <c r="AM728" s="198">
        <f t="shared" si="35"/>
        <v>4</v>
      </c>
      <c r="AN728" s="198" t="str">
        <f>IF(ISERROR(VLOOKUP($AM728,Datos!$I$24:$J$28,2,0)),"-",VLOOKUP($AM728,Datos!$I$24:$J$28,2,0))</f>
        <v>Moderado</v>
      </c>
    </row>
    <row r="729" spans="1:40" s="199" customFormat="1">
      <c r="A729" s="196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8" t="s">
        <v>191</v>
      </c>
      <c r="N729" s="178" t="s">
        <v>194</v>
      </c>
      <c r="O729" s="198">
        <f>IF( AND($M729&lt;&gt;"", $N729&lt;&gt;""), VLOOKUP( IF(ISERROR(VLOOKUP($M729,Datos!$B$8:$C$13,2,0)),0,VLOOKUP($M729,Datos!$B$8:$C$13,2,0)), Datos!$I$9:$N$13, IF(ISERROR(VLOOKUP($N729,Datos!$B$17:$C$21,2,0)),0,VLOOKUP($N729, Datos!$B$17:$C$21,2,0)+1),  0),  "-")</f>
        <v>22</v>
      </c>
      <c r="P729" s="177"/>
      <c r="Q729" s="177"/>
      <c r="R729" s="177"/>
      <c r="S729" s="178" t="s">
        <v>40</v>
      </c>
      <c r="T729" s="198" t="str">
        <f>IF(ISERROR(VLOOKUP($S729,Datos!$B$25:$C$29,2,0)),"", VLOOKUP($S729,Datos!$B$25:$C$29,2,0))</f>
        <v>Alta</v>
      </c>
      <c r="U729" s="198" t="str">
        <f>VLOOKUP($S729,'Efectividad de Controles'!$B$5:$D$9,3,0)</f>
        <v>Impacto / Probabilidad</v>
      </c>
      <c r="V729" s="177"/>
      <c r="W729" s="177"/>
      <c r="X729" s="178" t="s">
        <v>191</v>
      </c>
      <c r="Y729" s="178" t="s">
        <v>196</v>
      </c>
      <c r="Z729" s="198">
        <f>IF( AND($X729&lt;&gt;"", $Y729&lt;&gt;""), VLOOKUP( IF(ISERROR(VLOOKUP($X729,Datos!$B$8:$C$13,2,0)),0,VLOOKUP($X729,Datos!$B$8:$C$13,2,0)), Datos!$I$9:$N$13, IF(ISERROR(VLOOKUP($Y729,Datos!$B$17:$C$21,2,0)),0,VLOOKUP($Y729, Datos!$B$17:$C$21,2,0)+1),  0),  "-")</f>
        <v>25</v>
      </c>
      <c r="AA729" s="177"/>
      <c r="AB729" s="177"/>
      <c r="AC729" s="179"/>
      <c r="AD729" s="180"/>
      <c r="AE729" s="198">
        <f t="shared" si="33"/>
        <v>22</v>
      </c>
      <c r="AF729" s="198">
        <f t="shared" si="34"/>
        <v>25</v>
      </c>
      <c r="AG729" s="178">
        <v>3</v>
      </c>
      <c r="AH729" s="198" t="str">
        <f>IF(ISERROR(VLOOKUP($AG729,Datos!$A$9:$E$13,2,0)),"",VLOOKUP($AG729,Datos!$A$9:$E$13,2,0))</f>
        <v>3 Moderado</v>
      </c>
      <c r="AI729" s="197" t="str">
        <f>IF(ISERROR(VLOOKUP($AJ729,Datos!$D$8:$E$13,2,0)),0,VLOOKUP($AJ729,Datos!$D$8:$E$13,2,0))</f>
        <v>Extremadamente Dañino</v>
      </c>
      <c r="AJ729" s="198">
        <f>IF(ISERROR(VLOOKUP($X729,Datos!$B$8:$E$13,3,0)), 0, VLOOKUP($X729,Datos!$B$8:$E$13,3,0))</f>
        <v>4</v>
      </c>
      <c r="AK729" s="198">
        <f>IF(ISERROR(VLOOKUP(AL729,Datos!D722:E727,2,0)),0,VLOOKUP(AL729,Datos!D722:E727,2,0))</f>
        <v>0</v>
      </c>
      <c r="AL729" s="198">
        <f>IF(ISERROR(VLOOKUP(Y729,Datos!B722:E727,3,0)),0,VLOOKUP(Y729,Datos!B722:E727,3,0))</f>
        <v>0</v>
      </c>
      <c r="AM729" s="198">
        <f t="shared" si="35"/>
        <v>4</v>
      </c>
      <c r="AN729" s="198" t="str">
        <f>IF(ISERROR(VLOOKUP($AM729,Datos!$I$24:$J$28,2,0)),"-",VLOOKUP($AM729,Datos!$I$24:$J$28,2,0))</f>
        <v>Moderado</v>
      </c>
    </row>
    <row r="730" spans="1:40" s="199" customFormat="1">
      <c r="A730" s="196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8" t="s">
        <v>191</v>
      </c>
      <c r="N730" s="178" t="s">
        <v>194</v>
      </c>
      <c r="O730" s="198">
        <f>IF( AND($M730&lt;&gt;"", $N730&lt;&gt;""), VLOOKUP( IF(ISERROR(VLOOKUP($M730,Datos!$B$8:$C$13,2,0)),0,VLOOKUP($M730,Datos!$B$8:$C$13,2,0)), Datos!$I$9:$N$13, IF(ISERROR(VLOOKUP($N730,Datos!$B$17:$C$21,2,0)),0,VLOOKUP($N730, Datos!$B$17:$C$21,2,0)+1),  0),  "-")</f>
        <v>22</v>
      </c>
      <c r="P730" s="177"/>
      <c r="Q730" s="177"/>
      <c r="R730" s="177"/>
      <c r="S730" s="178" t="s">
        <v>40</v>
      </c>
      <c r="T730" s="198" t="str">
        <f>IF(ISERROR(VLOOKUP($S730,Datos!$B$25:$C$29,2,0)),"", VLOOKUP($S730,Datos!$B$25:$C$29,2,0))</f>
        <v>Alta</v>
      </c>
      <c r="U730" s="198" t="str">
        <f>VLOOKUP($S730,'Efectividad de Controles'!$B$5:$D$9,3,0)</f>
        <v>Impacto / Probabilidad</v>
      </c>
      <c r="V730" s="177"/>
      <c r="W730" s="177"/>
      <c r="X730" s="178" t="s">
        <v>191</v>
      </c>
      <c r="Y730" s="178" t="s">
        <v>196</v>
      </c>
      <c r="Z730" s="198">
        <f>IF( AND($X730&lt;&gt;"", $Y730&lt;&gt;""), VLOOKUP( IF(ISERROR(VLOOKUP($X730,Datos!$B$8:$C$13,2,0)),0,VLOOKUP($X730,Datos!$B$8:$C$13,2,0)), Datos!$I$9:$N$13, IF(ISERROR(VLOOKUP($Y730,Datos!$B$17:$C$21,2,0)),0,VLOOKUP($Y730, Datos!$B$17:$C$21,2,0)+1),  0),  "-")</f>
        <v>25</v>
      </c>
      <c r="AA730" s="177"/>
      <c r="AB730" s="177"/>
      <c r="AC730" s="179"/>
      <c r="AD730" s="180"/>
      <c r="AE730" s="198">
        <f t="shared" si="33"/>
        <v>22</v>
      </c>
      <c r="AF730" s="198">
        <f t="shared" si="34"/>
        <v>25</v>
      </c>
      <c r="AG730" s="178">
        <v>3</v>
      </c>
      <c r="AH730" s="198" t="str">
        <f>IF(ISERROR(VLOOKUP($AG730,Datos!$A$9:$E$13,2,0)),"",VLOOKUP($AG730,Datos!$A$9:$E$13,2,0))</f>
        <v>3 Moderado</v>
      </c>
      <c r="AI730" s="197" t="str">
        <f>IF(ISERROR(VLOOKUP($AJ730,Datos!$D$8:$E$13,2,0)),0,VLOOKUP($AJ730,Datos!$D$8:$E$13,2,0))</f>
        <v>Extremadamente Dañino</v>
      </c>
      <c r="AJ730" s="198">
        <f>IF(ISERROR(VLOOKUP($X730,Datos!$B$8:$E$13,3,0)), 0, VLOOKUP($X730,Datos!$B$8:$E$13,3,0))</f>
        <v>4</v>
      </c>
      <c r="AK730" s="198">
        <f>IF(ISERROR(VLOOKUP(AL730,Datos!D723:E728,2,0)),0,VLOOKUP(AL730,Datos!D723:E728,2,0))</f>
        <v>0</v>
      </c>
      <c r="AL730" s="198">
        <f>IF(ISERROR(VLOOKUP(Y730,Datos!B723:E728,3,0)),0,VLOOKUP(Y730,Datos!B723:E728,3,0))</f>
        <v>0</v>
      </c>
      <c r="AM730" s="198">
        <f t="shared" si="35"/>
        <v>4</v>
      </c>
      <c r="AN730" s="198" t="str">
        <f>IF(ISERROR(VLOOKUP($AM730,Datos!$I$24:$J$28,2,0)),"-",VLOOKUP($AM730,Datos!$I$24:$J$28,2,0))</f>
        <v>Moderado</v>
      </c>
    </row>
    <row r="731" spans="1:40" s="199" customFormat="1">
      <c r="A731" s="196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8" t="s">
        <v>191</v>
      </c>
      <c r="N731" s="178" t="s">
        <v>194</v>
      </c>
      <c r="O731" s="198">
        <f>IF( AND($M731&lt;&gt;"", $N731&lt;&gt;""), VLOOKUP( IF(ISERROR(VLOOKUP($M731,Datos!$B$8:$C$13,2,0)),0,VLOOKUP($M731,Datos!$B$8:$C$13,2,0)), Datos!$I$9:$N$13, IF(ISERROR(VLOOKUP($N731,Datos!$B$17:$C$21,2,0)),0,VLOOKUP($N731, Datos!$B$17:$C$21,2,0)+1),  0),  "-")</f>
        <v>22</v>
      </c>
      <c r="P731" s="177"/>
      <c r="Q731" s="177"/>
      <c r="R731" s="177"/>
      <c r="S731" s="178" t="s">
        <v>40</v>
      </c>
      <c r="T731" s="198" t="str">
        <f>IF(ISERROR(VLOOKUP($S731,Datos!$B$25:$C$29,2,0)),"", VLOOKUP($S731,Datos!$B$25:$C$29,2,0))</f>
        <v>Alta</v>
      </c>
      <c r="U731" s="198" t="str">
        <f>VLOOKUP($S731,'Efectividad de Controles'!$B$5:$D$9,3,0)</f>
        <v>Impacto / Probabilidad</v>
      </c>
      <c r="V731" s="177"/>
      <c r="W731" s="177"/>
      <c r="X731" s="178" t="s">
        <v>191</v>
      </c>
      <c r="Y731" s="178" t="s">
        <v>196</v>
      </c>
      <c r="Z731" s="198">
        <f>IF( AND($X731&lt;&gt;"", $Y731&lt;&gt;""), VLOOKUP( IF(ISERROR(VLOOKUP($X731,Datos!$B$8:$C$13,2,0)),0,VLOOKUP($X731,Datos!$B$8:$C$13,2,0)), Datos!$I$9:$N$13, IF(ISERROR(VLOOKUP($Y731,Datos!$B$17:$C$21,2,0)),0,VLOOKUP($Y731, Datos!$B$17:$C$21,2,0)+1),  0),  "-")</f>
        <v>25</v>
      </c>
      <c r="AA731" s="177"/>
      <c r="AB731" s="177"/>
      <c r="AC731" s="179"/>
      <c r="AD731" s="180"/>
      <c r="AE731" s="198">
        <f t="shared" si="33"/>
        <v>22</v>
      </c>
      <c r="AF731" s="198">
        <f t="shared" si="34"/>
        <v>25</v>
      </c>
      <c r="AG731" s="178">
        <v>3</v>
      </c>
      <c r="AH731" s="198" t="str">
        <f>IF(ISERROR(VLOOKUP($AG731,Datos!$A$9:$E$13,2,0)),"",VLOOKUP($AG731,Datos!$A$9:$E$13,2,0))</f>
        <v>3 Moderado</v>
      </c>
      <c r="AI731" s="197" t="str">
        <f>IF(ISERROR(VLOOKUP($AJ731,Datos!$D$8:$E$13,2,0)),0,VLOOKUP($AJ731,Datos!$D$8:$E$13,2,0))</f>
        <v>Extremadamente Dañino</v>
      </c>
      <c r="AJ731" s="198">
        <f>IF(ISERROR(VLOOKUP($X731,Datos!$B$8:$E$13,3,0)), 0, VLOOKUP($X731,Datos!$B$8:$E$13,3,0))</f>
        <v>4</v>
      </c>
      <c r="AK731" s="198">
        <f>IF(ISERROR(VLOOKUP(AL731,Datos!D724:E729,2,0)),0,VLOOKUP(AL731,Datos!D724:E729,2,0))</f>
        <v>0</v>
      </c>
      <c r="AL731" s="198">
        <f>IF(ISERROR(VLOOKUP(Y731,Datos!B724:E729,3,0)),0,VLOOKUP(Y731,Datos!B724:E729,3,0))</f>
        <v>0</v>
      </c>
      <c r="AM731" s="198">
        <f t="shared" si="35"/>
        <v>4</v>
      </c>
      <c r="AN731" s="198" t="str">
        <f>IF(ISERROR(VLOOKUP($AM731,Datos!$I$24:$J$28,2,0)),"-",VLOOKUP($AM731,Datos!$I$24:$J$28,2,0))</f>
        <v>Moderado</v>
      </c>
    </row>
    <row r="732" spans="1:40" s="199" customFormat="1">
      <c r="A732" s="196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8" t="s">
        <v>191</v>
      </c>
      <c r="N732" s="178" t="s">
        <v>194</v>
      </c>
      <c r="O732" s="198">
        <f>IF( AND($M732&lt;&gt;"", $N732&lt;&gt;""), VLOOKUP( IF(ISERROR(VLOOKUP($M732,Datos!$B$8:$C$13,2,0)),0,VLOOKUP($M732,Datos!$B$8:$C$13,2,0)), Datos!$I$9:$N$13, IF(ISERROR(VLOOKUP($N732,Datos!$B$17:$C$21,2,0)),0,VLOOKUP($N732, Datos!$B$17:$C$21,2,0)+1),  0),  "-")</f>
        <v>22</v>
      </c>
      <c r="P732" s="177"/>
      <c r="Q732" s="177"/>
      <c r="R732" s="177"/>
      <c r="S732" s="178" t="s">
        <v>40</v>
      </c>
      <c r="T732" s="198" t="str">
        <f>IF(ISERROR(VLOOKUP($S732,Datos!$B$25:$C$29,2,0)),"", VLOOKUP($S732,Datos!$B$25:$C$29,2,0))</f>
        <v>Alta</v>
      </c>
      <c r="U732" s="198" t="str">
        <f>VLOOKUP($S732,'Efectividad de Controles'!$B$5:$D$9,3,0)</f>
        <v>Impacto / Probabilidad</v>
      </c>
      <c r="V732" s="177"/>
      <c r="W732" s="177"/>
      <c r="X732" s="178" t="s">
        <v>191</v>
      </c>
      <c r="Y732" s="178" t="s">
        <v>196</v>
      </c>
      <c r="Z732" s="198">
        <f>IF( AND($X732&lt;&gt;"", $Y732&lt;&gt;""), VLOOKUP( IF(ISERROR(VLOOKUP($X732,Datos!$B$8:$C$13,2,0)),0,VLOOKUP($X732,Datos!$B$8:$C$13,2,0)), Datos!$I$9:$N$13, IF(ISERROR(VLOOKUP($Y732,Datos!$B$17:$C$21,2,0)),0,VLOOKUP($Y732, Datos!$B$17:$C$21,2,0)+1),  0),  "-")</f>
        <v>25</v>
      </c>
      <c r="AA732" s="177"/>
      <c r="AB732" s="177"/>
      <c r="AC732" s="179"/>
      <c r="AD732" s="180"/>
      <c r="AE732" s="198">
        <f t="shared" si="33"/>
        <v>22</v>
      </c>
      <c r="AF732" s="198">
        <f t="shared" si="34"/>
        <v>25</v>
      </c>
      <c r="AG732" s="178">
        <v>3</v>
      </c>
      <c r="AH732" s="198" t="str">
        <f>IF(ISERROR(VLOOKUP($AG732,Datos!$A$9:$E$13,2,0)),"",VLOOKUP($AG732,Datos!$A$9:$E$13,2,0))</f>
        <v>3 Moderado</v>
      </c>
      <c r="AI732" s="197" t="str">
        <f>IF(ISERROR(VLOOKUP($AJ732,Datos!$D$8:$E$13,2,0)),0,VLOOKUP($AJ732,Datos!$D$8:$E$13,2,0))</f>
        <v>Extremadamente Dañino</v>
      </c>
      <c r="AJ732" s="198">
        <f>IF(ISERROR(VLOOKUP($X732,Datos!$B$8:$E$13,3,0)), 0, VLOOKUP($X732,Datos!$B$8:$E$13,3,0))</f>
        <v>4</v>
      </c>
      <c r="AK732" s="198">
        <f>IF(ISERROR(VLOOKUP(AL732,Datos!D725:E730,2,0)),0,VLOOKUP(AL732,Datos!D725:E730,2,0))</f>
        <v>0</v>
      </c>
      <c r="AL732" s="198">
        <f>IF(ISERROR(VLOOKUP(Y732,Datos!B725:E730,3,0)),0,VLOOKUP(Y732,Datos!B725:E730,3,0))</f>
        <v>0</v>
      </c>
      <c r="AM732" s="198">
        <f t="shared" si="35"/>
        <v>4</v>
      </c>
      <c r="AN732" s="198" t="str">
        <f>IF(ISERROR(VLOOKUP($AM732,Datos!$I$24:$J$28,2,0)),"-",VLOOKUP($AM732,Datos!$I$24:$J$28,2,0))</f>
        <v>Moderado</v>
      </c>
    </row>
    <row r="733" spans="1:40" s="199" customFormat="1">
      <c r="A733" s="196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8" t="s">
        <v>191</v>
      </c>
      <c r="N733" s="178" t="s">
        <v>194</v>
      </c>
      <c r="O733" s="198">
        <f>IF( AND($M733&lt;&gt;"", $N733&lt;&gt;""), VLOOKUP( IF(ISERROR(VLOOKUP($M733,Datos!$B$8:$C$13,2,0)),0,VLOOKUP($M733,Datos!$B$8:$C$13,2,0)), Datos!$I$9:$N$13, IF(ISERROR(VLOOKUP($N733,Datos!$B$17:$C$21,2,0)),0,VLOOKUP($N733, Datos!$B$17:$C$21,2,0)+1),  0),  "-")</f>
        <v>22</v>
      </c>
      <c r="P733" s="177"/>
      <c r="Q733" s="177"/>
      <c r="R733" s="177"/>
      <c r="S733" s="178" t="s">
        <v>40</v>
      </c>
      <c r="T733" s="198" t="str">
        <f>IF(ISERROR(VLOOKUP($S733,Datos!$B$25:$C$29,2,0)),"", VLOOKUP($S733,Datos!$B$25:$C$29,2,0))</f>
        <v>Alta</v>
      </c>
      <c r="U733" s="198" t="str">
        <f>VLOOKUP($S733,'Efectividad de Controles'!$B$5:$D$9,3,0)</f>
        <v>Impacto / Probabilidad</v>
      </c>
      <c r="V733" s="177"/>
      <c r="W733" s="177"/>
      <c r="X733" s="178" t="s">
        <v>191</v>
      </c>
      <c r="Y733" s="178" t="s">
        <v>196</v>
      </c>
      <c r="Z733" s="198">
        <f>IF( AND($X733&lt;&gt;"", $Y733&lt;&gt;""), VLOOKUP( IF(ISERROR(VLOOKUP($X733,Datos!$B$8:$C$13,2,0)),0,VLOOKUP($X733,Datos!$B$8:$C$13,2,0)), Datos!$I$9:$N$13, IF(ISERROR(VLOOKUP($Y733,Datos!$B$17:$C$21,2,0)),0,VLOOKUP($Y733, Datos!$B$17:$C$21,2,0)+1),  0),  "-")</f>
        <v>25</v>
      </c>
      <c r="AA733" s="177"/>
      <c r="AB733" s="177"/>
      <c r="AC733" s="179"/>
      <c r="AD733" s="180"/>
      <c r="AE733" s="198">
        <f t="shared" si="33"/>
        <v>22</v>
      </c>
      <c r="AF733" s="198">
        <f t="shared" si="34"/>
        <v>25</v>
      </c>
      <c r="AG733" s="178">
        <v>3</v>
      </c>
      <c r="AH733" s="198" t="str">
        <f>IF(ISERROR(VLOOKUP($AG733,Datos!$A$9:$E$13,2,0)),"",VLOOKUP($AG733,Datos!$A$9:$E$13,2,0))</f>
        <v>3 Moderado</v>
      </c>
      <c r="AI733" s="197" t="str">
        <f>IF(ISERROR(VLOOKUP($AJ733,Datos!$D$8:$E$13,2,0)),0,VLOOKUP($AJ733,Datos!$D$8:$E$13,2,0))</f>
        <v>Extremadamente Dañino</v>
      </c>
      <c r="AJ733" s="198">
        <f>IF(ISERROR(VLOOKUP($X733,Datos!$B$8:$E$13,3,0)), 0, VLOOKUP($X733,Datos!$B$8:$E$13,3,0))</f>
        <v>4</v>
      </c>
      <c r="AK733" s="198">
        <f>IF(ISERROR(VLOOKUP(AL733,Datos!D726:E731,2,0)),0,VLOOKUP(AL733,Datos!D726:E731,2,0))</f>
        <v>0</v>
      </c>
      <c r="AL733" s="198">
        <f>IF(ISERROR(VLOOKUP(Y733,Datos!B726:E731,3,0)),0,VLOOKUP(Y733,Datos!B726:E731,3,0))</f>
        <v>0</v>
      </c>
      <c r="AM733" s="198">
        <f t="shared" si="35"/>
        <v>4</v>
      </c>
      <c r="AN733" s="198" t="str">
        <f>IF(ISERROR(VLOOKUP($AM733,Datos!$I$24:$J$28,2,0)),"-",VLOOKUP($AM733,Datos!$I$24:$J$28,2,0))</f>
        <v>Moderado</v>
      </c>
    </row>
    <row r="734" spans="1:40" s="199" customFormat="1">
      <c r="A734" s="196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8" t="s">
        <v>191</v>
      </c>
      <c r="N734" s="178" t="s">
        <v>194</v>
      </c>
      <c r="O734" s="198">
        <f>IF( AND($M734&lt;&gt;"", $N734&lt;&gt;""), VLOOKUP( IF(ISERROR(VLOOKUP($M734,Datos!$B$8:$C$13,2,0)),0,VLOOKUP($M734,Datos!$B$8:$C$13,2,0)), Datos!$I$9:$N$13, IF(ISERROR(VLOOKUP($N734,Datos!$B$17:$C$21,2,0)),0,VLOOKUP($N734, Datos!$B$17:$C$21,2,0)+1),  0),  "-")</f>
        <v>22</v>
      </c>
      <c r="P734" s="177"/>
      <c r="Q734" s="177"/>
      <c r="R734" s="177"/>
      <c r="S734" s="178" t="s">
        <v>40</v>
      </c>
      <c r="T734" s="198" t="str">
        <f>IF(ISERROR(VLOOKUP($S734,Datos!$B$25:$C$29,2,0)),"", VLOOKUP($S734,Datos!$B$25:$C$29,2,0))</f>
        <v>Alta</v>
      </c>
      <c r="U734" s="198" t="str">
        <f>VLOOKUP($S734,'Efectividad de Controles'!$B$5:$D$9,3,0)</f>
        <v>Impacto / Probabilidad</v>
      </c>
      <c r="V734" s="177"/>
      <c r="W734" s="177"/>
      <c r="X734" s="178" t="s">
        <v>191</v>
      </c>
      <c r="Y734" s="178" t="s">
        <v>196</v>
      </c>
      <c r="Z734" s="198">
        <f>IF( AND($X734&lt;&gt;"", $Y734&lt;&gt;""), VLOOKUP( IF(ISERROR(VLOOKUP($X734,Datos!$B$8:$C$13,2,0)),0,VLOOKUP($X734,Datos!$B$8:$C$13,2,0)), Datos!$I$9:$N$13, IF(ISERROR(VLOOKUP($Y734,Datos!$B$17:$C$21,2,0)),0,VLOOKUP($Y734, Datos!$B$17:$C$21,2,0)+1),  0),  "-")</f>
        <v>25</v>
      </c>
      <c r="AA734" s="177"/>
      <c r="AB734" s="177"/>
      <c r="AC734" s="179"/>
      <c r="AD734" s="180"/>
      <c r="AE734" s="198">
        <f t="shared" si="33"/>
        <v>22</v>
      </c>
      <c r="AF734" s="198">
        <f t="shared" si="34"/>
        <v>25</v>
      </c>
      <c r="AG734" s="178">
        <v>3</v>
      </c>
      <c r="AH734" s="198" t="str">
        <f>IF(ISERROR(VLOOKUP($AG734,Datos!$A$9:$E$13,2,0)),"",VLOOKUP($AG734,Datos!$A$9:$E$13,2,0))</f>
        <v>3 Moderado</v>
      </c>
      <c r="AI734" s="197" t="str">
        <f>IF(ISERROR(VLOOKUP($AJ734,Datos!$D$8:$E$13,2,0)),0,VLOOKUP($AJ734,Datos!$D$8:$E$13,2,0))</f>
        <v>Extremadamente Dañino</v>
      </c>
      <c r="AJ734" s="198">
        <f>IF(ISERROR(VLOOKUP($X734,Datos!$B$8:$E$13,3,0)), 0, VLOOKUP($X734,Datos!$B$8:$E$13,3,0))</f>
        <v>4</v>
      </c>
      <c r="AK734" s="198">
        <f>IF(ISERROR(VLOOKUP(AL734,Datos!D727:E732,2,0)),0,VLOOKUP(AL734,Datos!D727:E732,2,0))</f>
        <v>0</v>
      </c>
      <c r="AL734" s="198">
        <f>IF(ISERROR(VLOOKUP(Y734,Datos!B727:E732,3,0)),0,VLOOKUP(Y734,Datos!B727:E732,3,0))</f>
        <v>0</v>
      </c>
      <c r="AM734" s="198">
        <f t="shared" si="35"/>
        <v>4</v>
      </c>
      <c r="AN734" s="198" t="str">
        <f>IF(ISERROR(VLOOKUP($AM734,Datos!$I$24:$J$28,2,0)),"-",VLOOKUP($AM734,Datos!$I$24:$J$28,2,0))</f>
        <v>Moderado</v>
      </c>
    </row>
    <row r="735" spans="1:40" s="199" customFormat="1">
      <c r="A735" s="196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8" t="s">
        <v>191</v>
      </c>
      <c r="N735" s="178" t="s">
        <v>194</v>
      </c>
      <c r="O735" s="198">
        <f>IF( AND($M735&lt;&gt;"", $N735&lt;&gt;""), VLOOKUP( IF(ISERROR(VLOOKUP($M735,Datos!$B$8:$C$13,2,0)),0,VLOOKUP($M735,Datos!$B$8:$C$13,2,0)), Datos!$I$9:$N$13, IF(ISERROR(VLOOKUP($N735,Datos!$B$17:$C$21,2,0)),0,VLOOKUP($N735, Datos!$B$17:$C$21,2,0)+1),  0),  "-")</f>
        <v>22</v>
      </c>
      <c r="P735" s="177"/>
      <c r="Q735" s="177"/>
      <c r="R735" s="177"/>
      <c r="S735" s="178" t="s">
        <v>40</v>
      </c>
      <c r="T735" s="198" t="str">
        <f>IF(ISERROR(VLOOKUP($S735,Datos!$B$25:$C$29,2,0)),"", VLOOKUP($S735,Datos!$B$25:$C$29,2,0))</f>
        <v>Alta</v>
      </c>
      <c r="U735" s="198" t="str">
        <f>VLOOKUP($S735,'Efectividad de Controles'!$B$5:$D$9,3,0)</f>
        <v>Impacto / Probabilidad</v>
      </c>
      <c r="V735" s="177"/>
      <c r="W735" s="177"/>
      <c r="X735" s="178" t="s">
        <v>191</v>
      </c>
      <c r="Y735" s="178" t="s">
        <v>196</v>
      </c>
      <c r="Z735" s="198">
        <f>IF( AND($X735&lt;&gt;"", $Y735&lt;&gt;""), VLOOKUP( IF(ISERROR(VLOOKUP($X735,Datos!$B$8:$C$13,2,0)),0,VLOOKUP($X735,Datos!$B$8:$C$13,2,0)), Datos!$I$9:$N$13, IF(ISERROR(VLOOKUP($Y735,Datos!$B$17:$C$21,2,0)),0,VLOOKUP($Y735, Datos!$B$17:$C$21,2,0)+1),  0),  "-")</f>
        <v>25</v>
      </c>
      <c r="AA735" s="177"/>
      <c r="AB735" s="177"/>
      <c r="AC735" s="179"/>
      <c r="AD735" s="180"/>
      <c r="AE735" s="198">
        <f t="shared" si="33"/>
        <v>22</v>
      </c>
      <c r="AF735" s="198">
        <f t="shared" si="34"/>
        <v>25</v>
      </c>
      <c r="AG735" s="178">
        <v>3</v>
      </c>
      <c r="AH735" s="198" t="str">
        <f>IF(ISERROR(VLOOKUP($AG735,Datos!$A$9:$E$13,2,0)),"",VLOOKUP($AG735,Datos!$A$9:$E$13,2,0))</f>
        <v>3 Moderado</v>
      </c>
      <c r="AI735" s="197" t="str">
        <f>IF(ISERROR(VLOOKUP($AJ735,Datos!$D$8:$E$13,2,0)),0,VLOOKUP($AJ735,Datos!$D$8:$E$13,2,0))</f>
        <v>Extremadamente Dañino</v>
      </c>
      <c r="AJ735" s="198">
        <f>IF(ISERROR(VLOOKUP($X735,Datos!$B$8:$E$13,3,0)), 0, VLOOKUP($X735,Datos!$B$8:$E$13,3,0))</f>
        <v>4</v>
      </c>
      <c r="AK735" s="198">
        <f>IF(ISERROR(VLOOKUP(AL735,Datos!D728:E733,2,0)),0,VLOOKUP(AL735,Datos!D728:E733,2,0))</f>
        <v>0</v>
      </c>
      <c r="AL735" s="198">
        <f>IF(ISERROR(VLOOKUP(Y735,Datos!B728:E733,3,0)),0,VLOOKUP(Y735,Datos!B728:E733,3,0))</f>
        <v>0</v>
      </c>
      <c r="AM735" s="198">
        <f t="shared" si="35"/>
        <v>4</v>
      </c>
      <c r="AN735" s="198" t="str">
        <f>IF(ISERROR(VLOOKUP($AM735,Datos!$I$24:$J$28,2,0)),"-",VLOOKUP($AM735,Datos!$I$24:$J$28,2,0))</f>
        <v>Moderado</v>
      </c>
    </row>
    <row r="736" spans="1:40" s="199" customFormat="1">
      <c r="A736" s="196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8" t="s">
        <v>191</v>
      </c>
      <c r="N736" s="178" t="s">
        <v>194</v>
      </c>
      <c r="O736" s="198">
        <f>IF( AND($M736&lt;&gt;"", $N736&lt;&gt;""), VLOOKUP( IF(ISERROR(VLOOKUP($M736,Datos!$B$8:$C$13,2,0)),0,VLOOKUP($M736,Datos!$B$8:$C$13,2,0)), Datos!$I$9:$N$13, IF(ISERROR(VLOOKUP($N736,Datos!$B$17:$C$21,2,0)),0,VLOOKUP($N736, Datos!$B$17:$C$21,2,0)+1),  0),  "-")</f>
        <v>22</v>
      </c>
      <c r="P736" s="177"/>
      <c r="Q736" s="177"/>
      <c r="R736" s="177"/>
      <c r="S736" s="178" t="s">
        <v>40</v>
      </c>
      <c r="T736" s="198" t="str">
        <f>IF(ISERROR(VLOOKUP($S736,Datos!$B$25:$C$29,2,0)),"", VLOOKUP($S736,Datos!$B$25:$C$29,2,0))</f>
        <v>Alta</v>
      </c>
      <c r="U736" s="198" t="str">
        <f>VLOOKUP($S736,'Efectividad de Controles'!$B$5:$D$9,3,0)</f>
        <v>Impacto / Probabilidad</v>
      </c>
      <c r="V736" s="177"/>
      <c r="W736" s="177"/>
      <c r="X736" s="178" t="s">
        <v>191</v>
      </c>
      <c r="Y736" s="178" t="s">
        <v>196</v>
      </c>
      <c r="Z736" s="198">
        <f>IF( AND($X736&lt;&gt;"", $Y736&lt;&gt;""), VLOOKUP( IF(ISERROR(VLOOKUP($X736,Datos!$B$8:$C$13,2,0)),0,VLOOKUP($X736,Datos!$B$8:$C$13,2,0)), Datos!$I$9:$N$13, IF(ISERROR(VLOOKUP($Y736,Datos!$B$17:$C$21,2,0)),0,VLOOKUP($Y736, Datos!$B$17:$C$21,2,0)+1),  0),  "-")</f>
        <v>25</v>
      </c>
      <c r="AA736" s="177"/>
      <c r="AB736" s="177"/>
      <c r="AC736" s="179"/>
      <c r="AD736" s="180"/>
      <c r="AE736" s="198">
        <f t="shared" si="33"/>
        <v>22</v>
      </c>
      <c r="AF736" s="198">
        <f t="shared" si="34"/>
        <v>25</v>
      </c>
      <c r="AG736" s="178">
        <v>3</v>
      </c>
      <c r="AH736" s="198" t="str">
        <f>IF(ISERROR(VLOOKUP($AG736,Datos!$A$9:$E$13,2,0)),"",VLOOKUP($AG736,Datos!$A$9:$E$13,2,0))</f>
        <v>3 Moderado</v>
      </c>
      <c r="AI736" s="197" t="str">
        <f>IF(ISERROR(VLOOKUP($AJ736,Datos!$D$8:$E$13,2,0)),0,VLOOKUP($AJ736,Datos!$D$8:$E$13,2,0))</f>
        <v>Extremadamente Dañino</v>
      </c>
      <c r="AJ736" s="198">
        <f>IF(ISERROR(VLOOKUP($X736,Datos!$B$8:$E$13,3,0)), 0, VLOOKUP($X736,Datos!$B$8:$E$13,3,0))</f>
        <v>4</v>
      </c>
      <c r="AK736" s="198">
        <f>IF(ISERROR(VLOOKUP(AL736,Datos!D729:E734,2,0)),0,VLOOKUP(AL736,Datos!D729:E734,2,0))</f>
        <v>0</v>
      </c>
      <c r="AL736" s="198">
        <f>IF(ISERROR(VLOOKUP(Y736,Datos!B729:E734,3,0)),0,VLOOKUP(Y736,Datos!B729:E734,3,0))</f>
        <v>0</v>
      </c>
      <c r="AM736" s="198">
        <f t="shared" si="35"/>
        <v>4</v>
      </c>
      <c r="AN736" s="198" t="str">
        <f>IF(ISERROR(VLOOKUP($AM736,Datos!$I$24:$J$28,2,0)),"-",VLOOKUP($AM736,Datos!$I$24:$J$28,2,0))</f>
        <v>Moderado</v>
      </c>
    </row>
    <row r="737" spans="1:40" s="199" customFormat="1">
      <c r="A737" s="196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8" t="s">
        <v>191</v>
      </c>
      <c r="N737" s="178" t="s">
        <v>194</v>
      </c>
      <c r="O737" s="198">
        <f>IF( AND($M737&lt;&gt;"", $N737&lt;&gt;""), VLOOKUP( IF(ISERROR(VLOOKUP($M737,Datos!$B$8:$C$13,2,0)),0,VLOOKUP($M737,Datos!$B$8:$C$13,2,0)), Datos!$I$9:$N$13, IF(ISERROR(VLOOKUP($N737,Datos!$B$17:$C$21,2,0)),0,VLOOKUP($N737, Datos!$B$17:$C$21,2,0)+1),  0),  "-")</f>
        <v>22</v>
      </c>
      <c r="P737" s="177"/>
      <c r="Q737" s="177"/>
      <c r="R737" s="177"/>
      <c r="S737" s="178" t="s">
        <v>40</v>
      </c>
      <c r="T737" s="198" t="str">
        <f>IF(ISERROR(VLOOKUP($S737,Datos!$B$25:$C$29,2,0)),"", VLOOKUP($S737,Datos!$B$25:$C$29,2,0))</f>
        <v>Alta</v>
      </c>
      <c r="U737" s="198" t="str">
        <f>VLOOKUP($S737,'Efectividad de Controles'!$B$5:$D$9,3,0)</f>
        <v>Impacto / Probabilidad</v>
      </c>
      <c r="V737" s="177"/>
      <c r="W737" s="177"/>
      <c r="X737" s="178" t="s">
        <v>191</v>
      </c>
      <c r="Y737" s="178" t="s">
        <v>196</v>
      </c>
      <c r="Z737" s="198">
        <f>IF( AND($X737&lt;&gt;"", $Y737&lt;&gt;""), VLOOKUP( IF(ISERROR(VLOOKUP($X737,Datos!$B$8:$C$13,2,0)),0,VLOOKUP($X737,Datos!$B$8:$C$13,2,0)), Datos!$I$9:$N$13, IF(ISERROR(VLOOKUP($Y737,Datos!$B$17:$C$21,2,0)),0,VLOOKUP($Y737, Datos!$B$17:$C$21,2,0)+1),  0),  "-")</f>
        <v>25</v>
      </c>
      <c r="AA737" s="177"/>
      <c r="AB737" s="177"/>
      <c r="AC737" s="179"/>
      <c r="AD737" s="180"/>
      <c r="AE737" s="198">
        <f t="shared" ref="AE737:AE800" si="36">+O737</f>
        <v>22</v>
      </c>
      <c r="AF737" s="198">
        <f t="shared" ref="AF737:AF800" si="37">+Z737</f>
        <v>25</v>
      </c>
      <c r="AG737" s="178">
        <v>3</v>
      </c>
      <c r="AH737" s="198" t="str">
        <f>IF(ISERROR(VLOOKUP($AG737,Datos!$A$9:$E$13,2,0)),"",VLOOKUP($AG737,Datos!$A$9:$E$13,2,0))</f>
        <v>3 Moderado</v>
      </c>
      <c r="AI737" s="197" t="str">
        <f>IF(ISERROR(VLOOKUP($AJ737,Datos!$D$8:$E$13,2,0)),0,VLOOKUP($AJ737,Datos!$D$8:$E$13,2,0))</f>
        <v>Extremadamente Dañino</v>
      </c>
      <c r="AJ737" s="198">
        <f>IF(ISERROR(VLOOKUP($X737,Datos!$B$8:$E$13,3,0)), 0, VLOOKUP($X737,Datos!$B$8:$E$13,3,0))</f>
        <v>4</v>
      </c>
      <c r="AK737" s="198">
        <f>IF(ISERROR(VLOOKUP(AL737,Datos!D730:E735,2,0)),0,VLOOKUP(AL737,Datos!D730:E735,2,0))</f>
        <v>0</v>
      </c>
      <c r="AL737" s="198">
        <f>IF(ISERROR(VLOOKUP(Y737,Datos!B730:E735,3,0)),0,VLOOKUP(Y737,Datos!B730:E735,3,0))</f>
        <v>0</v>
      </c>
      <c r="AM737" s="198">
        <f t="shared" ref="AM737:AM800" si="38">+AL737+AJ737</f>
        <v>4</v>
      </c>
      <c r="AN737" s="198" t="str">
        <f>IF(ISERROR(VLOOKUP($AM737,Datos!$I$24:$J$28,2,0)),"-",VLOOKUP($AM737,Datos!$I$24:$J$28,2,0))</f>
        <v>Moderado</v>
      </c>
    </row>
    <row r="738" spans="1:40" s="199" customFormat="1">
      <c r="A738" s="196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8" t="s">
        <v>191</v>
      </c>
      <c r="N738" s="178" t="s">
        <v>194</v>
      </c>
      <c r="O738" s="198">
        <f>IF( AND($M738&lt;&gt;"", $N738&lt;&gt;""), VLOOKUP( IF(ISERROR(VLOOKUP($M738,Datos!$B$8:$C$13,2,0)),0,VLOOKUP($M738,Datos!$B$8:$C$13,2,0)), Datos!$I$9:$N$13, IF(ISERROR(VLOOKUP($N738,Datos!$B$17:$C$21,2,0)),0,VLOOKUP($N738, Datos!$B$17:$C$21,2,0)+1),  0),  "-")</f>
        <v>22</v>
      </c>
      <c r="P738" s="177"/>
      <c r="Q738" s="177"/>
      <c r="R738" s="177"/>
      <c r="S738" s="178" t="s">
        <v>40</v>
      </c>
      <c r="T738" s="198" t="str">
        <f>IF(ISERROR(VLOOKUP($S738,Datos!$B$25:$C$29,2,0)),"", VLOOKUP($S738,Datos!$B$25:$C$29,2,0))</f>
        <v>Alta</v>
      </c>
      <c r="U738" s="198" t="str">
        <f>VLOOKUP($S738,'Efectividad de Controles'!$B$5:$D$9,3,0)</f>
        <v>Impacto / Probabilidad</v>
      </c>
      <c r="V738" s="177"/>
      <c r="W738" s="177"/>
      <c r="X738" s="178" t="s">
        <v>191</v>
      </c>
      <c r="Y738" s="178" t="s">
        <v>196</v>
      </c>
      <c r="Z738" s="198">
        <f>IF( AND($X738&lt;&gt;"", $Y738&lt;&gt;""), VLOOKUP( IF(ISERROR(VLOOKUP($X738,Datos!$B$8:$C$13,2,0)),0,VLOOKUP($X738,Datos!$B$8:$C$13,2,0)), Datos!$I$9:$N$13, IF(ISERROR(VLOOKUP($Y738,Datos!$B$17:$C$21,2,0)),0,VLOOKUP($Y738, Datos!$B$17:$C$21,2,0)+1),  0),  "-")</f>
        <v>25</v>
      </c>
      <c r="AA738" s="177"/>
      <c r="AB738" s="177"/>
      <c r="AC738" s="179"/>
      <c r="AD738" s="180"/>
      <c r="AE738" s="198">
        <f t="shared" si="36"/>
        <v>22</v>
      </c>
      <c r="AF738" s="198">
        <f t="shared" si="37"/>
        <v>25</v>
      </c>
      <c r="AG738" s="178">
        <v>3</v>
      </c>
      <c r="AH738" s="198" t="str">
        <f>IF(ISERROR(VLOOKUP($AG738,Datos!$A$9:$E$13,2,0)),"",VLOOKUP($AG738,Datos!$A$9:$E$13,2,0))</f>
        <v>3 Moderado</v>
      </c>
      <c r="AI738" s="197" t="str">
        <f>IF(ISERROR(VLOOKUP($AJ738,Datos!$D$8:$E$13,2,0)),0,VLOOKUP($AJ738,Datos!$D$8:$E$13,2,0))</f>
        <v>Extremadamente Dañino</v>
      </c>
      <c r="AJ738" s="198">
        <f>IF(ISERROR(VLOOKUP($X738,Datos!$B$8:$E$13,3,0)), 0, VLOOKUP($X738,Datos!$B$8:$E$13,3,0))</f>
        <v>4</v>
      </c>
      <c r="AK738" s="198">
        <f>IF(ISERROR(VLOOKUP(AL738,Datos!D731:E736,2,0)),0,VLOOKUP(AL738,Datos!D731:E736,2,0))</f>
        <v>0</v>
      </c>
      <c r="AL738" s="198">
        <f>IF(ISERROR(VLOOKUP(Y738,Datos!B731:E736,3,0)),0,VLOOKUP(Y738,Datos!B731:E736,3,0))</f>
        <v>0</v>
      </c>
      <c r="AM738" s="198">
        <f t="shared" si="38"/>
        <v>4</v>
      </c>
      <c r="AN738" s="198" t="str">
        <f>IF(ISERROR(VLOOKUP($AM738,Datos!$I$24:$J$28,2,0)),"-",VLOOKUP($AM738,Datos!$I$24:$J$28,2,0))</f>
        <v>Moderado</v>
      </c>
    </row>
    <row r="739" spans="1:40" s="199" customFormat="1">
      <c r="A739" s="196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8" t="s">
        <v>191</v>
      </c>
      <c r="N739" s="178" t="s">
        <v>194</v>
      </c>
      <c r="O739" s="198">
        <f>IF( AND($M739&lt;&gt;"", $N739&lt;&gt;""), VLOOKUP( IF(ISERROR(VLOOKUP($M739,Datos!$B$8:$C$13,2,0)),0,VLOOKUP($M739,Datos!$B$8:$C$13,2,0)), Datos!$I$9:$N$13, IF(ISERROR(VLOOKUP($N739,Datos!$B$17:$C$21,2,0)),0,VLOOKUP($N739, Datos!$B$17:$C$21,2,0)+1),  0),  "-")</f>
        <v>22</v>
      </c>
      <c r="P739" s="177"/>
      <c r="Q739" s="177"/>
      <c r="R739" s="177"/>
      <c r="S739" s="178" t="s">
        <v>40</v>
      </c>
      <c r="T739" s="198" t="str">
        <f>IF(ISERROR(VLOOKUP($S739,Datos!$B$25:$C$29,2,0)),"", VLOOKUP($S739,Datos!$B$25:$C$29,2,0))</f>
        <v>Alta</v>
      </c>
      <c r="U739" s="198" t="str">
        <f>VLOOKUP($S739,'Efectividad de Controles'!$B$5:$D$9,3,0)</f>
        <v>Impacto / Probabilidad</v>
      </c>
      <c r="V739" s="177"/>
      <c r="W739" s="177"/>
      <c r="X739" s="178" t="s">
        <v>191</v>
      </c>
      <c r="Y739" s="178" t="s">
        <v>196</v>
      </c>
      <c r="Z739" s="198">
        <f>IF( AND($X739&lt;&gt;"", $Y739&lt;&gt;""), VLOOKUP( IF(ISERROR(VLOOKUP($X739,Datos!$B$8:$C$13,2,0)),0,VLOOKUP($X739,Datos!$B$8:$C$13,2,0)), Datos!$I$9:$N$13, IF(ISERROR(VLOOKUP($Y739,Datos!$B$17:$C$21,2,0)),0,VLOOKUP($Y739, Datos!$B$17:$C$21,2,0)+1),  0),  "-")</f>
        <v>25</v>
      </c>
      <c r="AA739" s="177"/>
      <c r="AB739" s="177"/>
      <c r="AC739" s="179"/>
      <c r="AD739" s="180"/>
      <c r="AE739" s="198">
        <f t="shared" si="36"/>
        <v>22</v>
      </c>
      <c r="AF739" s="198">
        <f t="shared" si="37"/>
        <v>25</v>
      </c>
      <c r="AG739" s="178">
        <v>3</v>
      </c>
      <c r="AH739" s="198" t="str">
        <f>IF(ISERROR(VLOOKUP($AG739,Datos!$A$9:$E$13,2,0)),"",VLOOKUP($AG739,Datos!$A$9:$E$13,2,0))</f>
        <v>3 Moderado</v>
      </c>
      <c r="AI739" s="197" t="str">
        <f>IF(ISERROR(VLOOKUP($AJ739,Datos!$D$8:$E$13,2,0)),0,VLOOKUP($AJ739,Datos!$D$8:$E$13,2,0))</f>
        <v>Extremadamente Dañino</v>
      </c>
      <c r="AJ739" s="198">
        <f>IF(ISERROR(VLOOKUP($X739,Datos!$B$8:$E$13,3,0)), 0, VLOOKUP($X739,Datos!$B$8:$E$13,3,0))</f>
        <v>4</v>
      </c>
      <c r="AK739" s="198">
        <f>IF(ISERROR(VLOOKUP(AL739,Datos!D732:E737,2,0)),0,VLOOKUP(AL739,Datos!D732:E737,2,0))</f>
        <v>0</v>
      </c>
      <c r="AL739" s="198">
        <f>IF(ISERROR(VLOOKUP(Y739,Datos!B732:E737,3,0)),0,VLOOKUP(Y739,Datos!B732:E737,3,0))</f>
        <v>0</v>
      </c>
      <c r="AM739" s="198">
        <f t="shared" si="38"/>
        <v>4</v>
      </c>
      <c r="AN739" s="198" t="str">
        <f>IF(ISERROR(VLOOKUP($AM739,Datos!$I$24:$J$28,2,0)),"-",VLOOKUP($AM739,Datos!$I$24:$J$28,2,0))</f>
        <v>Moderado</v>
      </c>
    </row>
    <row r="740" spans="1:40" s="199" customFormat="1">
      <c r="A740" s="196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8" t="s">
        <v>191</v>
      </c>
      <c r="N740" s="178" t="s">
        <v>194</v>
      </c>
      <c r="O740" s="198">
        <f>IF( AND($M740&lt;&gt;"", $N740&lt;&gt;""), VLOOKUP( IF(ISERROR(VLOOKUP($M740,Datos!$B$8:$C$13,2,0)),0,VLOOKUP($M740,Datos!$B$8:$C$13,2,0)), Datos!$I$9:$N$13, IF(ISERROR(VLOOKUP($N740,Datos!$B$17:$C$21,2,0)),0,VLOOKUP($N740, Datos!$B$17:$C$21,2,0)+1),  0),  "-")</f>
        <v>22</v>
      </c>
      <c r="P740" s="177"/>
      <c r="Q740" s="177"/>
      <c r="R740" s="177"/>
      <c r="S740" s="178" t="s">
        <v>40</v>
      </c>
      <c r="T740" s="198" t="str">
        <f>IF(ISERROR(VLOOKUP($S740,Datos!$B$25:$C$29,2,0)),"", VLOOKUP($S740,Datos!$B$25:$C$29,2,0))</f>
        <v>Alta</v>
      </c>
      <c r="U740" s="198" t="str">
        <f>VLOOKUP($S740,'Efectividad de Controles'!$B$5:$D$9,3,0)</f>
        <v>Impacto / Probabilidad</v>
      </c>
      <c r="V740" s="177"/>
      <c r="W740" s="177"/>
      <c r="X740" s="178" t="s">
        <v>191</v>
      </c>
      <c r="Y740" s="178" t="s">
        <v>196</v>
      </c>
      <c r="Z740" s="198">
        <f>IF( AND($X740&lt;&gt;"", $Y740&lt;&gt;""), VLOOKUP( IF(ISERROR(VLOOKUP($X740,Datos!$B$8:$C$13,2,0)),0,VLOOKUP($X740,Datos!$B$8:$C$13,2,0)), Datos!$I$9:$N$13, IF(ISERROR(VLOOKUP($Y740,Datos!$B$17:$C$21,2,0)),0,VLOOKUP($Y740, Datos!$B$17:$C$21,2,0)+1),  0),  "-")</f>
        <v>25</v>
      </c>
      <c r="AA740" s="177"/>
      <c r="AB740" s="177"/>
      <c r="AC740" s="179"/>
      <c r="AD740" s="180"/>
      <c r="AE740" s="198">
        <f t="shared" si="36"/>
        <v>22</v>
      </c>
      <c r="AF740" s="198">
        <f t="shared" si="37"/>
        <v>25</v>
      </c>
      <c r="AG740" s="178">
        <v>3</v>
      </c>
      <c r="AH740" s="198" t="str">
        <f>IF(ISERROR(VLOOKUP($AG740,Datos!$A$9:$E$13,2,0)),"",VLOOKUP($AG740,Datos!$A$9:$E$13,2,0))</f>
        <v>3 Moderado</v>
      </c>
      <c r="AI740" s="197" t="str">
        <f>IF(ISERROR(VLOOKUP($AJ740,Datos!$D$8:$E$13,2,0)),0,VLOOKUP($AJ740,Datos!$D$8:$E$13,2,0))</f>
        <v>Extremadamente Dañino</v>
      </c>
      <c r="AJ740" s="198">
        <f>IF(ISERROR(VLOOKUP($X740,Datos!$B$8:$E$13,3,0)), 0, VLOOKUP($X740,Datos!$B$8:$E$13,3,0))</f>
        <v>4</v>
      </c>
      <c r="AK740" s="198">
        <f>IF(ISERROR(VLOOKUP(AL740,Datos!D733:E738,2,0)),0,VLOOKUP(AL740,Datos!D733:E738,2,0))</f>
        <v>0</v>
      </c>
      <c r="AL740" s="198">
        <f>IF(ISERROR(VLOOKUP(Y740,Datos!B733:E738,3,0)),0,VLOOKUP(Y740,Datos!B733:E738,3,0))</f>
        <v>0</v>
      </c>
      <c r="AM740" s="198">
        <f t="shared" si="38"/>
        <v>4</v>
      </c>
      <c r="AN740" s="198" t="str">
        <f>IF(ISERROR(VLOOKUP($AM740,Datos!$I$24:$J$28,2,0)),"-",VLOOKUP($AM740,Datos!$I$24:$J$28,2,0))</f>
        <v>Moderado</v>
      </c>
    </row>
    <row r="741" spans="1:40" s="199" customFormat="1">
      <c r="A741" s="196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8" t="s">
        <v>191</v>
      </c>
      <c r="N741" s="178" t="s">
        <v>194</v>
      </c>
      <c r="O741" s="198">
        <f>IF( AND($M741&lt;&gt;"", $N741&lt;&gt;""), VLOOKUP( IF(ISERROR(VLOOKUP($M741,Datos!$B$8:$C$13,2,0)),0,VLOOKUP($M741,Datos!$B$8:$C$13,2,0)), Datos!$I$9:$N$13, IF(ISERROR(VLOOKUP($N741,Datos!$B$17:$C$21,2,0)),0,VLOOKUP($N741, Datos!$B$17:$C$21,2,0)+1),  0),  "-")</f>
        <v>22</v>
      </c>
      <c r="P741" s="177"/>
      <c r="Q741" s="177"/>
      <c r="R741" s="177"/>
      <c r="S741" s="178" t="s">
        <v>40</v>
      </c>
      <c r="T741" s="198" t="str">
        <f>IF(ISERROR(VLOOKUP($S741,Datos!$B$25:$C$29,2,0)),"", VLOOKUP($S741,Datos!$B$25:$C$29,2,0))</f>
        <v>Alta</v>
      </c>
      <c r="U741" s="198" t="str">
        <f>VLOOKUP($S741,'Efectividad de Controles'!$B$5:$D$9,3,0)</f>
        <v>Impacto / Probabilidad</v>
      </c>
      <c r="V741" s="177"/>
      <c r="W741" s="177"/>
      <c r="X741" s="178" t="s">
        <v>191</v>
      </c>
      <c r="Y741" s="178" t="s">
        <v>196</v>
      </c>
      <c r="Z741" s="198">
        <f>IF( AND($X741&lt;&gt;"", $Y741&lt;&gt;""), VLOOKUP( IF(ISERROR(VLOOKUP($X741,Datos!$B$8:$C$13,2,0)),0,VLOOKUP($X741,Datos!$B$8:$C$13,2,0)), Datos!$I$9:$N$13, IF(ISERROR(VLOOKUP($Y741,Datos!$B$17:$C$21,2,0)),0,VLOOKUP($Y741, Datos!$B$17:$C$21,2,0)+1),  0),  "-")</f>
        <v>25</v>
      </c>
      <c r="AA741" s="177"/>
      <c r="AB741" s="177"/>
      <c r="AC741" s="179"/>
      <c r="AD741" s="180"/>
      <c r="AE741" s="198">
        <f t="shared" si="36"/>
        <v>22</v>
      </c>
      <c r="AF741" s="198">
        <f t="shared" si="37"/>
        <v>25</v>
      </c>
      <c r="AG741" s="178">
        <v>3</v>
      </c>
      <c r="AH741" s="198" t="str">
        <f>IF(ISERROR(VLOOKUP($AG741,Datos!$A$9:$E$13,2,0)),"",VLOOKUP($AG741,Datos!$A$9:$E$13,2,0))</f>
        <v>3 Moderado</v>
      </c>
      <c r="AI741" s="197" t="str">
        <f>IF(ISERROR(VLOOKUP($AJ741,Datos!$D$8:$E$13,2,0)),0,VLOOKUP($AJ741,Datos!$D$8:$E$13,2,0))</f>
        <v>Extremadamente Dañino</v>
      </c>
      <c r="AJ741" s="198">
        <f>IF(ISERROR(VLOOKUP($X741,Datos!$B$8:$E$13,3,0)), 0, VLOOKUP($X741,Datos!$B$8:$E$13,3,0))</f>
        <v>4</v>
      </c>
      <c r="AK741" s="198">
        <f>IF(ISERROR(VLOOKUP(AL741,Datos!D734:E739,2,0)),0,VLOOKUP(AL741,Datos!D734:E739,2,0))</f>
        <v>0</v>
      </c>
      <c r="AL741" s="198">
        <f>IF(ISERROR(VLOOKUP(Y741,Datos!B734:E739,3,0)),0,VLOOKUP(Y741,Datos!B734:E739,3,0))</f>
        <v>0</v>
      </c>
      <c r="AM741" s="198">
        <f t="shared" si="38"/>
        <v>4</v>
      </c>
      <c r="AN741" s="198" t="str">
        <f>IF(ISERROR(VLOOKUP($AM741,Datos!$I$24:$J$28,2,0)),"-",VLOOKUP($AM741,Datos!$I$24:$J$28,2,0))</f>
        <v>Moderado</v>
      </c>
    </row>
    <row r="742" spans="1:40" s="199" customFormat="1">
      <c r="A742" s="196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8" t="s">
        <v>191</v>
      </c>
      <c r="N742" s="178" t="s">
        <v>194</v>
      </c>
      <c r="O742" s="198">
        <f>IF( AND($M742&lt;&gt;"", $N742&lt;&gt;""), VLOOKUP( IF(ISERROR(VLOOKUP($M742,Datos!$B$8:$C$13,2,0)),0,VLOOKUP($M742,Datos!$B$8:$C$13,2,0)), Datos!$I$9:$N$13, IF(ISERROR(VLOOKUP($N742,Datos!$B$17:$C$21,2,0)),0,VLOOKUP($N742, Datos!$B$17:$C$21,2,0)+1),  0),  "-")</f>
        <v>22</v>
      </c>
      <c r="P742" s="177"/>
      <c r="Q742" s="177"/>
      <c r="R742" s="177"/>
      <c r="S742" s="178" t="s">
        <v>40</v>
      </c>
      <c r="T742" s="198" t="str">
        <f>IF(ISERROR(VLOOKUP($S742,Datos!$B$25:$C$29,2,0)),"", VLOOKUP($S742,Datos!$B$25:$C$29,2,0))</f>
        <v>Alta</v>
      </c>
      <c r="U742" s="198" t="str">
        <f>VLOOKUP($S742,'Efectividad de Controles'!$B$5:$D$9,3,0)</f>
        <v>Impacto / Probabilidad</v>
      </c>
      <c r="V742" s="177"/>
      <c r="W742" s="177"/>
      <c r="X742" s="178" t="s">
        <v>191</v>
      </c>
      <c r="Y742" s="178" t="s">
        <v>196</v>
      </c>
      <c r="Z742" s="198">
        <f>IF( AND($X742&lt;&gt;"", $Y742&lt;&gt;""), VLOOKUP( IF(ISERROR(VLOOKUP($X742,Datos!$B$8:$C$13,2,0)),0,VLOOKUP($X742,Datos!$B$8:$C$13,2,0)), Datos!$I$9:$N$13, IF(ISERROR(VLOOKUP($Y742,Datos!$B$17:$C$21,2,0)),0,VLOOKUP($Y742, Datos!$B$17:$C$21,2,0)+1),  0),  "-")</f>
        <v>25</v>
      </c>
      <c r="AA742" s="177"/>
      <c r="AB742" s="177"/>
      <c r="AC742" s="179"/>
      <c r="AD742" s="180"/>
      <c r="AE742" s="198">
        <f t="shared" si="36"/>
        <v>22</v>
      </c>
      <c r="AF742" s="198">
        <f t="shared" si="37"/>
        <v>25</v>
      </c>
      <c r="AG742" s="178">
        <v>3</v>
      </c>
      <c r="AH742" s="198" t="str">
        <f>IF(ISERROR(VLOOKUP($AG742,Datos!$A$9:$E$13,2,0)),"",VLOOKUP($AG742,Datos!$A$9:$E$13,2,0))</f>
        <v>3 Moderado</v>
      </c>
      <c r="AI742" s="197" t="str">
        <f>IF(ISERROR(VLOOKUP($AJ742,Datos!$D$8:$E$13,2,0)),0,VLOOKUP($AJ742,Datos!$D$8:$E$13,2,0))</f>
        <v>Extremadamente Dañino</v>
      </c>
      <c r="AJ742" s="198">
        <f>IF(ISERROR(VLOOKUP($X742,Datos!$B$8:$E$13,3,0)), 0, VLOOKUP($X742,Datos!$B$8:$E$13,3,0))</f>
        <v>4</v>
      </c>
      <c r="AK742" s="198">
        <f>IF(ISERROR(VLOOKUP(AL742,Datos!D735:E740,2,0)),0,VLOOKUP(AL742,Datos!D735:E740,2,0))</f>
        <v>0</v>
      </c>
      <c r="AL742" s="198">
        <f>IF(ISERROR(VLOOKUP(Y742,Datos!B735:E740,3,0)),0,VLOOKUP(Y742,Datos!B735:E740,3,0))</f>
        <v>0</v>
      </c>
      <c r="AM742" s="198">
        <f t="shared" si="38"/>
        <v>4</v>
      </c>
      <c r="AN742" s="198" t="str">
        <f>IF(ISERROR(VLOOKUP($AM742,Datos!$I$24:$J$28,2,0)),"-",VLOOKUP($AM742,Datos!$I$24:$J$28,2,0))</f>
        <v>Moderado</v>
      </c>
    </row>
    <row r="743" spans="1:40" s="199" customFormat="1">
      <c r="A743" s="196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8" t="s">
        <v>191</v>
      </c>
      <c r="N743" s="178" t="s">
        <v>194</v>
      </c>
      <c r="O743" s="198">
        <f>IF( AND($M743&lt;&gt;"", $N743&lt;&gt;""), VLOOKUP( IF(ISERROR(VLOOKUP($M743,Datos!$B$8:$C$13,2,0)),0,VLOOKUP($M743,Datos!$B$8:$C$13,2,0)), Datos!$I$9:$N$13, IF(ISERROR(VLOOKUP($N743,Datos!$B$17:$C$21,2,0)),0,VLOOKUP($N743, Datos!$B$17:$C$21,2,0)+1),  0),  "-")</f>
        <v>22</v>
      </c>
      <c r="P743" s="177"/>
      <c r="Q743" s="177"/>
      <c r="R743" s="177"/>
      <c r="S743" s="178" t="s">
        <v>40</v>
      </c>
      <c r="T743" s="198" t="str">
        <f>IF(ISERROR(VLOOKUP($S743,Datos!$B$25:$C$29,2,0)),"", VLOOKUP($S743,Datos!$B$25:$C$29,2,0))</f>
        <v>Alta</v>
      </c>
      <c r="U743" s="198" t="str">
        <f>VLOOKUP($S743,'Efectividad de Controles'!$B$5:$D$9,3,0)</f>
        <v>Impacto / Probabilidad</v>
      </c>
      <c r="V743" s="177"/>
      <c r="W743" s="177"/>
      <c r="X743" s="178" t="s">
        <v>191</v>
      </c>
      <c r="Y743" s="178" t="s">
        <v>196</v>
      </c>
      <c r="Z743" s="198">
        <f>IF( AND($X743&lt;&gt;"", $Y743&lt;&gt;""), VLOOKUP( IF(ISERROR(VLOOKUP($X743,Datos!$B$8:$C$13,2,0)),0,VLOOKUP($X743,Datos!$B$8:$C$13,2,0)), Datos!$I$9:$N$13, IF(ISERROR(VLOOKUP($Y743,Datos!$B$17:$C$21,2,0)),0,VLOOKUP($Y743, Datos!$B$17:$C$21,2,0)+1),  0),  "-")</f>
        <v>25</v>
      </c>
      <c r="AA743" s="177"/>
      <c r="AB743" s="177"/>
      <c r="AC743" s="179"/>
      <c r="AD743" s="180"/>
      <c r="AE743" s="198">
        <f t="shared" si="36"/>
        <v>22</v>
      </c>
      <c r="AF743" s="198">
        <f t="shared" si="37"/>
        <v>25</v>
      </c>
      <c r="AG743" s="178">
        <v>3</v>
      </c>
      <c r="AH743" s="198" t="str">
        <f>IF(ISERROR(VLOOKUP($AG743,Datos!$A$9:$E$13,2,0)),"",VLOOKUP($AG743,Datos!$A$9:$E$13,2,0))</f>
        <v>3 Moderado</v>
      </c>
      <c r="AI743" s="197" t="str">
        <f>IF(ISERROR(VLOOKUP($AJ743,Datos!$D$8:$E$13,2,0)),0,VLOOKUP($AJ743,Datos!$D$8:$E$13,2,0))</f>
        <v>Extremadamente Dañino</v>
      </c>
      <c r="AJ743" s="198">
        <f>IF(ISERROR(VLOOKUP($X743,Datos!$B$8:$E$13,3,0)), 0, VLOOKUP($X743,Datos!$B$8:$E$13,3,0))</f>
        <v>4</v>
      </c>
      <c r="AK743" s="198">
        <f>IF(ISERROR(VLOOKUP(AL743,Datos!D736:E741,2,0)),0,VLOOKUP(AL743,Datos!D736:E741,2,0))</f>
        <v>0</v>
      </c>
      <c r="AL743" s="198">
        <f>IF(ISERROR(VLOOKUP(Y743,Datos!B736:E741,3,0)),0,VLOOKUP(Y743,Datos!B736:E741,3,0))</f>
        <v>0</v>
      </c>
      <c r="AM743" s="198">
        <f t="shared" si="38"/>
        <v>4</v>
      </c>
      <c r="AN743" s="198" t="str">
        <f>IF(ISERROR(VLOOKUP($AM743,Datos!$I$24:$J$28,2,0)),"-",VLOOKUP($AM743,Datos!$I$24:$J$28,2,0))</f>
        <v>Moderado</v>
      </c>
    </row>
    <row r="744" spans="1:40" s="199" customFormat="1">
      <c r="A744" s="196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8" t="s">
        <v>191</v>
      </c>
      <c r="N744" s="178" t="s">
        <v>194</v>
      </c>
      <c r="O744" s="198">
        <f>IF( AND($M744&lt;&gt;"", $N744&lt;&gt;""), VLOOKUP( IF(ISERROR(VLOOKUP($M744,Datos!$B$8:$C$13,2,0)),0,VLOOKUP($M744,Datos!$B$8:$C$13,2,0)), Datos!$I$9:$N$13, IF(ISERROR(VLOOKUP($N744,Datos!$B$17:$C$21,2,0)),0,VLOOKUP($N744, Datos!$B$17:$C$21,2,0)+1),  0),  "-")</f>
        <v>22</v>
      </c>
      <c r="P744" s="177"/>
      <c r="Q744" s="177"/>
      <c r="R744" s="177"/>
      <c r="S744" s="178" t="s">
        <v>40</v>
      </c>
      <c r="T744" s="198" t="str">
        <f>IF(ISERROR(VLOOKUP($S744,Datos!$B$25:$C$29,2,0)),"", VLOOKUP($S744,Datos!$B$25:$C$29,2,0))</f>
        <v>Alta</v>
      </c>
      <c r="U744" s="198" t="str">
        <f>VLOOKUP($S744,'Efectividad de Controles'!$B$5:$D$9,3,0)</f>
        <v>Impacto / Probabilidad</v>
      </c>
      <c r="V744" s="177"/>
      <c r="W744" s="177"/>
      <c r="X744" s="178" t="s">
        <v>191</v>
      </c>
      <c r="Y744" s="178" t="s">
        <v>196</v>
      </c>
      <c r="Z744" s="198">
        <f>IF( AND($X744&lt;&gt;"", $Y744&lt;&gt;""), VLOOKUP( IF(ISERROR(VLOOKUP($X744,Datos!$B$8:$C$13,2,0)),0,VLOOKUP($X744,Datos!$B$8:$C$13,2,0)), Datos!$I$9:$N$13, IF(ISERROR(VLOOKUP($Y744,Datos!$B$17:$C$21,2,0)),0,VLOOKUP($Y744, Datos!$B$17:$C$21,2,0)+1),  0),  "-")</f>
        <v>25</v>
      </c>
      <c r="AA744" s="177"/>
      <c r="AB744" s="177"/>
      <c r="AC744" s="179"/>
      <c r="AD744" s="180"/>
      <c r="AE744" s="198">
        <f t="shared" si="36"/>
        <v>22</v>
      </c>
      <c r="AF744" s="198">
        <f t="shared" si="37"/>
        <v>25</v>
      </c>
      <c r="AG744" s="178">
        <v>3</v>
      </c>
      <c r="AH744" s="198" t="str">
        <f>IF(ISERROR(VLOOKUP($AG744,Datos!$A$9:$E$13,2,0)),"",VLOOKUP($AG744,Datos!$A$9:$E$13,2,0))</f>
        <v>3 Moderado</v>
      </c>
      <c r="AI744" s="197" t="str">
        <f>IF(ISERROR(VLOOKUP($AJ744,Datos!$D$8:$E$13,2,0)),0,VLOOKUP($AJ744,Datos!$D$8:$E$13,2,0))</f>
        <v>Extremadamente Dañino</v>
      </c>
      <c r="AJ744" s="198">
        <f>IF(ISERROR(VLOOKUP($X744,Datos!$B$8:$E$13,3,0)), 0, VLOOKUP($X744,Datos!$B$8:$E$13,3,0))</f>
        <v>4</v>
      </c>
      <c r="AK744" s="198">
        <f>IF(ISERROR(VLOOKUP(AL744,Datos!D737:E742,2,0)),0,VLOOKUP(AL744,Datos!D737:E742,2,0))</f>
        <v>0</v>
      </c>
      <c r="AL744" s="198">
        <f>IF(ISERROR(VLOOKUP(Y744,Datos!B737:E742,3,0)),0,VLOOKUP(Y744,Datos!B737:E742,3,0))</f>
        <v>0</v>
      </c>
      <c r="AM744" s="198">
        <f t="shared" si="38"/>
        <v>4</v>
      </c>
      <c r="AN744" s="198" t="str">
        <f>IF(ISERROR(VLOOKUP($AM744,Datos!$I$24:$J$28,2,0)),"-",VLOOKUP($AM744,Datos!$I$24:$J$28,2,0))</f>
        <v>Moderado</v>
      </c>
    </row>
    <row r="745" spans="1:40" s="199" customFormat="1">
      <c r="A745" s="196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8" t="s">
        <v>191</v>
      </c>
      <c r="N745" s="178" t="s">
        <v>194</v>
      </c>
      <c r="O745" s="198">
        <f>IF( AND($M745&lt;&gt;"", $N745&lt;&gt;""), VLOOKUP( IF(ISERROR(VLOOKUP($M745,Datos!$B$8:$C$13,2,0)),0,VLOOKUP($M745,Datos!$B$8:$C$13,2,0)), Datos!$I$9:$N$13, IF(ISERROR(VLOOKUP($N745,Datos!$B$17:$C$21,2,0)),0,VLOOKUP($N745, Datos!$B$17:$C$21,2,0)+1),  0),  "-")</f>
        <v>22</v>
      </c>
      <c r="P745" s="177"/>
      <c r="Q745" s="177"/>
      <c r="R745" s="177"/>
      <c r="S745" s="178" t="s">
        <v>40</v>
      </c>
      <c r="T745" s="198" t="str">
        <f>IF(ISERROR(VLOOKUP($S745,Datos!$B$25:$C$29,2,0)),"", VLOOKUP($S745,Datos!$B$25:$C$29,2,0))</f>
        <v>Alta</v>
      </c>
      <c r="U745" s="198" t="str">
        <f>VLOOKUP($S745,'Efectividad de Controles'!$B$5:$D$9,3,0)</f>
        <v>Impacto / Probabilidad</v>
      </c>
      <c r="V745" s="177"/>
      <c r="W745" s="177"/>
      <c r="X745" s="178" t="s">
        <v>191</v>
      </c>
      <c r="Y745" s="178" t="s">
        <v>196</v>
      </c>
      <c r="Z745" s="198">
        <f>IF( AND($X745&lt;&gt;"", $Y745&lt;&gt;""), VLOOKUP( IF(ISERROR(VLOOKUP($X745,Datos!$B$8:$C$13,2,0)),0,VLOOKUP($X745,Datos!$B$8:$C$13,2,0)), Datos!$I$9:$N$13, IF(ISERROR(VLOOKUP($Y745,Datos!$B$17:$C$21,2,0)),0,VLOOKUP($Y745, Datos!$B$17:$C$21,2,0)+1),  0),  "-")</f>
        <v>25</v>
      </c>
      <c r="AA745" s="177"/>
      <c r="AB745" s="177"/>
      <c r="AC745" s="179"/>
      <c r="AD745" s="180"/>
      <c r="AE745" s="198">
        <f t="shared" si="36"/>
        <v>22</v>
      </c>
      <c r="AF745" s="198">
        <f t="shared" si="37"/>
        <v>25</v>
      </c>
      <c r="AG745" s="178">
        <v>3</v>
      </c>
      <c r="AH745" s="198" t="str">
        <f>IF(ISERROR(VLOOKUP($AG745,Datos!$A$9:$E$13,2,0)),"",VLOOKUP($AG745,Datos!$A$9:$E$13,2,0))</f>
        <v>3 Moderado</v>
      </c>
      <c r="AI745" s="197" t="str">
        <f>IF(ISERROR(VLOOKUP($AJ745,Datos!$D$8:$E$13,2,0)),0,VLOOKUP($AJ745,Datos!$D$8:$E$13,2,0))</f>
        <v>Extremadamente Dañino</v>
      </c>
      <c r="AJ745" s="198">
        <f>IF(ISERROR(VLOOKUP($X745,Datos!$B$8:$E$13,3,0)), 0, VLOOKUP($X745,Datos!$B$8:$E$13,3,0))</f>
        <v>4</v>
      </c>
      <c r="AK745" s="198">
        <f>IF(ISERROR(VLOOKUP(AL745,Datos!D738:E743,2,0)),0,VLOOKUP(AL745,Datos!D738:E743,2,0))</f>
        <v>0</v>
      </c>
      <c r="AL745" s="198">
        <f>IF(ISERROR(VLOOKUP(Y745,Datos!B738:E743,3,0)),0,VLOOKUP(Y745,Datos!B738:E743,3,0))</f>
        <v>0</v>
      </c>
      <c r="AM745" s="198">
        <f t="shared" si="38"/>
        <v>4</v>
      </c>
      <c r="AN745" s="198" t="str">
        <f>IF(ISERROR(VLOOKUP($AM745,Datos!$I$24:$J$28,2,0)),"-",VLOOKUP($AM745,Datos!$I$24:$J$28,2,0))</f>
        <v>Moderado</v>
      </c>
    </row>
    <row r="746" spans="1:40" s="199" customFormat="1">
      <c r="A746" s="196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8" t="s">
        <v>191</v>
      </c>
      <c r="N746" s="178" t="s">
        <v>194</v>
      </c>
      <c r="O746" s="198">
        <f>IF( AND($M746&lt;&gt;"", $N746&lt;&gt;""), VLOOKUP( IF(ISERROR(VLOOKUP($M746,Datos!$B$8:$C$13,2,0)),0,VLOOKUP($M746,Datos!$B$8:$C$13,2,0)), Datos!$I$9:$N$13, IF(ISERROR(VLOOKUP($N746,Datos!$B$17:$C$21,2,0)),0,VLOOKUP($N746, Datos!$B$17:$C$21,2,0)+1),  0),  "-")</f>
        <v>22</v>
      </c>
      <c r="P746" s="177"/>
      <c r="Q746" s="177"/>
      <c r="R746" s="177"/>
      <c r="S746" s="178" t="s">
        <v>40</v>
      </c>
      <c r="T746" s="198" t="str">
        <f>IF(ISERROR(VLOOKUP($S746,Datos!$B$25:$C$29,2,0)),"", VLOOKUP($S746,Datos!$B$25:$C$29,2,0))</f>
        <v>Alta</v>
      </c>
      <c r="U746" s="198" t="str">
        <f>VLOOKUP($S746,'Efectividad de Controles'!$B$5:$D$9,3,0)</f>
        <v>Impacto / Probabilidad</v>
      </c>
      <c r="V746" s="177"/>
      <c r="W746" s="177"/>
      <c r="X746" s="178" t="s">
        <v>191</v>
      </c>
      <c r="Y746" s="178" t="s">
        <v>196</v>
      </c>
      <c r="Z746" s="198">
        <f>IF( AND($X746&lt;&gt;"", $Y746&lt;&gt;""), VLOOKUP( IF(ISERROR(VLOOKUP($X746,Datos!$B$8:$C$13,2,0)),0,VLOOKUP($X746,Datos!$B$8:$C$13,2,0)), Datos!$I$9:$N$13, IF(ISERROR(VLOOKUP($Y746,Datos!$B$17:$C$21,2,0)),0,VLOOKUP($Y746, Datos!$B$17:$C$21,2,0)+1),  0),  "-")</f>
        <v>25</v>
      </c>
      <c r="AA746" s="177"/>
      <c r="AB746" s="177"/>
      <c r="AC746" s="179"/>
      <c r="AD746" s="180"/>
      <c r="AE746" s="198">
        <f t="shared" si="36"/>
        <v>22</v>
      </c>
      <c r="AF746" s="198">
        <f t="shared" si="37"/>
        <v>25</v>
      </c>
      <c r="AG746" s="178">
        <v>3</v>
      </c>
      <c r="AH746" s="198" t="str">
        <f>IF(ISERROR(VLOOKUP($AG746,Datos!$A$9:$E$13,2,0)),"",VLOOKUP($AG746,Datos!$A$9:$E$13,2,0))</f>
        <v>3 Moderado</v>
      </c>
      <c r="AI746" s="197" t="str">
        <f>IF(ISERROR(VLOOKUP($AJ746,Datos!$D$8:$E$13,2,0)),0,VLOOKUP($AJ746,Datos!$D$8:$E$13,2,0))</f>
        <v>Extremadamente Dañino</v>
      </c>
      <c r="AJ746" s="198">
        <f>IF(ISERROR(VLOOKUP($X746,Datos!$B$8:$E$13,3,0)), 0, VLOOKUP($X746,Datos!$B$8:$E$13,3,0))</f>
        <v>4</v>
      </c>
      <c r="AK746" s="198">
        <f>IF(ISERROR(VLOOKUP(AL746,Datos!D739:E744,2,0)),0,VLOOKUP(AL746,Datos!D739:E744,2,0))</f>
        <v>0</v>
      </c>
      <c r="AL746" s="198">
        <f>IF(ISERROR(VLOOKUP(Y746,Datos!B739:E744,3,0)),0,VLOOKUP(Y746,Datos!B739:E744,3,0))</f>
        <v>0</v>
      </c>
      <c r="AM746" s="198">
        <f t="shared" si="38"/>
        <v>4</v>
      </c>
      <c r="AN746" s="198" t="str">
        <f>IF(ISERROR(VLOOKUP($AM746,Datos!$I$24:$J$28,2,0)),"-",VLOOKUP($AM746,Datos!$I$24:$J$28,2,0))</f>
        <v>Moderado</v>
      </c>
    </row>
    <row r="747" spans="1:40" s="199" customFormat="1">
      <c r="A747" s="196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8" t="s">
        <v>191</v>
      </c>
      <c r="N747" s="178" t="s">
        <v>194</v>
      </c>
      <c r="O747" s="198">
        <f>IF( AND($M747&lt;&gt;"", $N747&lt;&gt;""), VLOOKUP( IF(ISERROR(VLOOKUP($M747,Datos!$B$8:$C$13,2,0)),0,VLOOKUP($M747,Datos!$B$8:$C$13,2,0)), Datos!$I$9:$N$13, IF(ISERROR(VLOOKUP($N747,Datos!$B$17:$C$21,2,0)),0,VLOOKUP($N747, Datos!$B$17:$C$21,2,0)+1),  0),  "-")</f>
        <v>22</v>
      </c>
      <c r="P747" s="177"/>
      <c r="Q747" s="177"/>
      <c r="R747" s="177"/>
      <c r="S747" s="178" t="s">
        <v>40</v>
      </c>
      <c r="T747" s="198" t="str">
        <f>IF(ISERROR(VLOOKUP($S747,Datos!$B$25:$C$29,2,0)),"", VLOOKUP($S747,Datos!$B$25:$C$29,2,0))</f>
        <v>Alta</v>
      </c>
      <c r="U747" s="198" t="str">
        <f>VLOOKUP($S747,'Efectividad de Controles'!$B$5:$D$9,3,0)</f>
        <v>Impacto / Probabilidad</v>
      </c>
      <c r="V747" s="177"/>
      <c r="W747" s="177"/>
      <c r="X747" s="178" t="s">
        <v>191</v>
      </c>
      <c r="Y747" s="178" t="s">
        <v>196</v>
      </c>
      <c r="Z747" s="198">
        <f>IF( AND($X747&lt;&gt;"", $Y747&lt;&gt;""), VLOOKUP( IF(ISERROR(VLOOKUP($X747,Datos!$B$8:$C$13,2,0)),0,VLOOKUP($X747,Datos!$B$8:$C$13,2,0)), Datos!$I$9:$N$13, IF(ISERROR(VLOOKUP($Y747,Datos!$B$17:$C$21,2,0)),0,VLOOKUP($Y747, Datos!$B$17:$C$21,2,0)+1),  0),  "-")</f>
        <v>25</v>
      </c>
      <c r="AA747" s="177"/>
      <c r="AB747" s="177"/>
      <c r="AC747" s="179"/>
      <c r="AD747" s="180"/>
      <c r="AE747" s="198">
        <f t="shared" si="36"/>
        <v>22</v>
      </c>
      <c r="AF747" s="198">
        <f t="shared" si="37"/>
        <v>25</v>
      </c>
      <c r="AG747" s="178">
        <v>3</v>
      </c>
      <c r="AH747" s="198" t="str">
        <f>IF(ISERROR(VLOOKUP($AG747,Datos!$A$9:$E$13,2,0)),"",VLOOKUP($AG747,Datos!$A$9:$E$13,2,0))</f>
        <v>3 Moderado</v>
      </c>
      <c r="AI747" s="197" t="str">
        <f>IF(ISERROR(VLOOKUP($AJ747,Datos!$D$8:$E$13,2,0)),0,VLOOKUP($AJ747,Datos!$D$8:$E$13,2,0))</f>
        <v>Extremadamente Dañino</v>
      </c>
      <c r="AJ747" s="198">
        <f>IF(ISERROR(VLOOKUP($X747,Datos!$B$8:$E$13,3,0)), 0, VLOOKUP($X747,Datos!$B$8:$E$13,3,0))</f>
        <v>4</v>
      </c>
      <c r="AK747" s="198">
        <f>IF(ISERROR(VLOOKUP(AL747,Datos!D740:E745,2,0)),0,VLOOKUP(AL747,Datos!D740:E745,2,0))</f>
        <v>0</v>
      </c>
      <c r="AL747" s="198">
        <f>IF(ISERROR(VLOOKUP(Y747,Datos!B740:E745,3,0)),0,VLOOKUP(Y747,Datos!B740:E745,3,0))</f>
        <v>0</v>
      </c>
      <c r="AM747" s="198">
        <f t="shared" si="38"/>
        <v>4</v>
      </c>
      <c r="AN747" s="198" t="str">
        <f>IF(ISERROR(VLOOKUP($AM747,Datos!$I$24:$J$28,2,0)),"-",VLOOKUP($AM747,Datos!$I$24:$J$28,2,0))</f>
        <v>Moderado</v>
      </c>
    </row>
    <row r="748" spans="1:40" s="199" customFormat="1">
      <c r="A748" s="196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8" t="s">
        <v>191</v>
      </c>
      <c r="N748" s="178" t="s">
        <v>194</v>
      </c>
      <c r="O748" s="198">
        <f>IF( AND($M748&lt;&gt;"", $N748&lt;&gt;""), VLOOKUP( IF(ISERROR(VLOOKUP($M748,Datos!$B$8:$C$13,2,0)),0,VLOOKUP($M748,Datos!$B$8:$C$13,2,0)), Datos!$I$9:$N$13, IF(ISERROR(VLOOKUP($N748,Datos!$B$17:$C$21,2,0)),0,VLOOKUP($N748, Datos!$B$17:$C$21,2,0)+1),  0),  "-")</f>
        <v>22</v>
      </c>
      <c r="P748" s="177"/>
      <c r="Q748" s="177"/>
      <c r="R748" s="177"/>
      <c r="S748" s="178" t="s">
        <v>40</v>
      </c>
      <c r="T748" s="198" t="str">
        <f>IF(ISERROR(VLOOKUP($S748,Datos!$B$25:$C$29,2,0)),"", VLOOKUP($S748,Datos!$B$25:$C$29,2,0))</f>
        <v>Alta</v>
      </c>
      <c r="U748" s="198" t="str">
        <f>VLOOKUP($S748,'Efectividad de Controles'!$B$5:$D$9,3,0)</f>
        <v>Impacto / Probabilidad</v>
      </c>
      <c r="V748" s="177"/>
      <c r="W748" s="177"/>
      <c r="X748" s="178" t="s">
        <v>191</v>
      </c>
      <c r="Y748" s="178" t="s">
        <v>196</v>
      </c>
      <c r="Z748" s="198">
        <f>IF( AND($X748&lt;&gt;"", $Y748&lt;&gt;""), VLOOKUP( IF(ISERROR(VLOOKUP($X748,Datos!$B$8:$C$13,2,0)),0,VLOOKUP($X748,Datos!$B$8:$C$13,2,0)), Datos!$I$9:$N$13, IF(ISERROR(VLOOKUP($Y748,Datos!$B$17:$C$21,2,0)),0,VLOOKUP($Y748, Datos!$B$17:$C$21,2,0)+1),  0),  "-")</f>
        <v>25</v>
      </c>
      <c r="AA748" s="177"/>
      <c r="AB748" s="177"/>
      <c r="AC748" s="179"/>
      <c r="AD748" s="180"/>
      <c r="AE748" s="198">
        <f t="shared" si="36"/>
        <v>22</v>
      </c>
      <c r="AF748" s="198">
        <f t="shared" si="37"/>
        <v>25</v>
      </c>
      <c r="AG748" s="178">
        <v>3</v>
      </c>
      <c r="AH748" s="198" t="str">
        <f>IF(ISERROR(VLOOKUP($AG748,Datos!$A$9:$E$13,2,0)),"",VLOOKUP($AG748,Datos!$A$9:$E$13,2,0))</f>
        <v>3 Moderado</v>
      </c>
      <c r="AI748" s="197" t="str">
        <f>IF(ISERROR(VLOOKUP($AJ748,Datos!$D$8:$E$13,2,0)),0,VLOOKUP($AJ748,Datos!$D$8:$E$13,2,0))</f>
        <v>Extremadamente Dañino</v>
      </c>
      <c r="AJ748" s="198">
        <f>IF(ISERROR(VLOOKUP($X748,Datos!$B$8:$E$13,3,0)), 0, VLOOKUP($X748,Datos!$B$8:$E$13,3,0))</f>
        <v>4</v>
      </c>
      <c r="AK748" s="198">
        <f>IF(ISERROR(VLOOKUP(AL748,Datos!D741:E746,2,0)),0,VLOOKUP(AL748,Datos!D741:E746,2,0))</f>
        <v>0</v>
      </c>
      <c r="AL748" s="198">
        <f>IF(ISERROR(VLOOKUP(Y748,Datos!B741:E746,3,0)),0,VLOOKUP(Y748,Datos!B741:E746,3,0))</f>
        <v>0</v>
      </c>
      <c r="AM748" s="198">
        <f t="shared" si="38"/>
        <v>4</v>
      </c>
      <c r="AN748" s="198" t="str">
        <f>IF(ISERROR(VLOOKUP($AM748,Datos!$I$24:$J$28,2,0)),"-",VLOOKUP($AM748,Datos!$I$24:$J$28,2,0))</f>
        <v>Moderado</v>
      </c>
    </row>
    <row r="749" spans="1:40" s="199" customFormat="1">
      <c r="A749" s="196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8" t="s">
        <v>191</v>
      </c>
      <c r="N749" s="178" t="s">
        <v>194</v>
      </c>
      <c r="O749" s="198">
        <f>IF( AND($M749&lt;&gt;"", $N749&lt;&gt;""), VLOOKUP( IF(ISERROR(VLOOKUP($M749,Datos!$B$8:$C$13,2,0)),0,VLOOKUP($M749,Datos!$B$8:$C$13,2,0)), Datos!$I$9:$N$13, IF(ISERROR(VLOOKUP($N749,Datos!$B$17:$C$21,2,0)),0,VLOOKUP($N749, Datos!$B$17:$C$21,2,0)+1),  0),  "-")</f>
        <v>22</v>
      </c>
      <c r="P749" s="177"/>
      <c r="Q749" s="177"/>
      <c r="R749" s="177"/>
      <c r="S749" s="178" t="s">
        <v>40</v>
      </c>
      <c r="T749" s="198" t="str">
        <f>IF(ISERROR(VLOOKUP($S749,Datos!$B$25:$C$29,2,0)),"", VLOOKUP($S749,Datos!$B$25:$C$29,2,0))</f>
        <v>Alta</v>
      </c>
      <c r="U749" s="198" t="str">
        <f>VLOOKUP($S749,'Efectividad de Controles'!$B$5:$D$9,3,0)</f>
        <v>Impacto / Probabilidad</v>
      </c>
      <c r="V749" s="177"/>
      <c r="W749" s="177"/>
      <c r="X749" s="178" t="s">
        <v>191</v>
      </c>
      <c r="Y749" s="178" t="s">
        <v>196</v>
      </c>
      <c r="Z749" s="198">
        <f>IF( AND($X749&lt;&gt;"", $Y749&lt;&gt;""), VLOOKUP( IF(ISERROR(VLOOKUP($X749,Datos!$B$8:$C$13,2,0)),0,VLOOKUP($X749,Datos!$B$8:$C$13,2,0)), Datos!$I$9:$N$13, IF(ISERROR(VLOOKUP($Y749,Datos!$B$17:$C$21,2,0)),0,VLOOKUP($Y749, Datos!$B$17:$C$21,2,0)+1),  0),  "-")</f>
        <v>25</v>
      </c>
      <c r="AA749" s="177"/>
      <c r="AB749" s="177"/>
      <c r="AC749" s="179"/>
      <c r="AD749" s="180"/>
      <c r="AE749" s="198">
        <f t="shared" si="36"/>
        <v>22</v>
      </c>
      <c r="AF749" s="198">
        <f t="shared" si="37"/>
        <v>25</v>
      </c>
      <c r="AG749" s="178">
        <v>3</v>
      </c>
      <c r="AH749" s="198" t="str">
        <f>IF(ISERROR(VLOOKUP($AG749,Datos!$A$9:$E$13,2,0)),"",VLOOKUP($AG749,Datos!$A$9:$E$13,2,0))</f>
        <v>3 Moderado</v>
      </c>
      <c r="AI749" s="197" t="str">
        <f>IF(ISERROR(VLOOKUP($AJ749,Datos!$D$8:$E$13,2,0)),0,VLOOKUP($AJ749,Datos!$D$8:$E$13,2,0))</f>
        <v>Extremadamente Dañino</v>
      </c>
      <c r="AJ749" s="198">
        <f>IF(ISERROR(VLOOKUP($X749,Datos!$B$8:$E$13,3,0)), 0, VLOOKUP($X749,Datos!$B$8:$E$13,3,0))</f>
        <v>4</v>
      </c>
      <c r="AK749" s="198">
        <f>IF(ISERROR(VLOOKUP(AL749,Datos!D742:E747,2,0)),0,VLOOKUP(AL749,Datos!D742:E747,2,0))</f>
        <v>0</v>
      </c>
      <c r="AL749" s="198">
        <f>IF(ISERROR(VLOOKUP(Y749,Datos!B742:E747,3,0)),0,VLOOKUP(Y749,Datos!B742:E747,3,0))</f>
        <v>0</v>
      </c>
      <c r="AM749" s="198">
        <f t="shared" si="38"/>
        <v>4</v>
      </c>
      <c r="AN749" s="198" t="str">
        <f>IF(ISERROR(VLOOKUP($AM749,Datos!$I$24:$J$28,2,0)),"-",VLOOKUP($AM749,Datos!$I$24:$J$28,2,0))</f>
        <v>Moderado</v>
      </c>
    </row>
    <row r="750" spans="1:40" s="199" customFormat="1">
      <c r="A750" s="196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8" t="s">
        <v>191</v>
      </c>
      <c r="N750" s="178" t="s">
        <v>194</v>
      </c>
      <c r="O750" s="198">
        <f>IF( AND($M750&lt;&gt;"", $N750&lt;&gt;""), VLOOKUP( IF(ISERROR(VLOOKUP($M750,Datos!$B$8:$C$13,2,0)),0,VLOOKUP($M750,Datos!$B$8:$C$13,2,0)), Datos!$I$9:$N$13, IF(ISERROR(VLOOKUP($N750,Datos!$B$17:$C$21,2,0)),0,VLOOKUP($N750, Datos!$B$17:$C$21,2,0)+1),  0),  "-")</f>
        <v>22</v>
      </c>
      <c r="P750" s="177"/>
      <c r="Q750" s="177"/>
      <c r="R750" s="177"/>
      <c r="S750" s="178" t="s">
        <v>40</v>
      </c>
      <c r="T750" s="198" t="str">
        <f>IF(ISERROR(VLOOKUP($S750,Datos!$B$25:$C$29,2,0)),"", VLOOKUP($S750,Datos!$B$25:$C$29,2,0))</f>
        <v>Alta</v>
      </c>
      <c r="U750" s="198" t="str">
        <f>VLOOKUP($S750,'Efectividad de Controles'!$B$5:$D$9,3,0)</f>
        <v>Impacto / Probabilidad</v>
      </c>
      <c r="V750" s="177"/>
      <c r="W750" s="177"/>
      <c r="X750" s="178" t="s">
        <v>191</v>
      </c>
      <c r="Y750" s="178" t="s">
        <v>196</v>
      </c>
      <c r="Z750" s="198">
        <f>IF( AND($X750&lt;&gt;"", $Y750&lt;&gt;""), VLOOKUP( IF(ISERROR(VLOOKUP($X750,Datos!$B$8:$C$13,2,0)),0,VLOOKUP($X750,Datos!$B$8:$C$13,2,0)), Datos!$I$9:$N$13, IF(ISERROR(VLOOKUP($Y750,Datos!$B$17:$C$21,2,0)),0,VLOOKUP($Y750, Datos!$B$17:$C$21,2,0)+1),  0),  "-")</f>
        <v>25</v>
      </c>
      <c r="AA750" s="177"/>
      <c r="AB750" s="177"/>
      <c r="AC750" s="179"/>
      <c r="AD750" s="180"/>
      <c r="AE750" s="198">
        <f t="shared" si="36"/>
        <v>22</v>
      </c>
      <c r="AF750" s="198">
        <f t="shared" si="37"/>
        <v>25</v>
      </c>
      <c r="AG750" s="178">
        <v>3</v>
      </c>
      <c r="AH750" s="198" t="str">
        <f>IF(ISERROR(VLOOKUP($AG750,Datos!$A$9:$E$13,2,0)),"",VLOOKUP($AG750,Datos!$A$9:$E$13,2,0))</f>
        <v>3 Moderado</v>
      </c>
      <c r="AI750" s="197" t="str">
        <f>IF(ISERROR(VLOOKUP($AJ750,Datos!$D$8:$E$13,2,0)),0,VLOOKUP($AJ750,Datos!$D$8:$E$13,2,0))</f>
        <v>Extremadamente Dañino</v>
      </c>
      <c r="AJ750" s="198">
        <f>IF(ISERROR(VLOOKUP($X750,Datos!$B$8:$E$13,3,0)), 0, VLOOKUP($X750,Datos!$B$8:$E$13,3,0))</f>
        <v>4</v>
      </c>
      <c r="AK750" s="198">
        <f>IF(ISERROR(VLOOKUP(AL750,Datos!D743:E748,2,0)),0,VLOOKUP(AL750,Datos!D743:E748,2,0))</f>
        <v>0</v>
      </c>
      <c r="AL750" s="198">
        <f>IF(ISERROR(VLOOKUP(Y750,Datos!B743:E748,3,0)),0,VLOOKUP(Y750,Datos!B743:E748,3,0))</f>
        <v>0</v>
      </c>
      <c r="AM750" s="198">
        <f t="shared" si="38"/>
        <v>4</v>
      </c>
      <c r="AN750" s="198" t="str">
        <f>IF(ISERROR(VLOOKUP($AM750,Datos!$I$24:$J$28,2,0)),"-",VLOOKUP($AM750,Datos!$I$24:$J$28,2,0))</f>
        <v>Moderado</v>
      </c>
    </row>
    <row r="751" spans="1:40" s="199" customFormat="1">
      <c r="A751" s="196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8" t="s">
        <v>191</v>
      </c>
      <c r="N751" s="178" t="s">
        <v>194</v>
      </c>
      <c r="O751" s="198">
        <f>IF( AND($M751&lt;&gt;"", $N751&lt;&gt;""), VLOOKUP( IF(ISERROR(VLOOKUP($M751,Datos!$B$8:$C$13,2,0)),0,VLOOKUP($M751,Datos!$B$8:$C$13,2,0)), Datos!$I$9:$N$13, IF(ISERROR(VLOOKUP($N751,Datos!$B$17:$C$21,2,0)),0,VLOOKUP($N751, Datos!$B$17:$C$21,2,0)+1),  0),  "-")</f>
        <v>22</v>
      </c>
      <c r="P751" s="177"/>
      <c r="Q751" s="177"/>
      <c r="R751" s="177"/>
      <c r="S751" s="178" t="s">
        <v>40</v>
      </c>
      <c r="T751" s="198" t="str">
        <f>IF(ISERROR(VLOOKUP($S751,Datos!$B$25:$C$29,2,0)),"", VLOOKUP($S751,Datos!$B$25:$C$29,2,0))</f>
        <v>Alta</v>
      </c>
      <c r="U751" s="198" t="str">
        <f>VLOOKUP($S751,'Efectividad de Controles'!$B$5:$D$9,3,0)</f>
        <v>Impacto / Probabilidad</v>
      </c>
      <c r="V751" s="177"/>
      <c r="W751" s="177"/>
      <c r="X751" s="178" t="s">
        <v>191</v>
      </c>
      <c r="Y751" s="178" t="s">
        <v>196</v>
      </c>
      <c r="Z751" s="198">
        <f>IF( AND($X751&lt;&gt;"", $Y751&lt;&gt;""), VLOOKUP( IF(ISERROR(VLOOKUP($X751,Datos!$B$8:$C$13,2,0)),0,VLOOKUP($X751,Datos!$B$8:$C$13,2,0)), Datos!$I$9:$N$13, IF(ISERROR(VLOOKUP($Y751,Datos!$B$17:$C$21,2,0)),0,VLOOKUP($Y751, Datos!$B$17:$C$21,2,0)+1),  0),  "-")</f>
        <v>25</v>
      </c>
      <c r="AA751" s="177"/>
      <c r="AB751" s="177"/>
      <c r="AC751" s="179"/>
      <c r="AD751" s="180"/>
      <c r="AE751" s="198">
        <f t="shared" si="36"/>
        <v>22</v>
      </c>
      <c r="AF751" s="198">
        <f t="shared" si="37"/>
        <v>25</v>
      </c>
      <c r="AG751" s="178">
        <v>3</v>
      </c>
      <c r="AH751" s="198" t="str">
        <f>IF(ISERROR(VLOOKUP($AG751,Datos!$A$9:$E$13,2,0)),"",VLOOKUP($AG751,Datos!$A$9:$E$13,2,0))</f>
        <v>3 Moderado</v>
      </c>
      <c r="AI751" s="197" t="str">
        <f>IF(ISERROR(VLOOKUP($AJ751,Datos!$D$8:$E$13,2,0)),0,VLOOKUP($AJ751,Datos!$D$8:$E$13,2,0))</f>
        <v>Extremadamente Dañino</v>
      </c>
      <c r="AJ751" s="198">
        <f>IF(ISERROR(VLOOKUP($X751,Datos!$B$8:$E$13,3,0)), 0, VLOOKUP($X751,Datos!$B$8:$E$13,3,0))</f>
        <v>4</v>
      </c>
      <c r="AK751" s="198">
        <f>IF(ISERROR(VLOOKUP(AL751,Datos!D744:E749,2,0)),0,VLOOKUP(AL751,Datos!D744:E749,2,0))</f>
        <v>0</v>
      </c>
      <c r="AL751" s="198">
        <f>IF(ISERROR(VLOOKUP(Y751,Datos!B744:E749,3,0)),0,VLOOKUP(Y751,Datos!B744:E749,3,0))</f>
        <v>0</v>
      </c>
      <c r="AM751" s="198">
        <f t="shared" si="38"/>
        <v>4</v>
      </c>
      <c r="AN751" s="198" t="str">
        <f>IF(ISERROR(VLOOKUP($AM751,Datos!$I$24:$J$28,2,0)),"-",VLOOKUP($AM751,Datos!$I$24:$J$28,2,0))</f>
        <v>Moderado</v>
      </c>
    </row>
    <row r="752" spans="1:40" s="199" customFormat="1">
      <c r="A752" s="196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8" t="s">
        <v>191</v>
      </c>
      <c r="N752" s="178" t="s">
        <v>194</v>
      </c>
      <c r="O752" s="198">
        <f>IF( AND($M752&lt;&gt;"", $N752&lt;&gt;""), VLOOKUP( IF(ISERROR(VLOOKUP($M752,Datos!$B$8:$C$13,2,0)),0,VLOOKUP($M752,Datos!$B$8:$C$13,2,0)), Datos!$I$9:$N$13, IF(ISERROR(VLOOKUP($N752,Datos!$B$17:$C$21,2,0)),0,VLOOKUP($N752, Datos!$B$17:$C$21,2,0)+1),  0),  "-")</f>
        <v>22</v>
      </c>
      <c r="P752" s="177"/>
      <c r="Q752" s="177"/>
      <c r="R752" s="177"/>
      <c r="S752" s="178" t="s">
        <v>40</v>
      </c>
      <c r="T752" s="198" t="str">
        <f>IF(ISERROR(VLOOKUP($S752,Datos!$B$25:$C$29,2,0)),"", VLOOKUP($S752,Datos!$B$25:$C$29,2,0))</f>
        <v>Alta</v>
      </c>
      <c r="U752" s="198" t="str">
        <f>VLOOKUP($S752,'Efectividad de Controles'!$B$5:$D$9,3,0)</f>
        <v>Impacto / Probabilidad</v>
      </c>
      <c r="V752" s="177"/>
      <c r="W752" s="177"/>
      <c r="X752" s="178" t="s">
        <v>191</v>
      </c>
      <c r="Y752" s="178" t="s">
        <v>196</v>
      </c>
      <c r="Z752" s="198">
        <f>IF( AND($X752&lt;&gt;"", $Y752&lt;&gt;""), VLOOKUP( IF(ISERROR(VLOOKUP($X752,Datos!$B$8:$C$13,2,0)),0,VLOOKUP($X752,Datos!$B$8:$C$13,2,0)), Datos!$I$9:$N$13, IF(ISERROR(VLOOKUP($Y752,Datos!$B$17:$C$21,2,0)),0,VLOOKUP($Y752, Datos!$B$17:$C$21,2,0)+1),  0),  "-")</f>
        <v>25</v>
      </c>
      <c r="AA752" s="177"/>
      <c r="AB752" s="177"/>
      <c r="AC752" s="179"/>
      <c r="AD752" s="180"/>
      <c r="AE752" s="198">
        <f t="shared" si="36"/>
        <v>22</v>
      </c>
      <c r="AF752" s="198">
        <f t="shared" si="37"/>
        <v>25</v>
      </c>
      <c r="AG752" s="178">
        <v>3</v>
      </c>
      <c r="AH752" s="198" t="str">
        <f>IF(ISERROR(VLOOKUP($AG752,Datos!$A$9:$E$13,2,0)),"",VLOOKUP($AG752,Datos!$A$9:$E$13,2,0))</f>
        <v>3 Moderado</v>
      </c>
      <c r="AI752" s="197" t="str">
        <f>IF(ISERROR(VLOOKUP($AJ752,Datos!$D$8:$E$13,2,0)),0,VLOOKUP($AJ752,Datos!$D$8:$E$13,2,0))</f>
        <v>Extremadamente Dañino</v>
      </c>
      <c r="AJ752" s="198">
        <f>IF(ISERROR(VLOOKUP($X752,Datos!$B$8:$E$13,3,0)), 0, VLOOKUP($X752,Datos!$B$8:$E$13,3,0))</f>
        <v>4</v>
      </c>
      <c r="AK752" s="198">
        <f>IF(ISERROR(VLOOKUP(AL752,Datos!D745:E750,2,0)),0,VLOOKUP(AL752,Datos!D745:E750,2,0))</f>
        <v>0</v>
      </c>
      <c r="AL752" s="198">
        <f>IF(ISERROR(VLOOKUP(Y752,Datos!B745:E750,3,0)),0,VLOOKUP(Y752,Datos!B745:E750,3,0))</f>
        <v>0</v>
      </c>
      <c r="AM752" s="198">
        <f t="shared" si="38"/>
        <v>4</v>
      </c>
      <c r="AN752" s="198" t="str">
        <f>IF(ISERROR(VLOOKUP($AM752,Datos!$I$24:$J$28,2,0)),"-",VLOOKUP($AM752,Datos!$I$24:$J$28,2,0))</f>
        <v>Moderado</v>
      </c>
    </row>
    <row r="753" spans="1:40" s="199" customFormat="1">
      <c r="A753" s="196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8" t="s">
        <v>191</v>
      </c>
      <c r="N753" s="178" t="s">
        <v>194</v>
      </c>
      <c r="O753" s="198">
        <f>IF( AND($M753&lt;&gt;"", $N753&lt;&gt;""), VLOOKUP( IF(ISERROR(VLOOKUP($M753,Datos!$B$8:$C$13,2,0)),0,VLOOKUP($M753,Datos!$B$8:$C$13,2,0)), Datos!$I$9:$N$13, IF(ISERROR(VLOOKUP($N753,Datos!$B$17:$C$21,2,0)),0,VLOOKUP($N753, Datos!$B$17:$C$21,2,0)+1),  0),  "-")</f>
        <v>22</v>
      </c>
      <c r="P753" s="177"/>
      <c r="Q753" s="177"/>
      <c r="R753" s="177"/>
      <c r="S753" s="178" t="s">
        <v>40</v>
      </c>
      <c r="T753" s="198" t="str">
        <f>IF(ISERROR(VLOOKUP($S753,Datos!$B$25:$C$29,2,0)),"", VLOOKUP($S753,Datos!$B$25:$C$29,2,0))</f>
        <v>Alta</v>
      </c>
      <c r="U753" s="198" t="str">
        <f>VLOOKUP($S753,'Efectividad de Controles'!$B$5:$D$9,3,0)</f>
        <v>Impacto / Probabilidad</v>
      </c>
      <c r="V753" s="177"/>
      <c r="W753" s="177"/>
      <c r="X753" s="178" t="s">
        <v>191</v>
      </c>
      <c r="Y753" s="178" t="s">
        <v>196</v>
      </c>
      <c r="Z753" s="198">
        <f>IF( AND($X753&lt;&gt;"", $Y753&lt;&gt;""), VLOOKUP( IF(ISERROR(VLOOKUP($X753,Datos!$B$8:$C$13,2,0)),0,VLOOKUP($X753,Datos!$B$8:$C$13,2,0)), Datos!$I$9:$N$13, IF(ISERROR(VLOOKUP($Y753,Datos!$B$17:$C$21,2,0)),0,VLOOKUP($Y753, Datos!$B$17:$C$21,2,0)+1),  0),  "-")</f>
        <v>25</v>
      </c>
      <c r="AA753" s="177"/>
      <c r="AB753" s="177"/>
      <c r="AC753" s="179"/>
      <c r="AD753" s="180"/>
      <c r="AE753" s="198">
        <f t="shared" si="36"/>
        <v>22</v>
      </c>
      <c r="AF753" s="198">
        <f t="shared" si="37"/>
        <v>25</v>
      </c>
      <c r="AG753" s="178">
        <v>3</v>
      </c>
      <c r="AH753" s="198" t="str">
        <f>IF(ISERROR(VLOOKUP($AG753,Datos!$A$9:$E$13,2,0)),"",VLOOKUP($AG753,Datos!$A$9:$E$13,2,0))</f>
        <v>3 Moderado</v>
      </c>
      <c r="AI753" s="197" t="str">
        <f>IF(ISERROR(VLOOKUP($AJ753,Datos!$D$8:$E$13,2,0)),0,VLOOKUP($AJ753,Datos!$D$8:$E$13,2,0))</f>
        <v>Extremadamente Dañino</v>
      </c>
      <c r="AJ753" s="198">
        <f>IF(ISERROR(VLOOKUP($X753,Datos!$B$8:$E$13,3,0)), 0, VLOOKUP($X753,Datos!$B$8:$E$13,3,0))</f>
        <v>4</v>
      </c>
      <c r="AK753" s="198">
        <f>IF(ISERROR(VLOOKUP(AL753,Datos!D746:E751,2,0)),0,VLOOKUP(AL753,Datos!D746:E751,2,0))</f>
        <v>0</v>
      </c>
      <c r="AL753" s="198">
        <f>IF(ISERROR(VLOOKUP(Y753,Datos!B746:E751,3,0)),0,VLOOKUP(Y753,Datos!B746:E751,3,0))</f>
        <v>0</v>
      </c>
      <c r="AM753" s="198">
        <f t="shared" si="38"/>
        <v>4</v>
      </c>
      <c r="AN753" s="198" t="str">
        <f>IF(ISERROR(VLOOKUP($AM753,Datos!$I$24:$J$28,2,0)),"-",VLOOKUP($AM753,Datos!$I$24:$J$28,2,0))</f>
        <v>Moderado</v>
      </c>
    </row>
    <row r="754" spans="1:40" s="199" customFormat="1">
      <c r="A754" s="196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8" t="s">
        <v>191</v>
      </c>
      <c r="N754" s="178" t="s">
        <v>194</v>
      </c>
      <c r="O754" s="198">
        <f>IF( AND($M754&lt;&gt;"", $N754&lt;&gt;""), VLOOKUP( IF(ISERROR(VLOOKUP($M754,Datos!$B$8:$C$13,2,0)),0,VLOOKUP($M754,Datos!$B$8:$C$13,2,0)), Datos!$I$9:$N$13, IF(ISERROR(VLOOKUP($N754,Datos!$B$17:$C$21,2,0)),0,VLOOKUP($N754, Datos!$B$17:$C$21,2,0)+1),  0),  "-")</f>
        <v>22</v>
      </c>
      <c r="P754" s="177"/>
      <c r="Q754" s="177"/>
      <c r="R754" s="177"/>
      <c r="S754" s="178" t="s">
        <v>40</v>
      </c>
      <c r="T754" s="198" t="str">
        <f>IF(ISERROR(VLOOKUP($S754,Datos!$B$25:$C$29,2,0)),"", VLOOKUP($S754,Datos!$B$25:$C$29,2,0))</f>
        <v>Alta</v>
      </c>
      <c r="U754" s="198" t="str">
        <f>VLOOKUP($S754,'Efectividad de Controles'!$B$5:$D$9,3,0)</f>
        <v>Impacto / Probabilidad</v>
      </c>
      <c r="V754" s="177"/>
      <c r="W754" s="177"/>
      <c r="X754" s="178" t="s">
        <v>191</v>
      </c>
      <c r="Y754" s="178" t="s">
        <v>196</v>
      </c>
      <c r="Z754" s="198">
        <f>IF( AND($X754&lt;&gt;"", $Y754&lt;&gt;""), VLOOKUP( IF(ISERROR(VLOOKUP($X754,Datos!$B$8:$C$13,2,0)),0,VLOOKUP($X754,Datos!$B$8:$C$13,2,0)), Datos!$I$9:$N$13, IF(ISERROR(VLOOKUP($Y754,Datos!$B$17:$C$21,2,0)),0,VLOOKUP($Y754, Datos!$B$17:$C$21,2,0)+1),  0),  "-")</f>
        <v>25</v>
      </c>
      <c r="AA754" s="177"/>
      <c r="AB754" s="177"/>
      <c r="AC754" s="179"/>
      <c r="AD754" s="180"/>
      <c r="AE754" s="198">
        <f t="shared" si="36"/>
        <v>22</v>
      </c>
      <c r="AF754" s="198">
        <f t="shared" si="37"/>
        <v>25</v>
      </c>
      <c r="AG754" s="178">
        <v>3</v>
      </c>
      <c r="AH754" s="198" t="str">
        <f>IF(ISERROR(VLOOKUP($AG754,Datos!$A$9:$E$13,2,0)),"",VLOOKUP($AG754,Datos!$A$9:$E$13,2,0))</f>
        <v>3 Moderado</v>
      </c>
      <c r="AI754" s="197" t="str">
        <f>IF(ISERROR(VLOOKUP($AJ754,Datos!$D$8:$E$13,2,0)),0,VLOOKUP($AJ754,Datos!$D$8:$E$13,2,0))</f>
        <v>Extremadamente Dañino</v>
      </c>
      <c r="AJ754" s="198">
        <f>IF(ISERROR(VLOOKUP($X754,Datos!$B$8:$E$13,3,0)), 0, VLOOKUP($X754,Datos!$B$8:$E$13,3,0))</f>
        <v>4</v>
      </c>
      <c r="AK754" s="198">
        <f>IF(ISERROR(VLOOKUP(AL754,Datos!D747:E752,2,0)),0,VLOOKUP(AL754,Datos!D747:E752,2,0))</f>
        <v>0</v>
      </c>
      <c r="AL754" s="198">
        <f>IF(ISERROR(VLOOKUP(Y754,Datos!B747:E752,3,0)),0,VLOOKUP(Y754,Datos!B747:E752,3,0))</f>
        <v>0</v>
      </c>
      <c r="AM754" s="198">
        <f t="shared" si="38"/>
        <v>4</v>
      </c>
      <c r="AN754" s="198" t="str">
        <f>IF(ISERROR(VLOOKUP($AM754,Datos!$I$24:$J$28,2,0)),"-",VLOOKUP($AM754,Datos!$I$24:$J$28,2,0))</f>
        <v>Moderado</v>
      </c>
    </row>
    <row r="755" spans="1:40" s="199" customFormat="1">
      <c r="A755" s="196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8" t="s">
        <v>191</v>
      </c>
      <c r="N755" s="178" t="s">
        <v>194</v>
      </c>
      <c r="O755" s="198">
        <f>IF( AND($M755&lt;&gt;"", $N755&lt;&gt;""), VLOOKUP( IF(ISERROR(VLOOKUP($M755,Datos!$B$8:$C$13,2,0)),0,VLOOKUP($M755,Datos!$B$8:$C$13,2,0)), Datos!$I$9:$N$13, IF(ISERROR(VLOOKUP($N755,Datos!$B$17:$C$21,2,0)),0,VLOOKUP($N755, Datos!$B$17:$C$21,2,0)+1),  0),  "-")</f>
        <v>22</v>
      </c>
      <c r="P755" s="177"/>
      <c r="Q755" s="177"/>
      <c r="R755" s="177"/>
      <c r="S755" s="178" t="s">
        <v>40</v>
      </c>
      <c r="T755" s="198" t="str">
        <f>IF(ISERROR(VLOOKUP($S755,Datos!$B$25:$C$29,2,0)),"", VLOOKUP($S755,Datos!$B$25:$C$29,2,0))</f>
        <v>Alta</v>
      </c>
      <c r="U755" s="198" t="str">
        <f>VLOOKUP($S755,'Efectividad de Controles'!$B$5:$D$9,3,0)</f>
        <v>Impacto / Probabilidad</v>
      </c>
      <c r="V755" s="177"/>
      <c r="W755" s="177"/>
      <c r="X755" s="178" t="s">
        <v>191</v>
      </c>
      <c r="Y755" s="178" t="s">
        <v>196</v>
      </c>
      <c r="Z755" s="198">
        <f>IF( AND($X755&lt;&gt;"", $Y755&lt;&gt;""), VLOOKUP( IF(ISERROR(VLOOKUP($X755,Datos!$B$8:$C$13,2,0)),0,VLOOKUP($X755,Datos!$B$8:$C$13,2,0)), Datos!$I$9:$N$13, IF(ISERROR(VLOOKUP($Y755,Datos!$B$17:$C$21,2,0)),0,VLOOKUP($Y755, Datos!$B$17:$C$21,2,0)+1),  0),  "-")</f>
        <v>25</v>
      </c>
      <c r="AA755" s="177"/>
      <c r="AB755" s="177"/>
      <c r="AC755" s="179"/>
      <c r="AD755" s="180"/>
      <c r="AE755" s="198">
        <f t="shared" si="36"/>
        <v>22</v>
      </c>
      <c r="AF755" s="198">
        <f t="shared" si="37"/>
        <v>25</v>
      </c>
      <c r="AG755" s="178">
        <v>3</v>
      </c>
      <c r="AH755" s="198" t="str">
        <f>IF(ISERROR(VLOOKUP($AG755,Datos!$A$9:$E$13,2,0)),"",VLOOKUP($AG755,Datos!$A$9:$E$13,2,0))</f>
        <v>3 Moderado</v>
      </c>
      <c r="AI755" s="197" t="str">
        <f>IF(ISERROR(VLOOKUP($AJ755,Datos!$D$8:$E$13,2,0)),0,VLOOKUP($AJ755,Datos!$D$8:$E$13,2,0))</f>
        <v>Extremadamente Dañino</v>
      </c>
      <c r="AJ755" s="198">
        <f>IF(ISERROR(VLOOKUP($X755,Datos!$B$8:$E$13,3,0)), 0, VLOOKUP($X755,Datos!$B$8:$E$13,3,0))</f>
        <v>4</v>
      </c>
      <c r="AK755" s="198">
        <f>IF(ISERROR(VLOOKUP(AL755,Datos!D748:E753,2,0)),0,VLOOKUP(AL755,Datos!D748:E753,2,0))</f>
        <v>0</v>
      </c>
      <c r="AL755" s="198">
        <f>IF(ISERROR(VLOOKUP(Y755,Datos!B748:E753,3,0)),0,VLOOKUP(Y755,Datos!B748:E753,3,0))</f>
        <v>0</v>
      </c>
      <c r="AM755" s="198">
        <f t="shared" si="38"/>
        <v>4</v>
      </c>
      <c r="AN755" s="198" t="str">
        <f>IF(ISERROR(VLOOKUP($AM755,Datos!$I$24:$J$28,2,0)),"-",VLOOKUP($AM755,Datos!$I$24:$J$28,2,0))</f>
        <v>Moderado</v>
      </c>
    </row>
    <row r="756" spans="1:40" s="199" customFormat="1">
      <c r="A756" s="196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8" t="s">
        <v>191</v>
      </c>
      <c r="N756" s="178" t="s">
        <v>194</v>
      </c>
      <c r="O756" s="198">
        <f>IF( AND($M756&lt;&gt;"", $N756&lt;&gt;""), VLOOKUP( IF(ISERROR(VLOOKUP($M756,Datos!$B$8:$C$13,2,0)),0,VLOOKUP($M756,Datos!$B$8:$C$13,2,0)), Datos!$I$9:$N$13, IF(ISERROR(VLOOKUP($N756,Datos!$B$17:$C$21,2,0)),0,VLOOKUP($N756, Datos!$B$17:$C$21,2,0)+1),  0),  "-")</f>
        <v>22</v>
      </c>
      <c r="P756" s="177"/>
      <c r="Q756" s="177"/>
      <c r="R756" s="177"/>
      <c r="S756" s="178" t="s">
        <v>40</v>
      </c>
      <c r="T756" s="198" t="str">
        <f>IF(ISERROR(VLOOKUP($S756,Datos!$B$25:$C$29,2,0)),"", VLOOKUP($S756,Datos!$B$25:$C$29,2,0))</f>
        <v>Alta</v>
      </c>
      <c r="U756" s="198" t="str">
        <f>VLOOKUP($S756,'Efectividad de Controles'!$B$5:$D$9,3,0)</f>
        <v>Impacto / Probabilidad</v>
      </c>
      <c r="V756" s="177"/>
      <c r="W756" s="177"/>
      <c r="X756" s="178" t="s">
        <v>191</v>
      </c>
      <c r="Y756" s="178" t="s">
        <v>196</v>
      </c>
      <c r="Z756" s="198">
        <f>IF( AND($X756&lt;&gt;"", $Y756&lt;&gt;""), VLOOKUP( IF(ISERROR(VLOOKUP($X756,Datos!$B$8:$C$13,2,0)),0,VLOOKUP($X756,Datos!$B$8:$C$13,2,0)), Datos!$I$9:$N$13, IF(ISERROR(VLOOKUP($Y756,Datos!$B$17:$C$21,2,0)),0,VLOOKUP($Y756, Datos!$B$17:$C$21,2,0)+1),  0),  "-")</f>
        <v>25</v>
      </c>
      <c r="AA756" s="177"/>
      <c r="AB756" s="177"/>
      <c r="AC756" s="179"/>
      <c r="AD756" s="180"/>
      <c r="AE756" s="198">
        <f t="shared" si="36"/>
        <v>22</v>
      </c>
      <c r="AF756" s="198">
        <f t="shared" si="37"/>
        <v>25</v>
      </c>
      <c r="AG756" s="178">
        <v>3</v>
      </c>
      <c r="AH756" s="198" t="str">
        <f>IF(ISERROR(VLOOKUP($AG756,Datos!$A$9:$E$13,2,0)),"",VLOOKUP($AG756,Datos!$A$9:$E$13,2,0))</f>
        <v>3 Moderado</v>
      </c>
      <c r="AI756" s="197" t="str">
        <f>IF(ISERROR(VLOOKUP($AJ756,Datos!$D$8:$E$13,2,0)),0,VLOOKUP($AJ756,Datos!$D$8:$E$13,2,0))</f>
        <v>Extremadamente Dañino</v>
      </c>
      <c r="AJ756" s="198">
        <f>IF(ISERROR(VLOOKUP($X756,Datos!$B$8:$E$13,3,0)), 0, VLOOKUP($X756,Datos!$B$8:$E$13,3,0))</f>
        <v>4</v>
      </c>
      <c r="AK756" s="198">
        <f>IF(ISERROR(VLOOKUP(AL756,Datos!D749:E754,2,0)),0,VLOOKUP(AL756,Datos!D749:E754,2,0))</f>
        <v>0</v>
      </c>
      <c r="AL756" s="198">
        <f>IF(ISERROR(VLOOKUP(Y756,Datos!B749:E754,3,0)),0,VLOOKUP(Y756,Datos!B749:E754,3,0))</f>
        <v>0</v>
      </c>
      <c r="AM756" s="198">
        <f t="shared" si="38"/>
        <v>4</v>
      </c>
      <c r="AN756" s="198" t="str">
        <f>IF(ISERROR(VLOOKUP($AM756,Datos!$I$24:$J$28,2,0)),"-",VLOOKUP($AM756,Datos!$I$24:$J$28,2,0))</f>
        <v>Moderado</v>
      </c>
    </row>
    <row r="757" spans="1:40" s="199" customFormat="1">
      <c r="A757" s="196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8" t="s">
        <v>191</v>
      </c>
      <c r="N757" s="178" t="s">
        <v>194</v>
      </c>
      <c r="O757" s="198">
        <f>IF( AND($M757&lt;&gt;"", $N757&lt;&gt;""), VLOOKUP( IF(ISERROR(VLOOKUP($M757,Datos!$B$8:$C$13,2,0)),0,VLOOKUP($M757,Datos!$B$8:$C$13,2,0)), Datos!$I$9:$N$13, IF(ISERROR(VLOOKUP($N757,Datos!$B$17:$C$21,2,0)),0,VLOOKUP($N757, Datos!$B$17:$C$21,2,0)+1),  0),  "-")</f>
        <v>22</v>
      </c>
      <c r="P757" s="177"/>
      <c r="Q757" s="177"/>
      <c r="R757" s="177"/>
      <c r="S757" s="178" t="s">
        <v>40</v>
      </c>
      <c r="T757" s="198" t="str">
        <f>IF(ISERROR(VLOOKUP($S757,Datos!$B$25:$C$29,2,0)),"", VLOOKUP($S757,Datos!$B$25:$C$29,2,0))</f>
        <v>Alta</v>
      </c>
      <c r="U757" s="198" t="str">
        <f>VLOOKUP($S757,'Efectividad de Controles'!$B$5:$D$9,3,0)</f>
        <v>Impacto / Probabilidad</v>
      </c>
      <c r="V757" s="177"/>
      <c r="W757" s="177"/>
      <c r="X757" s="178" t="s">
        <v>191</v>
      </c>
      <c r="Y757" s="178" t="s">
        <v>196</v>
      </c>
      <c r="Z757" s="198">
        <f>IF( AND($X757&lt;&gt;"", $Y757&lt;&gt;""), VLOOKUP( IF(ISERROR(VLOOKUP($X757,Datos!$B$8:$C$13,2,0)),0,VLOOKUP($X757,Datos!$B$8:$C$13,2,0)), Datos!$I$9:$N$13, IF(ISERROR(VLOOKUP($Y757,Datos!$B$17:$C$21,2,0)),0,VLOOKUP($Y757, Datos!$B$17:$C$21,2,0)+1),  0),  "-")</f>
        <v>25</v>
      </c>
      <c r="AA757" s="177"/>
      <c r="AB757" s="177"/>
      <c r="AC757" s="179"/>
      <c r="AD757" s="180"/>
      <c r="AE757" s="198">
        <f t="shared" si="36"/>
        <v>22</v>
      </c>
      <c r="AF757" s="198">
        <f t="shared" si="37"/>
        <v>25</v>
      </c>
      <c r="AG757" s="178">
        <v>3</v>
      </c>
      <c r="AH757" s="198" t="str">
        <f>IF(ISERROR(VLOOKUP($AG757,Datos!$A$9:$E$13,2,0)),"",VLOOKUP($AG757,Datos!$A$9:$E$13,2,0))</f>
        <v>3 Moderado</v>
      </c>
      <c r="AI757" s="197" t="str">
        <f>IF(ISERROR(VLOOKUP($AJ757,Datos!$D$8:$E$13,2,0)),0,VLOOKUP($AJ757,Datos!$D$8:$E$13,2,0))</f>
        <v>Extremadamente Dañino</v>
      </c>
      <c r="AJ757" s="198">
        <f>IF(ISERROR(VLOOKUP($X757,Datos!$B$8:$E$13,3,0)), 0, VLOOKUP($X757,Datos!$B$8:$E$13,3,0))</f>
        <v>4</v>
      </c>
      <c r="AK757" s="198">
        <f>IF(ISERROR(VLOOKUP(AL757,Datos!D750:E755,2,0)),0,VLOOKUP(AL757,Datos!D750:E755,2,0))</f>
        <v>0</v>
      </c>
      <c r="AL757" s="198">
        <f>IF(ISERROR(VLOOKUP(Y757,Datos!B750:E755,3,0)),0,VLOOKUP(Y757,Datos!B750:E755,3,0))</f>
        <v>0</v>
      </c>
      <c r="AM757" s="198">
        <f t="shared" si="38"/>
        <v>4</v>
      </c>
      <c r="AN757" s="198" t="str">
        <f>IF(ISERROR(VLOOKUP($AM757,Datos!$I$24:$J$28,2,0)),"-",VLOOKUP($AM757,Datos!$I$24:$J$28,2,0))</f>
        <v>Moderado</v>
      </c>
    </row>
    <row r="758" spans="1:40" s="199" customFormat="1">
      <c r="A758" s="196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8" t="s">
        <v>191</v>
      </c>
      <c r="N758" s="178" t="s">
        <v>194</v>
      </c>
      <c r="O758" s="198">
        <f>IF( AND($M758&lt;&gt;"", $N758&lt;&gt;""), VLOOKUP( IF(ISERROR(VLOOKUP($M758,Datos!$B$8:$C$13,2,0)),0,VLOOKUP($M758,Datos!$B$8:$C$13,2,0)), Datos!$I$9:$N$13, IF(ISERROR(VLOOKUP($N758,Datos!$B$17:$C$21,2,0)),0,VLOOKUP($N758, Datos!$B$17:$C$21,2,0)+1),  0),  "-")</f>
        <v>22</v>
      </c>
      <c r="P758" s="177"/>
      <c r="Q758" s="177"/>
      <c r="R758" s="177"/>
      <c r="S758" s="178" t="s">
        <v>40</v>
      </c>
      <c r="T758" s="198" t="str">
        <f>IF(ISERROR(VLOOKUP($S758,Datos!$B$25:$C$29,2,0)),"", VLOOKUP($S758,Datos!$B$25:$C$29,2,0))</f>
        <v>Alta</v>
      </c>
      <c r="U758" s="198" t="str">
        <f>VLOOKUP($S758,'Efectividad de Controles'!$B$5:$D$9,3,0)</f>
        <v>Impacto / Probabilidad</v>
      </c>
      <c r="V758" s="177"/>
      <c r="W758" s="177"/>
      <c r="X758" s="178" t="s">
        <v>191</v>
      </c>
      <c r="Y758" s="178" t="s">
        <v>196</v>
      </c>
      <c r="Z758" s="198">
        <f>IF( AND($X758&lt;&gt;"", $Y758&lt;&gt;""), VLOOKUP( IF(ISERROR(VLOOKUP($X758,Datos!$B$8:$C$13,2,0)),0,VLOOKUP($X758,Datos!$B$8:$C$13,2,0)), Datos!$I$9:$N$13, IF(ISERROR(VLOOKUP($Y758,Datos!$B$17:$C$21,2,0)),0,VLOOKUP($Y758, Datos!$B$17:$C$21,2,0)+1),  0),  "-")</f>
        <v>25</v>
      </c>
      <c r="AA758" s="177"/>
      <c r="AB758" s="177"/>
      <c r="AC758" s="179"/>
      <c r="AD758" s="180"/>
      <c r="AE758" s="198">
        <f t="shared" si="36"/>
        <v>22</v>
      </c>
      <c r="AF758" s="198">
        <f t="shared" si="37"/>
        <v>25</v>
      </c>
      <c r="AG758" s="178">
        <v>3</v>
      </c>
      <c r="AH758" s="198" t="str">
        <f>IF(ISERROR(VLOOKUP($AG758,Datos!$A$9:$E$13,2,0)),"",VLOOKUP($AG758,Datos!$A$9:$E$13,2,0))</f>
        <v>3 Moderado</v>
      </c>
      <c r="AI758" s="197" t="str">
        <f>IF(ISERROR(VLOOKUP($AJ758,Datos!$D$8:$E$13,2,0)),0,VLOOKUP($AJ758,Datos!$D$8:$E$13,2,0))</f>
        <v>Extremadamente Dañino</v>
      </c>
      <c r="AJ758" s="198">
        <f>IF(ISERROR(VLOOKUP($X758,Datos!$B$8:$E$13,3,0)), 0, VLOOKUP($X758,Datos!$B$8:$E$13,3,0))</f>
        <v>4</v>
      </c>
      <c r="AK758" s="198">
        <f>IF(ISERROR(VLOOKUP(AL758,Datos!D751:E756,2,0)),0,VLOOKUP(AL758,Datos!D751:E756,2,0))</f>
        <v>0</v>
      </c>
      <c r="AL758" s="198">
        <f>IF(ISERROR(VLOOKUP(Y758,Datos!B751:E756,3,0)),0,VLOOKUP(Y758,Datos!B751:E756,3,0))</f>
        <v>0</v>
      </c>
      <c r="AM758" s="198">
        <f t="shared" si="38"/>
        <v>4</v>
      </c>
      <c r="AN758" s="198" t="str">
        <f>IF(ISERROR(VLOOKUP($AM758,Datos!$I$24:$J$28,2,0)),"-",VLOOKUP($AM758,Datos!$I$24:$J$28,2,0))</f>
        <v>Moderado</v>
      </c>
    </row>
    <row r="759" spans="1:40" s="199" customFormat="1">
      <c r="A759" s="196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8" t="s">
        <v>191</v>
      </c>
      <c r="N759" s="178" t="s">
        <v>194</v>
      </c>
      <c r="O759" s="198">
        <f>IF( AND($M759&lt;&gt;"", $N759&lt;&gt;""), VLOOKUP( IF(ISERROR(VLOOKUP($M759,Datos!$B$8:$C$13,2,0)),0,VLOOKUP($M759,Datos!$B$8:$C$13,2,0)), Datos!$I$9:$N$13, IF(ISERROR(VLOOKUP($N759,Datos!$B$17:$C$21,2,0)),0,VLOOKUP($N759, Datos!$B$17:$C$21,2,0)+1),  0),  "-")</f>
        <v>22</v>
      </c>
      <c r="P759" s="177"/>
      <c r="Q759" s="177"/>
      <c r="R759" s="177"/>
      <c r="S759" s="178" t="s">
        <v>40</v>
      </c>
      <c r="T759" s="198" t="str">
        <f>IF(ISERROR(VLOOKUP($S759,Datos!$B$25:$C$29,2,0)),"", VLOOKUP($S759,Datos!$B$25:$C$29,2,0))</f>
        <v>Alta</v>
      </c>
      <c r="U759" s="198" t="str">
        <f>VLOOKUP($S759,'Efectividad de Controles'!$B$5:$D$9,3,0)</f>
        <v>Impacto / Probabilidad</v>
      </c>
      <c r="V759" s="177"/>
      <c r="W759" s="177"/>
      <c r="X759" s="178" t="s">
        <v>191</v>
      </c>
      <c r="Y759" s="178" t="s">
        <v>196</v>
      </c>
      <c r="Z759" s="198">
        <f>IF( AND($X759&lt;&gt;"", $Y759&lt;&gt;""), VLOOKUP( IF(ISERROR(VLOOKUP($X759,Datos!$B$8:$C$13,2,0)),0,VLOOKUP($X759,Datos!$B$8:$C$13,2,0)), Datos!$I$9:$N$13, IF(ISERROR(VLOOKUP($Y759,Datos!$B$17:$C$21,2,0)),0,VLOOKUP($Y759, Datos!$B$17:$C$21,2,0)+1),  0),  "-")</f>
        <v>25</v>
      </c>
      <c r="AA759" s="177"/>
      <c r="AB759" s="177"/>
      <c r="AC759" s="179"/>
      <c r="AD759" s="180"/>
      <c r="AE759" s="198">
        <f t="shared" si="36"/>
        <v>22</v>
      </c>
      <c r="AF759" s="198">
        <f t="shared" si="37"/>
        <v>25</v>
      </c>
      <c r="AG759" s="178">
        <v>3</v>
      </c>
      <c r="AH759" s="198" t="str">
        <f>IF(ISERROR(VLOOKUP($AG759,Datos!$A$9:$E$13,2,0)),"",VLOOKUP($AG759,Datos!$A$9:$E$13,2,0))</f>
        <v>3 Moderado</v>
      </c>
      <c r="AI759" s="197" t="str">
        <f>IF(ISERROR(VLOOKUP($AJ759,Datos!$D$8:$E$13,2,0)),0,VLOOKUP($AJ759,Datos!$D$8:$E$13,2,0))</f>
        <v>Extremadamente Dañino</v>
      </c>
      <c r="AJ759" s="198">
        <f>IF(ISERROR(VLOOKUP($X759,Datos!$B$8:$E$13,3,0)), 0, VLOOKUP($X759,Datos!$B$8:$E$13,3,0))</f>
        <v>4</v>
      </c>
      <c r="AK759" s="198">
        <f>IF(ISERROR(VLOOKUP(AL759,Datos!D752:E757,2,0)),0,VLOOKUP(AL759,Datos!D752:E757,2,0))</f>
        <v>0</v>
      </c>
      <c r="AL759" s="198">
        <f>IF(ISERROR(VLOOKUP(Y759,Datos!B752:E757,3,0)),0,VLOOKUP(Y759,Datos!B752:E757,3,0))</f>
        <v>0</v>
      </c>
      <c r="AM759" s="198">
        <f t="shared" si="38"/>
        <v>4</v>
      </c>
      <c r="AN759" s="198" t="str">
        <f>IF(ISERROR(VLOOKUP($AM759,Datos!$I$24:$J$28,2,0)),"-",VLOOKUP($AM759,Datos!$I$24:$J$28,2,0))</f>
        <v>Moderado</v>
      </c>
    </row>
    <row r="760" spans="1:40" s="199" customFormat="1">
      <c r="A760" s="196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8" t="s">
        <v>191</v>
      </c>
      <c r="N760" s="178" t="s">
        <v>194</v>
      </c>
      <c r="O760" s="198">
        <f>IF( AND($M760&lt;&gt;"", $N760&lt;&gt;""), VLOOKUP( IF(ISERROR(VLOOKUP($M760,Datos!$B$8:$C$13,2,0)),0,VLOOKUP($M760,Datos!$B$8:$C$13,2,0)), Datos!$I$9:$N$13, IF(ISERROR(VLOOKUP($N760,Datos!$B$17:$C$21,2,0)),0,VLOOKUP($N760, Datos!$B$17:$C$21,2,0)+1),  0),  "-")</f>
        <v>22</v>
      </c>
      <c r="P760" s="177"/>
      <c r="Q760" s="177"/>
      <c r="R760" s="177"/>
      <c r="S760" s="178" t="s">
        <v>40</v>
      </c>
      <c r="T760" s="198" t="str">
        <f>IF(ISERROR(VLOOKUP($S760,Datos!$B$25:$C$29,2,0)),"", VLOOKUP($S760,Datos!$B$25:$C$29,2,0))</f>
        <v>Alta</v>
      </c>
      <c r="U760" s="198" t="str">
        <f>VLOOKUP($S760,'Efectividad de Controles'!$B$5:$D$9,3,0)</f>
        <v>Impacto / Probabilidad</v>
      </c>
      <c r="V760" s="177"/>
      <c r="W760" s="177"/>
      <c r="X760" s="178" t="s">
        <v>191</v>
      </c>
      <c r="Y760" s="178" t="s">
        <v>196</v>
      </c>
      <c r="Z760" s="198">
        <f>IF( AND($X760&lt;&gt;"", $Y760&lt;&gt;""), VLOOKUP( IF(ISERROR(VLOOKUP($X760,Datos!$B$8:$C$13,2,0)),0,VLOOKUP($X760,Datos!$B$8:$C$13,2,0)), Datos!$I$9:$N$13, IF(ISERROR(VLOOKUP($Y760,Datos!$B$17:$C$21,2,0)),0,VLOOKUP($Y760, Datos!$B$17:$C$21,2,0)+1),  0),  "-")</f>
        <v>25</v>
      </c>
      <c r="AA760" s="177"/>
      <c r="AB760" s="177"/>
      <c r="AC760" s="179"/>
      <c r="AD760" s="180"/>
      <c r="AE760" s="198">
        <f t="shared" si="36"/>
        <v>22</v>
      </c>
      <c r="AF760" s="198">
        <f t="shared" si="37"/>
        <v>25</v>
      </c>
      <c r="AG760" s="178">
        <v>3</v>
      </c>
      <c r="AH760" s="198" t="str">
        <f>IF(ISERROR(VLOOKUP($AG760,Datos!$A$9:$E$13,2,0)),"",VLOOKUP($AG760,Datos!$A$9:$E$13,2,0))</f>
        <v>3 Moderado</v>
      </c>
      <c r="AI760" s="197" t="str">
        <f>IF(ISERROR(VLOOKUP($AJ760,Datos!$D$8:$E$13,2,0)),0,VLOOKUP($AJ760,Datos!$D$8:$E$13,2,0))</f>
        <v>Extremadamente Dañino</v>
      </c>
      <c r="AJ760" s="198">
        <f>IF(ISERROR(VLOOKUP($X760,Datos!$B$8:$E$13,3,0)), 0, VLOOKUP($X760,Datos!$B$8:$E$13,3,0))</f>
        <v>4</v>
      </c>
      <c r="AK760" s="198">
        <f>IF(ISERROR(VLOOKUP(AL760,Datos!D753:E758,2,0)),0,VLOOKUP(AL760,Datos!D753:E758,2,0))</f>
        <v>0</v>
      </c>
      <c r="AL760" s="198">
        <f>IF(ISERROR(VLOOKUP(Y760,Datos!B753:E758,3,0)),0,VLOOKUP(Y760,Datos!B753:E758,3,0))</f>
        <v>0</v>
      </c>
      <c r="AM760" s="198">
        <f t="shared" si="38"/>
        <v>4</v>
      </c>
      <c r="AN760" s="198" t="str">
        <f>IF(ISERROR(VLOOKUP($AM760,Datos!$I$24:$J$28,2,0)),"-",VLOOKUP($AM760,Datos!$I$24:$J$28,2,0))</f>
        <v>Moderado</v>
      </c>
    </row>
    <row r="761" spans="1:40" s="199" customFormat="1">
      <c r="A761" s="196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8" t="s">
        <v>191</v>
      </c>
      <c r="N761" s="178" t="s">
        <v>194</v>
      </c>
      <c r="O761" s="198">
        <f>IF( AND($M761&lt;&gt;"", $N761&lt;&gt;""), VLOOKUP( IF(ISERROR(VLOOKUP($M761,Datos!$B$8:$C$13,2,0)),0,VLOOKUP($M761,Datos!$B$8:$C$13,2,0)), Datos!$I$9:$N$13, IF(ISERROR(VLOOKUP($N761,Datos!$B$17:$C$21,2,0)),0,VLOOKUP($N761, Datos!$B$17:$C$21,2,0)+1),  0),  "-")</f>
        <v>22</v>
      </c>
      <c r="P761" s="177"/>
      <c r="Q761" s="177"/>
      <c r="R761" s="177"/>
      <c r="S761" s="178" t="s">
        <v>40</v>
      </c>
      <c r="T761" s="198" t="str">
        <f>IF(ISERROR(VLOOKUP($S761,Datos!$B$25:$C$29,2,0)),"", VLOOKUP($S761,Datos!$B$25:$C$29,2,0))</f>
        <v>Alta</v>
      </c>
      <c r="U761" s="198" t="str">
        <f>VLOOKUP($S761,'Efectividad de Controles'!$B$5:$D$9,3,0)</f>
        <v>Impacto / Probabilidad</v>
      </c>
      <c r="V761" s="177"/>
      <c r="W761" s="177"/>
      <c r="X761" s="178" t="s">
        <v>191</v>
      </c>
      <c r="Y761" s="178" t="s">
        <v>196</v>
      </c>
      <c r="Z761" s="198">
        <f>IF( AND($X761&lt;&gt;"", $Y761&lt;&gt;""), VLOOKUP( IF(ISERROR(VLOOKUP($X761,Datos!$B$8:$C$13,2,0)),0,VLOOKUP($X761,Datos!$B$8:$C$13,2,0)), Datos!$I$9:$N$13, IF(ISERROR(VLOOKUP($Y761,Datos!$B$17:$C$21,2,0)),0,VLOOKUP($Y761, Datos!$B$17:$C$21,2,0)+1),  0),  "-")</f>
        <v>25</v>
      </c>
      <c r="AA761" s="177"/>
      <c r="AB761" s="177"/>
      <c r="AC761" s="179"/>
      <c r="AD761" s="180"/>
      <c r="AE761" s="198">
        <f t="shared" si="36"/>
        <v>22</v>
      </c>
      <c r="AF761" s="198">
        <f t="shared" si="37"/>
        <v>25</v>
      </c>
      <c r="AG761" s="178">
        <v>3</v>
      </c>
      <c r="AH761" s="198" t="str">
        <f>IF(ISERROR(VLOOKUP($AG761,Datos!$A$9:$E$13,2,0)),"",VLOOKUP($AG761,Datos!$A$9:$E$13,2,0))</f>
        <v>3 Moderado</v>
      </c>
      <c r="AI761" s="197" t="str">
        <f>IF(ISERROR(VLOOKUP($AJ761,Datos!$D$8:$E$13,2,0)),0,VLOOKUP($AJ761,Datos!$D$8:$E$13,2,0))</f>
        <v>Extremadamente Dañino</v>
      </c>
      <c r="AJ761" s="198">
        <f>IF(ISERROR(VLOOKUP($X761,Datos!$B$8:$E$13,3,0)), 0, VLOOKUP($X761,Datos!$B$8:$E$13,3,0))</f>
        <v>4</v>
      </c>
      <c r="AK761" s="198">
        <f>IF(ISERROR(VLOOKUP(AL761,Datos!D754:E759,2,0)),0,VLOOKUP(AL761,Datos!D754:E759,2,0))</f>
        <v>0</v>
      </c>
      <c r="AL761" s="198">
        <f>IF(ISERROR(VLOOKUP(Y761,Datos!B754:E759,3,0)),0,VLOOKUP(Y761,Datos!B754:E759,3,0))</f>
        <v>0</v>
      </c>
      <c r="AM761" s="198">
        <f t="shared" si="38"/>
        <v>4</v>
      </c>
      <c r="AN761" s="198" t="str">
        <f>IF(ISERROR(VLOOKUP($AM761,Datos!$I$24:$J$28,2,0)),"-",VLOOKUP($AM761,Datos!$I$24:$J$28,2,0))</f>
        <v>Moderado</v>
      </c>
    </row>
    <row r="762" spans="1:40" s="199" customFormat="1">
      <c r="A762" s="196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8" t="s">
        <v>191</v>
      </c>
      <c r="N762" s="178" t="s">
        <v>194</v>
      </c>
      <c r="O762" s="198">
        <f>IF( AND($M762&lt;&gt;"", $N762&lt;&gt;""), VLOOKUP( IF(ISERROR(VLOOKUP($M762,Datos!$B$8:$C$13,2,0)),0,VLOOKUP($M762,Datos!$B$8:$C$13,2,0)), Datos!$I$9:$N$13, IF(ISERROR(VLOOKUP($N762,Datos!$B$17:$C$21,2,0)),0,VLOOKUP($N762, Datos!$B$17:$C$21,2,0)+1),  0),  "-")</f>
        <v>22</v>
      </c>
      <c r="P762" s="177"/>
      <c r="Q762" s="177"/>
      <c r="R762" s="177"/>
      <c r="S762" s="178" t="s">
        <v>40</v>
      </c>
      <c r="T762" s="198" t="str">
        <f>IF(ISERROR(VLOOKUP($S762,Datos!$B$25:$C$29,2,0)),"", VLOOKUP($S762,Datos!$B$25:$C$29,2,0))</f>
        <v>Alta</v>
      </c>
      <c r="U762" s="198" t="str">
        <f>VLOOKUP($S762,'Efectividad de Controles'!$B$5:$D$9,3,0)</f>
        <v>Impacto / Probabilidad</v>
      </c>
      <c r="V762" s="177"/>
      <c r="W762" s="177"/>
      <c r="X762" s="178" t="s">
        <v>191</v>
      </c>
      <c r="Y762" s="178" t="s">
        <v>196</v>
      </c>
      <c r="Z762" s="198">
        <f>IF( AND($X762&lt;&gt;"", $Y762&lt;&gt;""), VLOOKUP( IF(ISERROR(VLOOKUP($X762,Datos!$B$8:$C$13,2,0)),0,VLOOKUP($X762,Datos!$B$8:$C$13,2,0)), Datos!$I$9:$N$13, IF(ISERROR(VLOOKUP($Y762,Datos!$B$17:$C$21,2,0)),0,VLOOKUP($Y762, Datos!$B$17:$C$21,2,0)+1),  0),  "-")</f>
        <v>25</v>
      </c>
      <c r="AA762" s="177"/>
      <c r="AB762" s="177"/>
      <c r="AC762" s="179"/>
      <c r="AD762" s="180"/>
      <c r="AE762" s="198">
        <f t="shared" si="36"/>
        <v>22</v>
      </c>
      <c r="AF762" s="198">
        <f t="shared" si="37"/>
        <v>25</v>
      </c>
      <c r="AG762" s="178">
        <v>3</v>
      </c>
      <c r="AH762" s="198" t="str">
        <f>IF(ISERROR(VLOOKUP($AG762,Datos!$A$9:$E$13,2,0)),"",VLOOKUP($AG762,Datos!$A$9:$E$13,2,0))</f>
        <v>3 Moderado</v>
      </c>
      <c r="AI762" s="197" t="str">
        <f>IF(ISERROR(VLOOKUP($AJ762,Datos!$D$8:$E$13,2,0)),0,VLOOKUP($AJ762,Datos!$D$8:$E$13,2,0))</f>
        <v>Extremadamente Dañino</v>
      </c>
      <c r="AJ762" s="198">
        <f>IF(ISERROR(VLOOKUP($X762,Datos!$B$8:$E$13,3,0)), 0, VLOOKUP($X762,Datos!$B$8:$E$13,3,0))</f>
        <v>4</v>
      </c>
      <c r="AK762" s="198">
        <f>IF(ISERROR(VLOOKUP(AL762,Datos!D755:E760,2,0)),0,VLOOKUP(AL762,Datos!D755:E760,2,0))</f>
        <v>0</v>
      </c>
      <c r="AL762" s="198">
        <f>IF(ISERROR(VLOOKUP(Y762,Datos!B755:E760,3,0)),0,VLOOKUP(Y762,Datos!B755:E760,3,0))</f>
        <v>0</v>
      </c>
      <c r="AM762" s="198">
        <f t="shared" si="38"/>
        <v>4</v>
      </c>
      <c r="AN762" s="198" t="str">
        <f>IF(ISERROR(VLOOKUP($AM762,Datos!$I$24:$J$28,2,0)),"-",VLOOKUP($AM762,Datos!$I$24:$J$28,2,0))</f>
        <v>Moderado</v>
      </c>
    </row>
    <row r="763" spans="1:40" s="199" customFormat="1">
      <c r="A763" s="196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8" t="s">
        <v>191</v>
      </c>
      <c r="N763" s="178" t="s">
        <v>194</v>
      </c>
      <c r="O763" s="198">
        <f>IF( AND($M763&lt;&gt;"", $N763&lt;&gt;""), VLOOKUP( IF(ISERROR(VLOOKUP($M763,Datos!$B$8:$C$13,2,0)),0,VLOOKUP($M763,Datos!$B$8:$C$13,2,0)), Datos!$I$9:$N$13, IF(ISERROR(VLOOKUP($N763,Datos!$B$17:$C$21,2,0)),0,VLOOKUP($N763, Datos!$B$17:$C$21,2,0)+1),  0),  "-")</f>
        <v>22</v>
      </c>
      <c r="P763" s="177"/>
      <c r="Q763" s="177"/>
      <c r="R763" s="177"/>
      <c r="S763" s="178" t="s">
        <v>40</v>
      </c>
      <c r="T763" s="198" t="str">
        <f>IF(ISERROR(VLOOKUP($S763,Datos!$B$25:$C$29,2,0)),"", VLOOKUP($S763,Datos!$B$25:$C$29,2,0))</f>
        <v>Alta</v>
      </c>
      <c r="U763" s="198" t="str">
        <f>VLOOKUP($S763,'Efectividad de Controles'!$B$5:$D$9,3,0)</f>
        <v>Impacto / Probabilidad</v>
      </c>
      <c r="V763" s="177"/>
      <c r="W763" s="177"/>
      <c r="X763" s="178" t="s">
        <v>191</v>
      </c>
      <c r="Y763" s="178" t="s">
        <v>196</v>
      </c>
      <c r="Z763" s="198">
        <f>IF( AND($X763&lt;&gt;"", $Y763&lt;&gt;""), VLOOKUP( IF(ISERROR(VLOOKUP($X763,Datos!$B$8:$C$13,2,0)),0,VLOOKUP($X763,Datos!$B$8:$C$13,2,0)), Datos!$I$9:$N$13, IF(ISERROR(VLOOKUP($Y763,Datos!$B$17:$C$21,2,0)),0,VLOOKUP($Y763, Datos!$B$17:$C$21,2,0)+1),  0),  "-")</f>
        <v>25</v>
      </c>
      <c r="AA763" s="177"/>
      <c r="AB763" s="177"/>
      <c r="AC763" s="179"/>
      <c r="AD763" s="180"/>
      <c r="AE763" s="198">
        <f t="shared" si="36"/>
        <v>22</v>
      </c>
      <c r="AF763" s="198">
        <f t="shared" si="37"/>
        <v>25</v>
      </c>
      <c r="AG763" s="178">
        <v>3</v>
      </c>
      <c r="AH763" s="198" t="str">
        <f>IF(ISERROR(VLOOKUP($AG763,Datos!$A$9:$E$13,2,0)),"",VLOOKUP($AG763,Datos!$A$9:$E$13,2,0))</f>
        <v>3 Moderado</v>
      </c>
      <c r="AI763" s="197" t="str">
        <f>IF(ISERROR(VLOOKUP($AJ763,Datos!$D$8:$E$13,2,0)),0,VLOOKUP($AJ763,Datos!$D$8:$E$13,2,0))</f>
        <v>Extremadamente Dañino</v>
      </c>
      <c r="AJ763" s="198">
        <f>IF(ISERROR(VLOOKUP($X763,Datos!$B$8:$E$13,3,0)), 0, VLOOKUP($X763,Datos!$B$8:$E$13,3,0))</f>
        <v>4</v>
      </c>
      <c r="AK763" s="198">
        <f>IF(ISERROR(VLOOKUP(AL763,Datos!D756:E761,2,0)),0,VLOOKUP(AL763,Datos!D756:E761,2,0))</f>
        <v>0</v>
      </c>
      <c r="AL763" s="198">
        <f>IF(ISERROR(VLOOKUP(Y763,Datos!B756:E761,3,0)),0,VLOOKUP(Y763,Datos!B756:E761,3,0))</f>
        <v>0</v>
      </c>
      <c r="AM763" s="198">
        <f t="shared" si="38"/>
        <v>4</v>
      </c>
      <c r="AN763" s="198" t="str">
        <f>IF(ISERROR(VLOOKUP($AM763,Datos!$I$24:$J$28,2,0)),"-",VLOOKUP($AM763,Datos!$I$24:$J$28,2,0))</f>
        <v>Moderado</v>
      </c>
    </row>
    <row r="764" spans="1:40" s="199" customFormat="1">
      <c r="A764" s="196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8" t="s">
        <v>191</v>
      </c>
      <c r="N764" s="178" t="s">
        <v>194</v>
      </c>
      <c r="O764" s="198">
        <f>IF( AND($M764&lt;&gt;"", $N764&lt;&gt;""), VLOOKUP( IF(ISERROR(VLOOKUP($M764,Datos!$B$8:$C$13,2,0)),0,VLOOKUP($M764,Datos!$B$8:$C$13,2,0)), Datos!$I$9:$N$13, IF(ISERROR(VLOOKUP($N764,Datos!$B$17:$C$21,2,0)),0,VLOOKUP($N764, Datos!$B$17:$C$21,2,0)+1),  0),  "-")</f>
        <v>22</v>
      </c>
      <c r="P764" s="177"/>
      <c r="Q764" s="177"/>
      <c r="R764" s="177"/>
      <c r="S764" s="178" t="s">
        <v>40</v>
      </c>
      <c r="T764" s="198" t="str">
        <f>IF(ISERROR(VLOOKUP($S764,Datos!$B$25:$C$29,2,0)),"", VLOOKUP($S764,Datos!$B$25:$C$29,2,0))</f>
        <v>Alta</v>
      </c>
      <c r="U764" s="198" t="str">
        <f>VLOOKUP($S764,'Efectividad de Controles'!$B$5:$D$9,3,0)</f>
        <v>Impacto / Probabilidad</v>
      </c>
      <c r="V764" s="177"/>
      <c r="W764" s="177"/>
      <c r="X764" s="178" t="s">
        <v>191</v>
      </c>
      <c r="Y764" s="178" t="s">
        <v>196</v>
      </c>
      <c r="Z764" s="198">
        <f>IF( AND($X764&lt;&gt;"", $Y764&lt;&gt;""), VLOOKUP( IF(ISERROR(VLOOKUP($X764,Datos!$B$8:$C$13,2,0)),0,VLOOKUP($X764,Datos!$B$8:$C$13,2,0)), Datos!$I$9:$N$13, IF(ISERROR(VLOOKUP($Y764,Datos!$B$17:$C$21,2,0)),0,VLOOKUP($Y764, Datos!$B$17:$C$21,2,0)+1),  0),  "-")</f>
        <v>25</v>
      </c>
      <c r="AA764" s="177"/>
      <c r="AB764" s="177"/>
      <c r="AC764" s="179"/>
      <c r="AD764" s="180"/>
      <c r="AE764" s="198">
        <f t="shared" si="36"/>
        <v>22</v>
      </c>
      <c r="AF764" s="198">
        <f t="shared" si="37"/>
        <v>25</v>
      </c>
      <c r="AG764" s="178">
        <v>3</v>
      </c>
      <c r="AH764" s="198" t="str">
        <f>IF(ISERROR(VLOOKUP($AG764,Datos!$A$9:$E$13,2,0)),"",VLOOKUP($AG764,Datos!$A$9:$E$13,2,0))</f>
        <v>3 Moderado</v>
      </c>
      <c r="AI764" s="197" t="str">
        <f>IF(ISERROR(VLOOKUP($AJ764,Datos!$D$8:$E$13,2,0)),0,VLOOKUP($AJ764,Datos!$D$8:$E$13,2,0))</f>
        <v>Extremadamente Dañino</v>
      </c>
      <c r="AJ764" s="198">
        <f>IF(ISERROR(VLOOKUP($X764,Datos!$B$8:$E$13,3,0)), 0, VLOOKUP($X764,Datos!$B$8:$E$13,3,0))</f>
        <v>4</v>
      </c>
      <c r="AK764" s="198">
        <f>IF(ISERROR(VLOOKUP(AL764,Datos!D757:E762,2,0)),0,VLOOKUP(AL764,Datos!D757:E762,2,0))</f>
        <v>0</v>
      </c>
      <c r="AL764" s="198">
        <f>IF(ISERROR(VLOOKUP(Y764,Datos!B757:E762,3,0)),0,VLOOKUP(Y764,Datos!B757:E762,3,0))</f>
        <v>0</v>
      </c>
      <c r="AM764" s="198">
        <f t="shared" si="38"/>
        <v>4</v>
      </c>
      <c r="AN764" s="198" t="str">
        <f>IF(ISERROR(VLOOKUP($AM764,Datos!$I$24:$J$28,2,0)),"-",VLOOKUP($AM764,Datos!$I$24:$J$28,2,0))</f>
        <v>Moderado</v>
      </c>
    </row>
    <row r="765" spans="1:40" s="199" customFormat="1">
      <c r="A765" s="196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8" t="s">
        <v>191</v>
      </c>
      <c r="N765" s="178" t="s">
        <v>194</v>
      </c>
      <c r="O765" s="198">
        <f>IF( AND($M765&lt;&gt;"", $N765&lt;&gt;""), VLOOKUP( IF(ISERROR(VLOOKUP($M765,Datos!$B$8:$C$13,2,0)),0,VLOOKUP($M765,Datos!$B$8:$C$13,2,0)), Datos!$I$9:$N$13, IF(ISERROR(VLOOKUP($N765,Datos!$B$17:$C$21,2,0)),0,VLOOKUP($N765, Datos!$B$17:$C$21,2,0)+1),  0),  "-")</f>
        <v>22</v>
      </c>
      <c r="P765" s="177"/>
      <c r="Q765" s="177"/>
      <c r="R765" s="177"/>
      <c r="S765" s="178" t="s">
        <v>40</v>
      </c>
      <c r="T765" s="198" t="str">
        <f>IF(ISERROR(VLOOKUP($S765,Datos!$B$25:$C$29,2,0)),"", VLOOKUP($S765,Datos!$B$25:$C$29,2,0))</f>
        <v>Alta</v>
      </c>
      <c r="U765" s="198" t="str">
        <f>VLOOKUP($S765,'Efectividad de Controles'!$B$5:$D$9,3,0)</f>
        <v>Impacto / Probabilidad</v>
      </c>
      <c r="V765" s="177"/>
      <c r="W765" s="177"/>
      <c r="X765" s="178" t="s">
        <v>191</v>
      </c>
      <c r="Y765" s="178" t="s">
        <v>196</v>
      </c>
      <c r="Z765" s="198">
        <f>IF( AND($X765&lt;&gt;"", $Y765&lt;&gt;""), VLOOKUP( IF(ISERROR(VLOOKUP($X765,Datos!$B$8:$C$13,2,0)),0,VLOOKUP($X765,Datos!$B$8:$C$13,2,0)), Datos!$I$9:$N$13, IF(ISERROR(VLOOKUP($Y765,Datos!$B$17:$C$21,2,0)),0,VLOOKUP($Y765, Datos!$B$17:$C$21,2,0)+1),  0),  "-")</f>
        <v>25</v>
      </c>
      <c r="AA765" s="177"/>
      <c r="AB765" s="177"/>
      <c r="AC765" s="179"/>
      <c r="AD765" s="180"/>
      <c r="AE765" s="198">
        <f t="shared" si="36"/>
        <v>22</v>
      </c>
      <c r="AF765" s="198">
        <f t="shared" si="37"/>
        <v>25</v>
      </c>
      <c r="AG765" s="178">
        <v>3</v>
      </c>
      <c r="AH765" s="198" t="str">
        <f>IF(ISERROR(VLOOKUP($AG765,Datos!$A$9:$E$13,2,0)),"",VLOOKUP($AG765,Datos!$A$9:$E$13,2,0))</f>
        <v>3 Moderado</v>
      </c>
      <c r="AI765" s="197" t="str">
        <f>IF(ISERROR(VLOOKUP($AJ765,Datos!$D$8:$E$13,2,0)),0,VLOOKUP($AJ765,Datos!$D$8:$E$13,2,0))</f>
        <v>Extremadamente Dañino</v>
      </c>
      <c r="AJ765" s="198">
        <f>IF(ISERROR(VLOOKUP($X765,Datos!$B$8:$E$13,3,0)), 0, VLOOKUP($X765,Datos!$B$8:$E$13,3,0))</f>
        <v>4</v>
      </c>
      <c r="AK765" s="198">
        <f>IF(ISERROR(VLOOKUP(AL765,Datos!D758:E763,2,0)),0,VLOOKUP(AL765,Datos!D758:E763,2,0))</f>
        <v>0</v>
      </c>
      <c r="AL765" s="198">
        <f>IF(ISERROR(VLOOKUP(Y765,Datos!B758:E763,3,0)),0,VLOOKUP(Y765,Datos!B758:E763,3,0))</f>
        <v>0</v>
      </c>
      <c r="AM765" s="198">
        <f t="shared" si="38"/>
        <v>4</v>
      </c>
      <c r="AN765" s="198" t="str">
        <f>IF(ISERROR(VLOOKUP($AM765,Datos!$I$24:$J$28,2,0)),"-",VLOOKUP($AM765,Datos!$I$24:$J$28,2,0))</f>
        <v>Moderado</v>
      </c>
    </row>
    <row r="766" spans="1:40" s="199" customFormat="1">
      <c r="A766" s="196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8" t="s">
        <v>191</v>
      </c>
      <c r="N766" s="178" t="s">
        <v>194</v>
      </c>
      <c r="O766" s="198">
        <f>IF( AND($M766&lt;&gt;"", $N766&lt;&gt;""), VLOOKUP( IF(ISERROR(VLOOKUP($M766,Datos!$B$8:$C$13,2,0)),0,VLOOKUP($M766,Datos!$B$8:$C$13,2,0)), Datos!$I$9:$N$13, IF(ISERROR(VLOOKUP($N766,Datos!$B$17:$C$21,2,0)),0,VLOOKUP($N766, Datos!$B$17:$C$21,2,0)+1),  0),  "-")</f>
        <v>22</v>
      </c>
      <c r="P766" s="177"/>
      <c r="Q766" s="177"/>
      <c r="R766" s="177"/>
      <c r="S766" s="178" t="s">
        <v>40</v>
      </c>
      <c r="T766" s="198" t="str">
        <f>IF(ISERROR(VLOOKUP($S766,Datos!$B$25:$C$29,2,0)),"", VLOOKUP($S766,Datos!$B$25:$C$29,2,0))</f>
        <v>Alta</v>
      </c>
      <c r="U766" s="198" t="str">
        <f>VLOOKUP($S766,'Efectividad de Controles'!$B$5:$D$9,3,0)</f>
        <v>Impacto / Probabilidad</v>
      </c>
      <c r="V766" s="177"/>
      <c r="W766" s="177"/>
      <c r="X766" s="178" t="s">
        <v>191</v>
      </c>
      <c r="Y766" s="178" t="s">
        <v>196</v>
      </c>
      <c r="Z766" s="198">
        <f>IF( AND($X766&lt;&gt;"", $Y766&lt;&gt;""), VLOOKUP( IF(ISERROR(VLOOKUP($X766,Datos!$B$8:$C$13,2,0)),0,VLOOKUP($X766,Datos!$B$8:$C$13,2,0)), Datos!$I$9:$N$13, IF(ISERROR(VLOOKUP($Y766,Datos!$B$17:$C$21,2,0)),0,VLOOKUP($Y766, Datos!$B$17:$C$21,2,0)+1),  0),  "-")</f>
        <v>25</v>
      </c>
      <c r="AA766" s="177"/>
      <c r="AB766" s="177"/>
      <c r="AC766" s="179"/>
      <c r="AD766" s="180"/>
      <c r="AE766" s="198">
        <f t="shared" si="36"/>
        <v>22</v>
      </c>
      <c r="AF766" s="198">
        <f t="shared" si="37"/>
        <v>25</v>
      </c>
      <c r="AG766" s="178">
        <v>3</v>
      </c>
      <c r="AH766" s="198" t="str">
        <f>IF(ISERROR(VLOOKUP($AG766,Datos!$A$9:$E$13,2,0)),"",VLOOKUP($AG766,Datos!$A$9:$E$13,2,0))</f>
        <v>3 Moderado</v>
      </c>
      <c r="AI766" s="197" t="str">
        <f>IF(ISERROR(VLOOKUP($AJ766,Datos!$D$8:$E$13,2,0)),0,VLOOKUP($AJ766,Datos!$D$8:$E$13,2,0))</f>
        <v>Extremadamente Dañino</v>
      </c>
      <c r="AJ766" s="198">
        <f>IF(ISERROR(VLOOKUP($X766,Datos!$B$8:$E$13,3,0)), 0, VLOOKUP($X766,Datos!$B$8:$E$13,3,0))</f>
        <v>4</v>
      </c>
      <c r="AK766" s="198">
        <f>IF(ISERROR(VLOOKUP(AL766,Datos!D759:E764,2,0)),0,VLOOKUP(AL766,Datos!D759:E764,2,0))</f>
        <v>0</v>
      </c>
      <c r="AL766" s="198">
        <f>IF(ISERROR(VLOOKUP(Y766,Datos!B759:E764,3,0)),0,VLOOKUP(Y766,Datos!B759:E764,3,0))</f>
        <v>0</v>
      </c>
      <c r="AM766" s="198">
        <f t="shared" si="38"/>
        <v>4</v>
      </c>
      <c r="AN766" s="198" t="str">
        <f>IF(ISERROR(VLOOKUP($AM766,Datos!$I$24:$J$28,2,0)),"-",VLOOKUP($AM766,Datos!$I$24:$J$28,2,0))</f>
        <v>Moderado</v>
      </c>
    </row>
    <row r="767" spans="1:40" s="199" customFormat="1">
      <c r="A767" s="196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8" t="s">
        <v>191</v>
      </c>
      <c r="N767" s="178" t="s">
        <v>194</v>
      </c>
      <c r="O767" s="198">
        <f>IF( AND($M767&lt;&gt;"", $N767&lt;&gt;""), VLOOKUP( IF(ISERROR(VLOOKUP($M767,Datos!$B$8:$C$13,2,0)),0,VLOOKUP($M767,Datos!$B$8:$C$13,2,0)), Datos!$I$9:$N$13, IF(ISERROR(VLOOKUP($N767,Datos!$B$17:$C$21,2,0)),0,VLOOKUP($N767, Datos!$B$17:$C$21,2,0)+1),  0),  "-")</f>
        <v>22</v>
      </c>
      <c r="P767" s="177"/>
      <c r="Q767" s="177"/>
      <c r="R767" s="177"/>
      <c r="S767" s="178" t="s">
        <v>40</v>
      </c>
      <c r="T767" s="198" t="str">
        <f>IF(ISERROR(VLOOKUP($S767,Datos!$B$25:$C$29,2,0)),"", VLOOKUP($S767,Datos!$B$25:$C$29,2,0))</f>
        <v>Alta</v>
      </c>
      <c r="U767" s="198" t="str">
        <f>VLOOKUP($S767,'Efectividad de Controles'!$B$5:$D$9,3,0)</f>
        <v>Impacto / Probabilidad</v>
      </c>
      <c r="V767" s="177"/>
      <c r="W767" s="177"/>
      <c r="X767" s="178" t="s">
        <v>191</v>
      </c>
      <c r="Y767" s="178" t="s">
        <v>196</v>
      </c>
      <c r="Z767" s="198">
        <f>IF( AND($X767&lt;&gt;"", $Y767&lt;&gt;""), VLOOKUP( IF(ISERROR(VLOOKUP($X767,Datos!$B$8:$C$13,2,0)),0,VLOOKUP($X767,Datos!$B$8:$C$13,2,0)), Datos!$I$9:$N$13, IF(ISERROR(VLOOKUP($Y767,Datos!$B$17:$C$21,2,0)),0,VLOOKUP($Y767, Datos!$B$17:$C$21,2,0)+1),  0),  "-")</f>
        <v>25</v>
      </c>
      <c r="AA767" s="177"/>
      <c r="AB767" s="177"/>
      <c r="AC767" s="179"/>
      <c r="AD767" s="180"/>
      <c r="AE767" s="198">
        <f t="shared" si="36"/>
        <v>22</v>
      </c>
      <c r="AF767" s="198">
        <f t="shared" si="37"/>
        <v>25</v>
      </c>
      <c r="AG767" s="178">
        <v>3</v>
      </c>
      <c r="AH767" s="198" t="str">
        <f>IF(ISERROR(VLOOKUP($AG767,Datos!$A$9:$E$13,2,0)),"",VLOOKUP($AG767,Datos!$A$9:$E$13,2,0))</f>
        <v>3 Moderado</v>
      </c>
      <c r="AI767" s="197" t="str">
        <f>IF(ISERROR(VLOOKUP($AJ767,Datos!$D$8:$E$13,2,0)),0,VLOOKUP($AJ767,Datos!$D$8:$E$13,2,0))</f>
        <v>Extremadamente Dañino</v>
      </c>
      <c r="AJ767" s="198">
        <f>IF(ISERROR(VLOOKUP($X767,Datos!$B$8:$E$13,3,0)), 0, VLOOKUP($X767,Datos!$B$8:$E$13,3,0))</f>
        <v>4</v>
      </c>
      <c r="AK767" s="198">
        <f>IF(ISERROR(VLOOKUP(AL767,Datos!D760:E765,2,0)),0,VLOOKUP(AL767,Datos!D760:E765,2,0))</f>
        <v>0</v>
      </c>
      <c r="AL767" s="198">
        <f>IF(ISERROR(VLOOKUP(Y767,Datos!B760:E765,3,0)),0,VLOOKUP(Y767,Datos!B760:E765,3,0))</f>
        <v>0</v>
      </c>
      <c r="AM767" s="198">
        <f t="shared" si="38"/>
        <v>4</v>
      </c>
      <c r="AN767" s="198" t="str">
        <f>IF(ISERROR(VLOOKUP($AM767,Datos!$I$24:$J$28,2,0)),"-",VLOOKUP($AM767,Datos!$I$24:$J$28,2,0))</f>
        <v>Moderado</v>
      </c>
    </row>
    <row r="768" spans="1:40" s="199" customFormat="1">
      <c r="A768" s="196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8" t="s">
        <v>191</v>
      </c>
      <c r="N768" s="178" t="s">
        <v>194</v>
      </c>
      <c r="O768" s="198">
        <f>IF( AND($M768&lt;&gt;"", $N768&lt;&gt;""), VLOOKUP( IF(ISERROR(VLOOKUP($M768,Datos!$B$8:$C$13,2,0)),0,VLOOKUP($M768,Datos!$B$8:$C$13,2,0)), Datos!$I$9:$N$13, IF(ISERROR(VLOOKUP($N768,Datos!$B$17:$C$21,2,0)),0,VLOOKUP($N768, Datos!$B$17:$C$21,2,0)+1),  0),  "-")</f>
        <v>22</v>
      </c>
      <c r="P768" s="177"/>
      <c r="Q768" s="177"/>
      <c r="R768" s="177"/>
      <c r="S768" s="178" t="s">
        <v>40</v>
      </c>
      <c r="T768" s="198" t="str">
        <f>IF(ISERROR(VLOOKUP($S768,Datos!$B$25:$C$29,2,0)),"", VLOOKUP($S768,Datos!$B$25:$C$29,2,0))</f>
        <v>Alta</v>
      </c>
      <c r="U768" s="198" t="str">
        <f>VLOOKUP($S768,'Efectividad de Controles'!$B$5:$D$9,3,0)</f>
        <v>Impacto / Probabilidad</v>
      </c>
      <c r="V768" s="177"/>
      <c r="W768" s="177"/>
      <c r="X768" s="178" t="s">
        <v>191</v>
      </c>
      <c r="Y768" s="178" t="s">
        <v>196</v>
      </c>
      <c r="Z768" s="198">
        <f>IF( AND($X768&lt;&gt;"", $Y768&lt;&gt;""), VLOOKUP( IF(ISERROR(VLOOKUP($X768,Datos!$B$8:$C$13,2,0)),0,VLOOKUP($X768,Datos!$B$8:$C$13,2,0)), Datos!$I$9:$N$13, IF(ISERROR(VLOOKUP($Y768,Datos!$B$17:$C$21,2,0)),0,VLOOKUP($Y768, Datos!$B$17:$C$21,2,0)+1),  0),  "-")</f>
        <v>25</v>
      </c>
      <c r="AA768" s="177"/>
      <c r="AB768" s="177"/>
      <c r="AC768" s="179"/>
      <c r="AD768" s="180"/>
      <c r="AE768" s="198">
        <f t="shared" si="36"/>
        <v>22</v>
      </c>
      <c r="AF768" s="198">
        <f t="shared" si="37"/>
        <v>25</v>
      </c>
      <c r="AG768" s="178">
        <v>3</v>
      </c>
      <c r="AH768" s="198" t="str">
        <f>IF(ISERROR(VLOOKUP($AG768,Datos!$A$9:$E$13,2,0)),"",VLOOKUP($AG768,Datos!$A$9:$E$13,2,0))</f>
        <v>3 Moderado</v>
      </c>
      <c r="AI768" s="197" t="str">
        <f>IF(ISERROR(VLOOKUP($AJ768,Datos!$D$8:$E$13,2,0)),0,VLOOKUP($AJ768,Datos!$D$8:$E$13,2,0))</f>
        <v>Extremadamente Dañino</v>
      </c>
      <c r="AJ768" s="198">
        <f>IF(ISERROR(VLOOKUP($X768,Datos!$B$8:$E$13,3,0)), 0, VLOOKUP($X768,Datos!$B$8:$E$13,3,0))</f>
        <v>4</v>
      </c>
      <c r="AK768" s="198">
        <f>IF(ISERROR(VLOOKUP(AL768,Datos!D761:E766,2,0)),0,VLOOKUP(AL768,Datos!D761:E766,2,0))</f>
        <v>0</v>
      </c>
      <c r="AL768" s="198">
        <f>IF(ISERROR(VLOOKUP(Y768,Datos!B761:E766,3,0)),0,VLOOKUP(Y768,Datos!B761:E766,3,0))</f>
        <v>0</v>
      </c>
      <c r="AM768" s="198">
        <f t="shared" si="38"/>
        <v>4</v>
      </c>
      <c r="AN768" s="198" t="str">
        <f>IF(ISERROR(VLOOKUP($AM768,Datos!$I$24:$J$28,2,0)),"-",VLOOKUP($AM768,Datos!$I$24:$J$28,2,0))</f>
        <v>Moderado</v>
      </c>
    </row>
    <row r="769" spans="1:40" s="199" customFormat="1">
      <c r="A769" s="196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8" t="s">
        <v>191</v>
      </c>
      <c r="N769" s="178" t="s">
        <v>194</v>
      </c>
      <c r="O769" s="198">
        <f>IF( AND($M769&lt;&gt;"", $N769&lt;&gt;""), VLOOKUP( IF(ISERROR(VLOOKUP($M769,Datos!$B$8:$C$13,2,0)),0,VLOOKUP($M769,Datos!$B$8:$C$13,2,0)), Datos!$I$9:$N$13, IF(ISERROR(VLOOKUP($N769,Datos!$B$17:$C$21,2,0)),0,VLOOKUP($N769, Datos!$B$17:$C$21,2,0)+1),  0),  "-")</f>
        <v>22</v>
      </c>
      <c r="P769" s="177"/>
      <c r="Q769" s="177"/>
      <c r="R769" s="177"/>
      <c r="S769" s="178" t="s">
        <v>40</v>
      </c>
      <c r="T769" s="198" t="str">
        <f>IF(ISERROR(VLOOKUP($S769,Datos!$B$25:$C$29,2,0)),"", VLOOKUP($S769,Datos!$B$25:$C$29,2,0))</f>
        <v>Alta</v>
      </c>
      <c r="U769" s="198" t="str">
        <f>VLOOKUP($S769,'Efectividad de Controles'!$B$5:$D$9,3,0)</f>
        <v>Impacto / Probabilidad</v>
      </c>
      <c r="V769" s="177"/>
      <c r="W769" s="177"/>
      <c r="X769" s="178" t="s">
        <v>191</v>
      </c>
      <c r="Y769" s="178" t="s">
        <v>196</v>
      </c>
      <c r="Z769" s="198">
        <f>IF( AND($X769&lt;&gt;"", $Y769&lt;&gt;""), VLOOKUP( IF(ISERROR(VLOOKUP($X769,Datos!$B$8:$C$13,2,0)),0,VLOOKUP($X769,Datos!$B$8:$C$13,2,0)), Datos!$I$9:$N$13, IF(ISERROR(VLOOKUP($Y769,Datos!$B$17:$C$21,2,0)),0,VLOOKUP($Y769, Datos!$B$17:$C$21,2,0)+1),  0),  "-")</f>
        <v>25</v>
      </c>
      <c r="AA769" s="177"/>
      <c r="AB769" s="177"/>
      <c r="AC769" s="179"/>
      <c r="AD769" s="180"/>
      <c r="AE769" s="198">
        <f t="shared" si="36"/>
        <v>22</v>
      </c>
      <c r="AF769" s="198">
        <f t="shared" si="37"/>
        <v>25</v>
      </c>
      <c r="AG769" s="178">
        <v>3</v>
      </c>
      <c r="AH769" s="198" t="str">
        <f>IF(ISERROR(VLOOKUP($AG769,Datos!$A$9:$E$13,2,0)),"",VLOOKUP($AG769,Datos!$A$9:$E$13,2,0))</f>
        <v>3 Moderado</v>
      </c>
      <c r="AI769" s="197" t="str">
        <f>IF(ISERROR(VLOOKUP($AJ769,Datos!$D$8:$E$13,2,0)),0,VLOOKUP($AJ769,Datos!$D$8:$E$13,2,0))</f>
        <v>Extremadamente Dañino</v>
      </c>
      <c r="AJ769" s="198">
        <f>IF(ISERROR(VLOOKUP($X769,Datos!$B$8:$E$13,3,0)), 0, VLOOKUP($X769,Datos!$B$8:$E$13,3,0))</f>
        <v>4</v>
      </c>
      <c r="AK769" s="198">
        <f>IF(ISERROR(VLOOKUP(AL769,Datos!D762:E767,2,0)),0,VLOOKUP(AL769,Datos!D762:E767,2,0))</f>
        <v>0</v>
      </c>
      <c r="AL769" s="198">
        <f>IF(ISERROR(VLOOKUP(Y769,Datos!B762:E767,3,0)),0,VLOOKUP(Y769,Datos!B762:E767,3,0))</f>
        <v>0</v>
      </c>
      <c r="AM769" s="198">
        <f t="shared" si="38"/>
        <v>4</v>
      </c>
      <c r="AN769" s="198" t="str">
        <f>IF(ISERROR(VLOOKUP($AM769,Datos!$I$24:$J$28,2,0)),"-",VLOOKUP($AM769,Datos!$I$24:$J$28,2,0))</f>
        <v>Moderado</v>
      </c>
    </row>
    <row r="770" spans="1:40" s="199" customFormat="1">
      <c r="A770" s="196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8" t="s">
        <v>191</v>
      </c>
      <c r="N770" s="178" t="s">
        <v>194</v>
      </c>
      <c r="O770" s="198">
        <f>IF( AND($M770&lt;&gt;"", $N770&lt;&gt;""), VLOOKUP( IF(ISERROR(VLOOKUP($M770,Datos!$B$8:$C$13,2,0)),0,VLOOKUP($M770,Datos!$B$8:$C$13,2,0)), Datos!$I$9:$N$13, IF(ISERROR(VLOOKUP($N770,Datos!$B$17:$C$21,2,0)),0,VLOOKUP($N770, Datos!$B$17:$C$21,2,0)+1),  0),  "-")</f>
        <v>22</v>
      </c>
      <c r="P770" s="177"/>
      <c r="Q770" s="177"/>
      <c r="R770" s="177"/>
      <c r="S770" s="178" t="s">
        <v>40</v>
      </c>
      <c r="T770" s="198" t="str">
        <f>IF(ISERROR(VLOOKUP($S770,Datos!$B$25:$C$29,2,0)),"", VLOOKUP($S770,Datos!$B$25:$C$29,2,0))</f>
        <v>Alta</v>
      </c>
      <c r="U770" s="198" t="str">
        <f>VLOOKUP($S770,'Efectividad de Controles'!$B$5:$D$9,3,0)</f>
        <v>Impacto / Probabilidad</v>
      </c>
      <c r="V770" s="177"/>
      <c r="W770" s="177"/>
      <c r="X770" s="178" t="s">
        <v>191</v>
      </c>
      <c r="Y770" s="178" t="s">
        <v>196</v>
      </c>
      <c r="Z770" s="198">
        <f>IF( AND($X770&lt;&gt;"", $Y770&lt;&gt;""), VLOOKUP( IF(ISERROR(VLOOKUP($X770,Datos!$B$8:$C$13,2,0)),0,VLOOKUP($X770,Datos!$B$8:$C$13,2,0)), Datos!$I$9:$N$13, IF(ISERROR(VLOOKUP($Y770,Datos!$B$17:$C$21,2,0)),0,VLOOKUP($Y770, Datos!$B$17:$C$21,2,0)+1),  0),  "-")</f>
        <v>25</v>
      </c>
      <c r="AA770" s="177"/>
      <c r="AB770" s="177"/>
      <c r="AC770" s="179"/>
      <c r="AD770" s="180"/>
      <c r="AE770" s="198">
        <f t="shared" si="36"/>
        <v>22</v>
      </c>
      <c r="AF770" s="198">
        <f t="shared" si="37"/>
        <v>25</v>
      </c>
      <c r="AG770" s="178">
        <v>3</v>
      </c>
      <c r="AH770" s="198" t="str">
        <f>IF(ISERROR(VLOOKUP($AG770,Datos!$A$9:$E$13,2,0)),"",VLOOKUP($AG770,Datos!$A$9:$E$13,2,0))</f>
        <v>3 Moderado</v>
      </c>
      <c r="AI770" s="197" t="str">
        <f>IF(ISERROR(VLOOKUP($AJ770,Datos!$D$8:$E$13,2,0)),0,VLOOKUP($AJ770,Datos!$D$8:$E$13,2,0))</f>
        <v>Extremadamente Dañino</v>
      </c>
      <c r="AJ770" s="198">
        <f>IF(ISERROR(VLOOKUP($X770,Datos!$B$8:$E$13,3,0)), 0, VLOOKUP($X770,Datos!$B$8:$E$13,3,0))</f>
        <v>4</v>
      </c>
      <c r="AK770" s="198">
        <f>IF(ISERROR(VLOOKUP(AL770,Datos!D763:E768,2,0)),0,VLOOKUP(AL770,Datos!D763:E768,2,0))</f>
        <v>0</v>
      </c>
      <c r="AL770" s="198">
        <f>IF(ISERROR(VLOOKUP(Y770,Datos!B763:E768,3,0)),0,VLOOKUP(Y770,Datos!B763:E768,3,0))</f>
        <v>0</v>
      </c>
      <c r="AM770" s="198">
        <f t="shared" si="38"/>
        <v>4</v>
      </c>
      <c r="AN770" s="198" t="str">
        <f>IF(ISERROR(VLOOKUP($AM770,Datos!$I$24:$J$28,2,0)),"-",VLOOKUP($AM770,Datos!$I$24:$J$28,2,0))</f>
        <v>Moderado</v>
      </c>
    </row>
    <row r="771" spans="1:40" s="199" customFormat="1">
      <c r="A771" s="196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8" t="s">
        <v>191</v>
      </c>
      <c r="N771" s="178" t="s">
        <v>194</v>
      </c>
      <c r="O771" s="198">
        <f>IF( AND($M771&lt;&gt;"", $N771&lt;&gt;""), VLOOKUP( IF(ISERROR(VLOOKUP($M771,Datos!$B$8:$C$13,2,0)),0,VLOOKUP($M771,Datos!$B$8:$C$13,2,0)), Datos!$I$9:$N$13, IF(ISERROR(VLOOKUP($N771,Datos!$B$17:$C$21,2,0)),0,VLOOKUP($N771, Datos!$B$17:$C$21,2,0)+1),  0),  "-")</f>
        <v>22</v>
      </c>
      <c r="P771" s="177"/>
      <c r="Q771" s="177"/>
      <c r="R771" s="177"/>
      <c r="S771" s="178" t="s">
        <v>40</v>
      </c>
      <c r="T771" s="198" t="str">
        <f>IF(ISERROR(VLOOKUP($S771,Datos!$B$25:$C$29,2,0)),"", VLOOKUP($S771,Datos!$B$25:$C$29,2,0))</f>
        <v>Alta</v>
      </c>
      <c r="U771" s="198" t="str">
        <f>VLOOKUP($S771,'Efectividad de Controles'!$B$5:$D$9,3,0)</f>
        <v>Impacto / Probabilidad</v>
      </c>
      <c r="V771" s="177"/>
      <c r="W771" s="177"/>
      <c r="X771" s="178" t="s">
        <v>191</v>
      </c>
      <c r="Y771" s="178" t="s">
        <v>196</v>
      </c>
      <c r="Z771" s="198">
        <f>IF( AND($X771&lt;&gt;"", $Y771&lt;&gt;""), VLOOKUP( IF(ISERROR(VLOOKUP($X771,Datos!$B$8:$C$13,2,0)),0,VLOOKUP($X771,Datos!$B$8:$C$13,2,0)), Datos!$I$9:$N$13, IF(ISERROR(VLOOKUP($Y771,Datos!$B$17:$C$21,2,0)),0,VLOOKUP($Y771, Datos!$B$17:$C$21,2,0)+1),  0),  "-")</f>
        <v>25</v>
      </c>
      <c r="AA771" s="177"/>
      <c r="AB771" s="177"/>
      <c r="AC771" s="179"/>
      <c r="AD771" s="180"/>
      <c r="AE771" s="198">
        <f t="shared" si="36"/>
        <v>22</v>
      </c>
      <c r="AF771" s="198">
        <f t="shared" si="37"/>
        <v>25</v>
      </c>
      <c r="AG771" s="178">
        <v>3</v>
      </c>
      <c r="AH771" s="198" t="str">
        <f>IF(ISERROR(VLOOKUP($AG771,Datos!$A$9:$E$13,2,0)),"",VLOOKUP($AG771,Datos!$A$9:$E$13,2,0))</f>
        <v>3 Moderado</v>
      </c>
      <c r="AI771" s="197" t="str">
        <f>IF(ISERROR(VLOOKUP($AJ771,Datos!$D$8:$E$13,2,0)),0,VLOOKUP($AJ771,Datos!$D$8:$E$13,2,0))</f>
        <v>Extremadamente Dañino</v>
      </c>
      <c r="AJ771" s="198">
        <f>IF(ISERROR(VLOOKUP($X771,Datos!$B$8:$E$13,3,0)), 0, VLOOKUP($X771,Datos!$B$8:$E$13,3,0))</f>
        <v>4</v>
      </c>
      <c r="AK771" s="198">
        <f>IF(ISERROR(VLOOKUP(AL771,Datos!D764:E769,2,0)),0,VLOOKUP(AL771,Datos!D764:E769,2,0))</f>
        <v>0</v>
      </c>
      <c r="AL771" s="198">
        <f>IF(ISERROR(VLOOKUP(Y771,Datos!B764:E769,3,0)),0,VLOOKUP(Y771,Datos!B764:E769,3,0))</f>
        <v>0</v>
      </c>
      <c r="AM771" s="198">
        <f t="shared" si="38"/>
        <v>4</v>
      </c>
      <c r="AN771" s="198" t="str">
        <f>IF(ISERROR(VLOOKUP($AM771,Datos!$I$24:$J$28,2,0)),"-",VLOOKUP($AM771,Datos!$I$24:$J$28,2,0))</f>
        <v>Moderado</v>
      </c>
    </row>
    <row r="772" spans="1:40" s="199" customFormat="1">
      <c r="A772" s="196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8" t="s">
        <v>191</v>
      </c>
      <c r="N772" s="178" t="s">
        <v>194</v>
      </c>
      <c r="O772" s="198">
        <f>IF( AND($M772&lt;&gt;"", $N772&lt;&gt;""), VLOOKUP( IF(ISERROR(VLOOKUP($M772,Datos!$B$8:$C$13,2,0)),0,VLOOKUP($M772,Datos!$B$8:$C$13,2,0)), Datos!$I$9:$N$13, IF(ISERROR(VLOOKUP($N772,Datos!$B$17:$C$21,2,0)),0,VLOOKUP($N772, Datos!$B$17:$C$21,2,0)+1),  0),  "-")</f>
        <v>22</v>
      </c>
      <c r="P772" s="177"/>
      <c r="Q772" s="177"/>
      <c r="R772" s="177"/>
      <c r="S772" s="178" t="s">
        <v>40</v>
      </c>
      <c r="T772" s="198" t="str">
        <f>IF(ISERROR(VLOOKUP($S772,Datos!$B$25:$C$29,2,0)),"", VLOOKUP($S772,Datos!$B$25:$C$29,2,0))</f>
        <v>Alta</v>
      </c>
      <c r="U772" s="198" t="str">
        <f>VLOOKUP($S772,'Efectividad de Controles'!$B$5:$D$9,3,0)</f>
        <v>Impacto / Probabilidad</v>
      </c>
      <c r="V772" s="177"/>
      <c r="W772" s="177"/>
      <c r="X772" s="178" t="s">
        <v>191</v>
      </c>
      <c r="Y772" s="178" t="s">
        <v>196</v>
      </c>
      <c r="Z772" s="198">
        <f>IF( AND($X772&lt;&gt;"", $Y772&lt;&gt;""), VLOOKUP( IF(ISERROR(VLOOKUP($X772,Datos!$B$8:$C$13,2,0)),0,VLOOKUP($X772,Datos!$B$8:$C$13,2,0)), Datos!$I$9:$N$13, IF(ISERROR(VLOOKUP($Y772,Datos!$B$17:$C$21,2,0)),0,VLOOKUP($Y772, Datos!$B$17:$C$21,2,0)+1),  0),  "-")</f>
        <v>25</v>
      </c>
      <c r="AA772" s="177"/>
      <c r="AB772" s="177"/>
      <c r="AC772" s="179"/>
      <c r="AD772" s="180"/>
      <c r="AE772" s="198">
        <f t="shared" si="36"/>
        <v>22</v>
      </c>
      <c r="AF772" s="198">
        <f t="shared" si="37"/>
        <v>25</v>
      </c>
      <c r="AG772" s="178">
        <v>3</v>
      </c>
      <c r="AH772" s="198" t="str">
        <f>IF(ISERROR(VLOOKUP($AG772,Datos!$A$9:$E$13,2,0)),"",VLOOKUP($AG772,Datos!$A$9:$E$13,2,0))</f>
        <v>3 Moderado</v>
      </c>
      <c r="AI772" s="197" t="str">
        <f>IF(ISERROR(VLOOKUP($AJ772,Datos!$D$8:$E$13,2,0)),0,VLOOKUP($AJ772,Datos!$D$8:$E$13,2,0))</f>
        <v>Extremadamente Dañino</v>
      </c>
      <c r="AJ772" s="198">
        <f>IF(ISERROR(VLOOKUP($X772,Datos!$B$8:$E$13,3,0)), 0, VLOOKUP($X772,Datos!$B$8:$E$13,3,0))</f>
        <v>4</v>
      </c>
      <c r="AK772" s="198">
        <f>IF(ISERROR(VLOOKUP(AL772,Datos!D765:E770,2,0)),0,VLOOKUP(AL772,Datos!D765:E770,2,0))</f>
        <v>0</v>
      </c>
      <c r="AL772" s="198">
        <f>IF(ISERROR(VLOOKUP(Y772,Datos!B765:E770,3,0)),0,VLOOKUP(Y772,Datos!B765:E770,3,0))</f>
        <v>0</v>
      </c>
      <c r="AM772" s="198">
        <f t="shared" si="38"/>
        <v>4</v>
      </c>
      <c r="AN772" s="198" t="str">
        <f>IF(ISERROR(VLOOKUP($AM772,Datos!$I$24:$J$28,2,0)),"-",VLOOKUP($AM772,Datos!$I$24:$J$28,2,0))</f>
        <v>Moderado</v>
      </c>
    </row>
    <row r="773" spans="1:40" s="199" customFormat="1">
      <c r="A773" s="196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8" t="s">
        <v>191</v>
      </c>
      <c r="N773" s="178" t="s">
        <v>194</v>
      </c>
      <c r="O773" s="198">
        <f>IF( AND($M773&lt;&gt;"", $N773&lt;&gt;""), VLOOKUP( IF(ISERROR(VLOOKUP($M773,Datos!$B$8:$C$13,2,0)),0,VLOOKUP($M773,Datos!$B$8:$C$13,2,0)), Datos!$I$9:$N$13, IF(ISERROR(VLOOKUP($N773,Datos!$B$17:$C$21,2,0)),0,VLOOKUP($N773, Datos!$B$17:$C$21,2,0)+1),  0),  "-")</f>
        <v>22</v>
      </c>
      <c r="P773" s="177"/>
      <c r="Q773" s="177"/>
      <c r="R773" s="177"/>
      <c r="S773" s="178" t="s">
        <v>40</v>
      </c>
      <c r="T773" s="198" t="str">
        <f>IF(ISERROR(VLOOKUP($S773,Datos!$B$25:$C$29,2,0)),"", VLOOKUP($S773,Datos!$B$25:$C$29,2,0))</f>
        <v>Alta</v>
      </c>
      <c r="U773" s="198" t="str">
        <f>VLOOKUP($S773,'Efectividad de Controles'!$B$5:$D$9,3,0)</f>
        <v>Impacto / Probabilidad</v>
      </c>
      <c r="V773" s="177"/>
      <c r="W773" s="177"/>
      <c r="X773" s="178" t="s">
        <v>191</v>
      </c>
      <c r="Y773" s="178" t="s">
        <v>196</v>
      </c>
      <c r="Z773" s="198">
        <f>IF( AND($X773&lt;&gt;"", $Y773&lt;&gt;""), VLOOKUP( IF(ISERROR(VLOOKUP($X773,Datos!$B$8:$C$13,2,0)),0,VLOOKUP($X773,Datos!$B$8:$C$13,2,0)), Datos!$I$9:$N$13, IF(ISERROR(VLOOKUP($Y773,Datos!$B$17:$C$21,2,0)),0,VLOOKUP($Y773, Datos!$B$17:$C$21,2,0)+1),  0),  "-")</f>
        <v>25</v>
      </c>
      <c r="AA773" s="177"/>
      <c r="AB773" s="177"/>
      <c r="AC773" s="179"/>
      <c r="AD773" s="180"/>
      <c r="AE773" s="198">
        <f t="shared" si="36"/>
        <v>22</v>
      </c>
      <c r="AF773" s="198">
        <f t="shared" si="37"/>
        <v>25</v>
      </c>
      <c r="AG773" s="178">
        <v>3</v>
      </c>
      <c r="AH773" s="198" t="str">
        <f>IF(ISERROR(VLOOKUP($AG773,Datos!$A$9:$E$13,2,0)),"",VLOOKUP($AG773,Datos!$A$9:$E$13,2,0))</f>
        <v>3 Moderado</v>
      </c>
      <c r="AI773" s="197" t="str">
        <f>IF(ISERROR(VLOOKUP($AJ773,Datos!$D$8:$E$13,2,0)),0,VLOOKUP($AJ773,Datos!$D$8:$E$13,2,0))</f>
        <v>Extremadamente Dañino</v>
      </c>
      <c r="AJ773" s="198">
        <f>IF(ISERROR(VLOOKUP($X773,Datos!$B$8:$E$13,3,0)), 0, VLOOKUP($X773,Datos!$B$8:$E$13,3,0))</f>
        <v>4</v>
      </c>
      <c r="AK773" s="198">
        <f>IF(ISERROR(VLOOKUP(AL773,Datos!D766:E771,2,0)),0,VLOOKUP(AL773,Datos!D766:E771,2,0))</f>
        <v>0</v>
      </c>
      <c r="AL773" s="198">
        <f>IF(ISERROR(VLOOKUP(Y773,Datos!B766:E771,3,0)),0,VLOOKUP(Y773,Datos!B766:E771,3,0))</f>
        <v>0</v>
      </c>
      <c r="AM773" s="198">
        <f t="shared" si="38"/>
        <v>4</v>
      </c>
      <c r="AN773" s="198" t="str">
        <f>IF(ISERROR(VLOOKUP($AM773,Datos!$I$24:$J$28,2,0)),"-",VLOOKUP($AM773,Datos!$I$24:$J$28,2,0))</f>
        <v>Moderado</v>
      </c>
    </row>
    <row r="774" spans="1:40" s="199" customFormat="1">
      <c r="A774" s="196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8" t="s">
        <v>191</v>
      </c>
      <c r="N774" s="178" t="s">
        <v>194</v>
      </c>
      <c r="O774" s="198">
        <f>IF( AND($M774&lt;&gt;"", $N774&lt;&gt;""), VLOOKUP( IF(ISERROR(VLOOKUP($M774,Datos!$B$8:$C$13,2,0)),0,VLOOKUP($M774,Datos!$B$8:$C$13,2,0)), Datos!$I$9:$N$13, IF(ISERROR(VLOOKUP($N774,Datos!$B$17:$C$21,2,0)),0,VLOOKUP($N774, Datos!$B$17:$C$21,2,0)+1),  0),  "-")</f>
        <v>22</v>
      </c>
      <c r="P774" s="177"/>
      <c r="Q774" s="177"/>
      <c r="R774" s="177"/>
      <c r="S774" s="178" t="s">
        <v>40</v>
      </c>
      <c r="T774" s="198" t="str">
        <f>IF(ISERROR(VLOOKUP($S774,Datos!$B$25:$C$29,2,0)),"", VLOOKUP($S774,Datos!$B$25:$C$29,2,0))</f>
        <v>Alta</v>
      </c>
      <c r="U774" s="198" t="str">
        <f>VLOOKUP($S774,'Efectividad de Controles'!$B$5:$D$9,3,0)</f>
        <v>Impacto / Probabilidad</v>
      </c>
      <c r="V774" s="177"/>
      <c r="W774" s="177"/>
      <c r="X774" s="178" t="s">
        <v>191</v>
      </c>
      <c r="Y774" s="178" t="s">
        <v>196</v>
      </c>
      <c r="Z774" s="198">
        <f>IF( AND($X774&lt;&gt;"", $Y774&lt;&gt;""), VLOOKUP( IF(ISERROR(VLOOKUP($X774,Datos!$B$8:$C$13,2,0)),0,VLOOKUP($X774,Datos!$B$8:$C$13,2,0)), Datos!$I$9:$N$13, IF(ISERROR(VLOOKUP($Y774,Datos!$B$17:$C$21,2,0)),0,VLOOKUP($Y774, Datos!$B$17:$C$21,2,0)+1),  0),  "-")</f>
        <v>25</v>
      </c>
      <c r="AA774" s="177"/>
      <c r="AB774" s="177"/>
      <c r="AC774" s="179"/>
      <c r="AD774" s="180"/>
      <c r="AE774" s="198">
        <f t="shared" si="36"/>
        <v>22</v>
      </c>
      <c r="AF774" s="198">
        <f t="shared" si="37"/>
        <v>25</v>
      </c>
      <c r="AG774" s="178">
        <v>3</v>
      </c>
      <c r="AH774" s="198" t="str">
        <f>IF(ISERROR(VLOOKUP($AG774,Datos!$A$9:$E$13,2,0)),"",VLOOKUP($AG774,Datos!$A$9:$E$13,2,0))</f>
        <v>3 Moderado</v>
      </c>
      <c r="AI774" s="197" t="str">
        <f>IF(ISERROR(VLOOKUP($AJ774,Datos!$D$8:$E$13,2,0)),0,VLOOKUP($AJ774,Datos!$D$8:$E$13,2,0))</f>
        <v>Extremadamente Dañino</v>
      </c>
      <c r="AJ774" s="198">
        <f>IF(ISERROR(VLOOKUP($X774,Datos!$B$8:$E$13,3,0)), 0, VLOOKUP($X774,Datos!$B$8:$E$13,3,0))</f>
        <v>4</v>
      </c>
      <c r="AK774" s="198">
        <f>IF(ISERROR(VLOOKUP(AL774,Datos!D767:E772,2,0)),0,VLOOKUP(AL774,Datos!D767:E772,2,0))</f>
        <v>0</v>
      </c>
      <c r="AL774" s="198">
        <f>IF(ISERROR(VLOOKUP(Y774,Datos!B767:E772,3,0)),0,VLOOKUP(Y774,Datos!B767:E772,3,0))</f>
        <v>0</v>
      </c>
      <c r="AM774" s="198">
        <f t="shared" si="38"/>
        <v>4</v>
      </c>
      <c r="AN774" s="198" t="str">
        <f>IF(ISERROR(VLOOKUP($AM774,Datos!$I$24:$J$28,2,0)),"-",VLOOKUP($AM774,Datos!$I$24:$J$28,2,0))</f>
        <v>Moderado</v>
      </c>
    </row>
    <row r="775" spans="1:40" s="199" customFormat="1">
      <c r="A775" s="196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8" t="s">
        <v>191</v>
      </c>
      <c r="N775" s="178" t="s">
        <v>194</v>
      </c>
      <c r="O775" s="198">
        <f>IF( AND($M775&lt;&gt;"", $N775&lt;&gt;""), VLOOKUP( IF(ISERROR(VLOOKUP($M775,Datos!$B$8:$C$13,2,0)),0,VLOOKUP($M775,Datos!$B$8:$C$13,2,0)), Datos!$I$9:$N$13, IF(ISERROR(VLOOKUP($N775,Datos!$B$17:$C$21,2,0)),0,VLOOKUP($N775, Datos!$B$17:$C$21,2,0)+1),  0),  "-")</f>
        <v>22</v>
      </c>
      <c r="P775" s="177"/>
      <c r="Q775" s="177"/>
      <c r="R775" s="177"/>
      <c r="S775" s="178" t="s">
        <v>40</v>
      </c>
      <c r="T775" s="198" t="str">
        <f>IF(ISERROR(VLOOKUP($S775,Datos!$B$25:$C$29,2,0)),"", VLOOKUP($S775,Datos!$B$25:$C$29,2,0))</f>
        <v>Alta</v>
      </c>
      <c r="U775" s="198" t="str">
        <f>VLOOKUP($S775,'Efectividad de Controles'!$B$5:$D$9,3,0)</f>
        <v>Impacto / Probabilidad</v>
      </c>
      <c r="V775" s="177"/>
      <c r="W775" s="177"/>
      <c r="X775" s="178" t="s">
        <v>191</v>
      </c>
      <c r="Y775" s="178" t="s">
        <v>196</v>
      </c>
      <c r="Z775" s="198">
        <f>IF( AND($X775&lt;&gt;"", $Y775&lt;&gt;""), VLOOKUP( IF(ISERROR(VLOOKUP($X775,Datos!$B$8:$C$13,2,0)),0,VLOOKUP($X775,Datos!$B$8:$C$13,2,0)), Datos!$I$9:$N$13, IF(ISERROR(VLOOKUP($Y775,Datos!$B$17:$C$21,2,0)),0,VLOOKUP($Y775, Datos!$B$17:$C$21,2,0)+1),  0),  "-")</f>
        <v>25</v>
      </c>
      <c r="AA775" s="177"/>
      <c r="AB775" s="177"/>
      <c r="AC775" s="179"/>
      <c r="AD775" s="180"/>
      <c r="AE775" s="198">
        <f t="shared" si="36"/>
        <v>22</v>
      </c>
      <c r="AF775" s="198">
        <f t="shared" si="37"/>
        <v>25</v>
      </c>
      <c r="AG775" s="178">
        <v>3</v>
      </c>
      <c r="AH775" s="198" t="str">
        <f>IF(ISERROR(VLOOKUP($AG775,Datos!$A$9:$E$13,2,0)),"",VLOOKUP($AG775,Datos!$A$9:$E$13,2,0))</f>
        <v>3 Moderado</v>
      </c>
      <c r="AI775" s="197" t="str">
        <f>IF(ISERROR(VLOOKUP($AJ775,Datos!$D$8:$E$13,2,0)),0,VLOOKUP($AJ775,Datos!$D$8:$E$13,2,0))</f>
        <v>Extremadamente Dañino</v>
      </c>
      <c r="AJ775" s="198">
        <f>IF(ISERROR(VLOOKUP($X775,Datos!$B$8:$E$13,3,0)), 0, VLOOKUP($X775,Datos!$B$8:$E$13,3,0))</f>
        <v>4</v>
      </c>
      <c r="AK775" s="198">
        <f>IF(ISERROR(VLOOKUP(AL775,Datos!D768:E773,2,0)),0,VLOOKUP(AL775,Datos!D768:E773,2,0))</f>
        <v>0</v>
      </c>
      <c r="AL775" s="198">
        <f>IF(ISERROR(VLOOKUP(Y775,Datos!B768:E773,3,0)),0,VLOOKUP(Y775,Datos!B768:E773,3,0))</f>
        <v>0</v>
      </c>
      <c r="AM775" s="198">
        <f t="shared" si="38"/>
        <v>4</v>
      </c>
      <c r="AN775" s="198" t="str">
        <f>IF(ISERROR(VLOOKUP($AM775,Datos!$I$24:$J$28,2,0)),"-",VLOOKUP($AM775,Datos!$I$24:$J$28,2,0))</f>
        <v>Moderado</v>
      </c>
    </row>
    <row r="776" spans="1:40" s="199" customFormat="1">
      <c r="A776" s="196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8" t="s">
        <v>191</v>
      </c>
      <c r="N776" s="178" t="s">
        <v>194</v>
      </c>
      <c r="O776" s="198">
        <f>IF( AND($M776&lt;&gt;"", $N776&lt;&gt;""), VLOOKUP( IF(ISERROR(VLOOKUP($M776,Datos!$B$8:$C$13,2,0)),0,VLOOKUP($M776,Datos!$B$8:$C$13,2,0)), Datos!$I$9:$N$13, IF(ISERROR(VLOOKUP($N776,Datos!$B$17:$C$21,2,0)),0,VLOOKUP($N776, Datos!$B$17:$C$21,2,0)+1),  0),  "-")</f>
        <v>22</v>
      </c>
      <c r="P776" s="177"/>
      <c r="Q776" s="177"/>
      <c r="R776" s="177"/>
      <c r="S776" s="178" t="s">
        <v>40</v>
      </c>
      <c r="T776" s="198" t="str">
        <f>IF(ISERROR(VLOOKUP($S776,Datos!$B$25:$C$29,2,0)),"", VLOOKUP($S776,Datos!$B$25:$C$29,2,0))</f>
        <v>Alta</v>
      </c>
      <c r="U776" s="198" t="str">
        <f>VLOOKUP($S776,'Efectividad de Controles'!$B$5:$D$9,3,0)</f>
        <v>Impacto / Probabilidad</v>
      </c>
      <c r="V776" s="177"/>
      <c r="W776" s="177"/>
      <c r="X776" s="178" t="s">
        <v>191</v>
      </c>
      <c r="Y776" s="178" t="s">
        <v>196</v>
      </c>
      <c r="Z776" s="198">
        <f>IF( AND($X776&lt;&gt;"", $Y776&lt;&gt;""), VLOOKUP( IF(ISERROR(VLOOKUP($X776,Datos!$B$8:$C$13,2,0)),0,VLOOKUP($X776,Datos!$B$8:$C$13,2,0)), Datos!$I$9:$N$13, IF(ISERROR(VLOOKUP($Y776,Datos!$B$17:$C$21,2,0)),0,VLOOKUP($Y776, Datos!$B$17:$C$21,2,0)+1),  0),  "-")</f>
        <v>25</v>
      </c>
      <c r="AA776" s="177"/>
      <c r="AB776" s="177"/>
      <c r="AC776" s="179"/>
      <c r="AD776" s="180"/>
      <c r="AE776" s="198">
        <f t="shared" si="36"/>
        <v>22</v>
      </c>
      <c r="AF776" s="198">
        <f t="shared" si="37"/>
        <v>25</v>
      </c>
      <c r="AG776" s="178">
        <v>3</v>
      </c>
      <c r="AH776" s="198" t="str">
        <f>IF(ISERROR(VLOOKUP($AG776,Datos!$A$9:$E$13,2,0)),"",VLOOKUP($AG776,Datos!$A$9:$E$13,2,0))</f>
        <v>3 Moderado</v>
      </c>
      <c r="AI776" s="197" t="str">
        <f>IF(ISERROR(VLOOKUP($AJ776,Datos!$D$8:$E$13,2,0)),0,VLOOKUP($AJ776,Datos!$D$8:$E$13,2,0))</f>
        <v>Extremadamente Dañino</v>
      </c>
      <c r="AJ776" s="198">
        <f>IF(ISERROR(VLOOKUP($X776,Datos!$B$8:$E$13,3,0)), 0, VLOOKUP($X776,Datos!$B$8:$E$13,3,0))</f>
        <v>4</v>
      </c>
      <c r="AK776" s="198">
        <f>IF(ISERROR(VLOOKUP(AL776,Datos!D769:E774,2,0)),0,VLOOKUP(AL776,Datos!D769:E774,2,0))</f>
        <v>0</v>
      </c>
      <c r="AL776" s="198">
        <f>IF(ISERROR(VLOOKUP(Y776,Datos!B769:E774,3,0)),0,VLOOKUP(Y776,Datos!B769:E774,3,0))</f>
        <v>0</v>
      </c>
      <c r="AM776" s="198">
        <f t="shared" si="38"/>
        <v>4</v>
      </c>
      <c r="AN776" s="198" t="str">
        <f>IF(ISERROR(VLOOKUP($AM776,Datos!$I$24:$J$28,2,0)),"-",VLOOKUP($AM776,Datos!$I$24:$J$28,2,0))</f>
        <v>Moderado</v>
      </c>
    </row>
    <row r="777" spans="1:40" s="199" customFormat="1">
      <c r="A777" s="196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8" t="s">
        <v>191</v>
      </c>
      <c r="N777" s="178" t="s">
        <v>194</v>
      </c>
      <c r="O777" s="198">
        <f>IF( AND($M777&lt;&gt;"", $N777&lt;&gt;""), VLOOKUP( IF(ISERROR(VLOOKUP($M777,Datos!$B$8:$C$13,2,0)),0,VLOOKUP($M777,Datos!$B$8:$C$13,2,0)), Datos!$I$9:$N$13, IF(ISERROR(VLOOKUP($N777,Datos!$B$17:$C$21,2,0)),0,VLOOKUP($N777, Datos!$B$17:$C$21,2,0)+1),  0),  "-")</f>
        <v>22</v>
      </c>
      <c r="P777" s="177"/>
      <c r="Q777" s="177"/>
      <c r="R777" s="177"/>
      <c r="S777" s="178" t="s">
        <v>40</v>
      </c>
      <c r="T777" s="198" t="str">
        <f>IF(ISERROR(VLOOKUP($S777,Datos!$B$25:$C$29,2,0)),"", VLOOKUP($S777,Datos!$B$25:$C$29,2,0))</f>
        <v>Alta</v>
      </c>
      <c r="U777" s="198" t="str">
        <f>VLOOKUP($S777,'Efectividad de Controles'!$B$5:$D$9,3,0)</f>
        <v>Impacto / Probabilidad</v>
      </c>
      <c r="V777" s="177"/>
      <c r="W777" s="177"/>
      <c r="X777" s="178" t="s">
        <v>191</v>
      </c>
      <c r="Y777" s="178" t="s">
        <v>196</v>
      </c>
      <c r="Z777" s="198">
        <f>IF( AND($X777&lt;&gt;"", $Y777&lt;&gt;""), VLOOKUP( IF(ISERROR(VLOOKUP($X777,Datos!$B$8:$C$13,2,0)),0,VLOOKUP($X777,Datos!$B$8:$C$13,2,0)), Datos!$I$9:$N$13, IF(ISERROR(VLOOKUP($Y777,Datos!$B$17:$C$21,2,0)),0,VLOOKUP($Y777, Datos!$B$17:$C$21,2,0)+1),  0),  "-")</f>
        <v>25</v>
      </c>
      <c r="AA777" s="177"/>
      <c r="AB777" s="177"/>
      <c r="AC777" s="179"/>
      <c r="AD777" s="180"/>
      <c r="AE777" s="198">
        <f t="shared" si="36"/>
        <v>22</v>
      </c>
      <c r="AF777" s="198">
        <f t="shared" si="37"/>
        <v>25</v>
      </c>
      <c r="AG777" s="178">
        <v>3</v>
      </c>
      <c r="AH777" s="198" t="str">
        <f>IF(ISERROR(VLOOKUP($AG777,Datos!$A$9:$E$13,2,0)),"",VLOOKUP($AG777,Datos!$A$9:$E$13,2,0))</f>
        <v>3 Moderado</v>
      </c>
      <c r="AI777" s="197" t="str">
        <f>IF(ISERROR(VLOOKUP($AJ777,Datos!$D$8:$E$13,2,0)),0,VLOOKUP($AJ777,Datos!$D$8:$E$13,2,0))</f>
        <v>Extremadamente Dañino</v>
      </c>
      <c r="AJ777" s="198">
        <f>IF(ISERROR(VLOOKUP($X777,Datos!$B$8:$E$13,3,0)), 0, VLOOKUP($X777,Datos!$B$8:$E$13,3,0))</f>
        <v>4</v>
      </c>
      <c r="AK777" s="198">
        <f>IF(ISERROR(VLOOKUP(AL777,Datos!D770:E775,2,0)),0,VLOOKUP(AL777,Datos!D770:E775,2,0))</f>
        <v>0</v>
      </c>
      <c r="AL777" s="198">
        <f>IF(ISERROR(VLOOKUP(Y777,Datos!B770:E775,3,0)),0,VLOOKUP(Y777,Datos!B770:E775,3,0))</f>
        <v>0</v>
      </c>
      <c r="AM777" s="198">
        <f t="shared" si="38"/>
        <v>4</v>
      </c>
      <c r="AN777" s="198" t="str">
        <f>IF(ISERROR(VLOOKUP($AM777,Datos!$I$24:$J$28,2,0)),"-",VLOOKUP($AM777,Datos!$I$24:$J$28,2,0))</f>
        <v>Moderado</v>
      </c>
    </row>
    <row r="778" spans="1:40" s="199" customFormat="1">
      <c r="A778" s="196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8" t="s">
        <v>191</v>
      </c>
      <c r="N778" s="178" t="s">
        <v>194</v>
      </c>
      <c r="O778" s="198">
        <f>IF( AND($M778&lt;&gt;"", $N778&lt;&gt;""), VLOOKUP( IF(ISERROR(VLOOKUP($M778,Datos!$B$8:$C$13,2,0)),0,VLOOKUP($M778,Datos!$B$8:$C$13,2,0)), Datos!$I$9:$N$13, IF(ISERROR(VLOOKUP($N778,Datos!$B$17:$C$21,2,0)),0,VLOOKUP($N778, Datos!$B$17:$C$21,2,0)+1),  0),  "-")</f>
        <v>22</v>
      </c>
      <c r="P778" s="177"/>
      <c r="Q778" s="177"/>
      <c r="R778" s="177"/>
      <c r="S778" s="178" t="s">
        <v>40</v>
      </c>
      <c r="T778" s="198" t="str">
        <f>IF(ISERROR(VLOOKUP($S778,Datos!$B$25:$C$29,2,0)),"", VLOOKUP($S778,Datos!$B$25:$C$29,2,0))</f>
        <v>Alta</v>
      </c>
      <c r="U778" s="198" t="str">
        <f>VLOOKUP($S778,'Efectividad de Controles'!$B$5:$D$9,3,0)</f>
        <v>Impacto / Probabilidad</v>
      </c>
      <c r="V778" s="177"/>
      <c r="W778" s="177"/>
      <c r="X778" s="178" t="s">
        <v>191</v>
      </c>
      <c r="Y778" s="178" t="s">
        <v>196</v>
      </c>
      <c r="Z778" s="198">
        <f>IF( AND($X778&lt;&gt;"", $Y778&lt;&gt;""), VLOOKUP( IF(ISERROR(VLOOKUP($X778,Datos!$B$8:$C$13,2,0)),0,VLOOKUP($X778,Datos!$B$8:$C$13,2,0)), Datos!$I$9:$N$13, IF(ISERROR(VLOOKUP($Y778,Datos!$B$17:$C$21,2,0)),0,VLOOKUP($Y778, Datos!$B$17:$C$21,2,0)+1),  0),  "-")</f>
        <v>25</v>
      </c>
      <c r="AA778" s="177"/>
      <c r="AB778" s="177"/>
      <c r="AC778" s="179"/>
      <c r="AD778" s="180"/>
      <c r="AE778" s="198">
        <f t="shared" si="36"/>
        <v>22</v>
      </c>
      <c r="AF778" s="198">
        <f t="shared" si="37"/>
        <v>25</v>
      </c>
      <c r="AG778" s="178">
        <v>3</v>
      </c>
      <c r="AH778" s="198" t="str">
        <f>IF(ISERROR(VLOOKUP($AG778,Datos!$A$9:$E$13,2,0)),"",VLOOKUP($AG778,Datos!$A$9:$E$13,2,0))</f>
        <v>3 Moderado</v>
      </c>
      <c r="AI778" s="197" t="str">
        <f>IF(ISERROR(VLOOKUP($AJ778,Datos!$D$8:$E$13,2,0)),0,VLOOKUP($AJ778,Datos!$D$8:$E$13,2,0))</f>
        <v>Extremadamente Dañino</v>
      </c>
      <c r="AJ778" s="198">
        <f>IF(ISERROR(VLOOKUP($X778,Datos!$B$8:$E$13,3,0)), 0, VLOOKUP($X778,Datos!$B$8:$E$13,3,0))</f>
        <v>4</v>
      </c>
      <c r="AK778" s="198">
        <f>IF(ISERROR(VLOOKUP(AL778,Datos!D771:E776,2,0)),0,VLOOKUP(AL778,Datos!D771:E776,2,0))</f>
        <v>0</v>
      </c>
      <c r="AL778" s="198">
        <f>IF(ISERROR(VLOOKUP(Y778,Datos!B771:E776,3,0)),0,VLOOKUP(Y778,Datos!B771:E776,3,0))</f>
        <v>0</v>
      </c>
      <c r="AM778" s="198">
        <f t="shared" si="38"/>
        <v>4</v>
      </c>
      <c r="AN778" s="198" t="str">
        <f>IF(ISERROR(VLOOKUP($AM778,Datos!$I$24:$J$28,2,0)),"-",VLOOKUP($AM778,Datos!$I$24:$J$28,2,0))</f>
        <v>Moderado</v>
      </c>
    </row>
    <row r="779" spans="1:40" s="199" customFormat="1">
      <c r="A779" s="196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8" t="s">
        <v>191</v>
      </c>
      <c r="N779" s="178" t="s">
        <v>194</v>
      </c>
      <c r="O779" s="198">
        <f>IF( AND($M779&lt;&gt;"", $N779&lt;&gt;""), VLOOKUP( IF(ISERROR(VLOOKUP($M779,Datos!$B$8:$C$13,2,0)),0,VLOOKUP($M779,Datos!$B$8:$C$13,2,0)), Datos!$I$9:$N$13, IF(ISERROR(VLOOKUP($N779,Datos!$B$17:$C$21,2,0)),0,VLOOKUP($N779, Datos!$B$17:$C$21,2,0)+1),  0),  "-")</f>
        <v>22</v>
      </c>
      <c r="P779" s="177"/>
      <c r="Q779" s="177"/>
      <c r="R779" s="177"/>
      <c r="S779" s="178" t="s">
        <v>40</v>
      </c>
      <c r="T779" s="198" t="str">
        <f>IF(ISERROR(VLOOKUP($S779,Datos!$B$25:$C$29,2,0)),"", VLOOKUP($S779,Datos!$B$25:$C$29,2,0))</f>
        <v>Alta</v>
      </c>
      <c r="U779" s="198" t="str">
        <f>VLOOKUP($S779,'Efectividad de Controles'!$B$5:$D$9,3,0)</f>
        <v>Impacto / Probabilidad</v>
      </c>
      <c r="V779" s="177"/>
      <c r="W779" s="177"/>
      <c r="X779" s="178" t="s">
        <v>191</v>
      </c>
      <c r="Y779" s="178" t="s">
        <v>196</v>
      </c>
      <c r="Z779" s="198">
        <f>IF( AND($X779&lt;&gt;"", $Y779&lt;&gt;""), VLOOKUP( IF(ISERROR(VLOOKUP($X779,Datos!$B$8:$C$13,2,0)),0,VLOOKUP($X779,Datos!$B$8:$C$13,2,0)), Datos!$I$9:$N$13, IF(ISERROR(VLOOKUP($Y779,Datos!$B$17:$C$21,2,0)),0,VLOOKUP($Y779, Datos!$B$17:$C$21,2,0)+1),  0),  "-")</f>
        <v>25</v>
      </c>
      <c r="AA779" s="177"/>
      <c r="AB779" s="177"/>
      <c r="AC779" s="179"/>
      <c r="AD779" s="180"/>
      <c r="AE779" s="198">
        <f t="shared" si="36"/>
        <v>22</v>
      </c>
      <c r="AF779" s="198">
        <f t="shared" si="37"/>
        <v>25</v>
      </c>
      <c r="AG779" s="178">
        <v>3</v>
      </c>
      <c r="AH779" s="198" t="str">
        <f>IF(ISERROR(VLOOKUP($AG779,Datos!$A$9:$E$13,2,0)),"",VLOOKUP($AG779,Datos!$A$9:$E$13,2,0))</f>
        <v>3 Moderado</v>
      </c>
      <c r="AI779" s="197" t="str">
        <f>IF(ISERROR(VLOOKUP($AJ779,Datos!$D$8:$E$13,2,0)),0,VLOOKUP($AJ779,Datos!$D$8:$E$13,2,0))</f>
        <v>Extremadamente Dañino</v>
      </c>
      <c r="AJ779" s="198">
        <f>IF(ISERROR(VLOOKUP($X779,Datos!$B$8:$E$13,3,0)), 0, VLOOKUP($X779,Datos!$B$8:$E$13,3,0))</f>
        <v>4</v>
      </c>
      <c r="AK779" s="198">
        <f>IF(ISERROR(VLOOKUP(AL779,Datos!D772:E777,2,0)),0,VLOOKUP(AL779,Datos!D772:E777,2,0))</f>
        <v>0</v>
      </c>
      <c r="AL779" s="198">
        <f>IF(ISERROR(VLOOKUP(Y779,Datos!B772:E777,3,0)),0,VLOOKUP(Y779,Datos!B772:E777,3,0))</f>
        <v>0</v>
      </c>
      <c r="AM779" s="198">
        <f t="shared" si="38"/>
        <v>4</v>
      </c>
      <c r="AN779" s="198" t="str">
        <f>IF(ISERROR(VLOOKUP($AM779,Datos!$I$24:$J$28,2,0)),"-",VLOOKUP($AM779,Datos!$I$24:$J$28,2,0))</f>
        <v>Moderado</v>
      </c>
    </row>
    <row r="780" spans="1:40" s="199" customFormat="1">
      <c r="A780" s="196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8" t="s">
        <v>191</v>
      </c>
      <c r="N780" s="178" t="s">
        <v>194</v>
      </c>
      <c r="O780" s="198">
        <f>IF( AND($M780&lt;&gt;"", $N780&lt;&gt;""), VLOOKUP( IF(ISERROR(VLOOKUP($M780,Datos!$B$8:$C$13,2,0)),0,VLOOKUP($M780,Datos!$B$8:$C$13,2,0)), Datos!$I$9:$N$13, IF(ISERROR(VLOOKUP($N780,Datos!$B$17:$C$21,2,0)),0,VLOOKUP($N780, Datos!$B$17:$C$21,2,0)+1),  0),  "-")</f>
        <v>22</v>
      </c>
      <c r="P780" s="177"/>
      <c r="Q780" s="177"/>
      <c r="R780" s="177"/>
      <c r="S780" s="178" t="s">
        <v>40</v>
      </c>
      <c r="T780" s="198" t="str">
        <f>IF(ISERROR(VLOOKUP($S780,Datos!$B$25:$C$29,2,0)),"", VLOOKUP($S780,Datos!$B$25:$C$29,2,0))</f>
        <v>Alta</v>
      </c>
      <c r="U780" s="198" t="str">
        <f>VLOOKUP($S780,'Efectividad de Controles'!$B$5:$D$9,3,0)</f>
        <v>Impacto / Probabilidad</v>
      </c>
      <c r="V780" s="177"/>
      <c r="W780" s="177"/>
      <c r="X780" s="178" t="s">
        <v>191</v>
      </c>
      <c r="Y780" s="178" t="s">
        <v>196</v>
      </c>
      <c r="Z780" s="198">
        <f>IF( AND($X780&lt;&gt;"", $Y780&lt;&gt;""), VLOOKUP( IF(ISERROR(VLOOKUP($X780,Datos!$B$8:$C$13,2,0)),0,VLOOKUP($X780,Datos!$B$8:$C$13,2,0)), Datos!$I$9:$N$13, IF(ISERROR(VLOOKUP($Y780,Datos!$B$17:$C$21,2,0)),0,VLOOKUP($Y780, Datos!$B$17:$C$21,2,0)+1),  0),  "-")</f>
        <v>25</v>
      </c>
      <c r="AA780" s="177"/>
      <c r="AB780" s="177"/>
      <c r="AC780" s="179"/>
      <c r="AD780" s="180"/>
      <c r="AE780" s="198">
        <f t="shared" si="36"/>
        <v>22</v>
      </c>
      <c r="AF780" s="198">
        <f t="shared" si="37"/>
        <v>25</v>
      </c>
      <c r="AG780" s="178">
        <v>3</v>
      </c>
      <c r="AH780" s="198" t="str">
        <f>IF(ISERROR(VLOOKUP($AG780,Datos!$A$9:$E$13,2,0)),"",VLOOKUP($AG780,Datos!$A$9:$E$13,2,0))</f>
        <v>3 Moderado</v>
      </c>
      <c r="AI780" s="197" t="str">
        <f>IF(ISERROR(VLOOKUP($AJ780,Datos!$D$8:$E$13,2,0)),0,VLOOKUP($AJ780,Datos!$D$8:$E$13,2,0))</f>
        <v>Extremadamente Dañino</v>
      </c>
      <c r="AJ780" s="198">
        <f>IF(ISERROR(VLOOKUP($X780,Datos!$B$8:$E$13,3,0)), 0, VLOOKUP($X780,Datos!$B$8:$E$13,3,0))</f>
        <v>4</v>
      </c>
      <c r="AK780" s="198">
        <f>IF(ISERROR(VLOOKUP(AL780,Datos!D773:E778,2,0)),0,VLOOKUP(AL780,Datos!D773:E778,2,0))</f>
        <v>0</v>
      </c>
      <c r="AL780" s="198">
        <f>IF(ISERROR(VLOOKUP(Y780,Datos!B773:E778,3,0)),0,VLOOKUP(Y780,Datos!B773:E778,3,0))</f>
        <v>0</v>
      </c>
      <c r="AM780" s="198">
        <f t="shared" si="38"/>
        <v>4</v>
      </c>
      <c r="AN780" s="198" t="str">
        <f>IF(ISERROR(VLOOKUP($AM780,Datos!$I$24:$J$28,2,0)),"-",VLOOKUP($AM780,Datos!$I$24:$J$28,2,0))</f>
        <v>Moderado</v>
      </c>
    </row>
    <row r="781" spans="1:40" s="199" customFormat="1">
      <c r="A781" s="196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8" t="s">
        <v>191</v>
      </c>
      <c r="N781" s="178" t="s">
        <v>194</v>
      </c>
      <c r="O781" s="198">
        <f>IF( AND($M781&lt;&gt;"", $N781&lt;&gt;""), VLOOKUP( IF(ISERROR(VLOOKUP($M781,Datos!$B$8:$C$13,2,0)),0,VLOOKUP($M781,Datos!$B$8:$C$13,2,0)), Datos!$I$9:$N$13, IF(ISERROR(VLOOKUP($N781,Datos!$B$17:$C$21,2,0)),0,VLOOKUP($N781, Datos!$B$17:$C$21,2,0)+1),  0),  "-")</f>
        <v>22</v>
      </c>
      <c r="P781" s="177"/>
      <c r="Q781" s="177"/>
      <c r="R781" s="177"/>
      <c r="S781" s="178" t="s">
        <v>40</v>
      </c>
      <c r="T781" s="198" t="str">
        <f>IF(ISERROR(VLOOKUP($S781,Datos!$B$25:$C$29,2,0)),"", VLOOKUP($S781,Datos!$B$25:$C$29,2,0))</f>
        <v>Alta</v>
      </c>
      <c r="U781" s="198" t="str">
        <f>VLOOKUP($S781,'Efectividad de Controles'!$B$5:$D$9,3,0)</f>
        <v>Impacto / Probabilidad</v>
      </c>
      <c r="V781" s="177"/>
      <c r="W781" s="177"/>
      <c r="X781" s="178" t="s">
        <v>191</v>
      </c>
      <c r="Y781" s="178" t="s">
        <v>196</v>
      </c>
      <c r="Z781" s="198">
        <f>IF( AND($X781&lt;&gt;"", $Y781&lt;&gt;""), VLOOKUP( IF(ISERROR(VLOOKUP($X781,Datos!$B$8:$C$13,2,0)),0,VLOOKUP($X781,Datos!$B$8:$C$13,2,0)), Datos!$I$9:$N$13, IF(ISERROR(VLOOKUP($Y781,Datos!$B$17:$C$21,2,0)),0,VLOOKUP($Y781, Datos!$B$17:$C$21,2,0)+1),  0),  "-")</f>
        <v>25</v>
      </c>
      <c r="AA781" s="177"/>
      <c r="AB781" s="177"/>
      <c r="AC781" s="179"/>
      <c r="AD781" s="180"/>
      <c r="AE781" s="198">
        <f t="shared" si="36"/>
        <v>22</v>
      </c>
      <c r="AF781" s="198">
        <f t="shared" si="37"/>
        <v>25</v>
      </c>
      <c r="AG781" s="178">
        <v>3</v>
      </c>
      <c r="AH781" s="198" t="str">
        <f>IF(ISERROR(VLOOKUP($AG781,Datos!$A$9:$E$13,2,0)),"",VLOOKUP($AG781,Datos!$A$9:$E$13,2,0))</f>
        <v>3 Moderado</v>
      </c>
      <c r="AI781" s="197" t="str">
        <f>IF(ISERROR(VLOOKUP($AJ781,Datos!$D$8:$E$13,2,0)),0,VLOOKUP($AJ781,Datos!$D$8:$E$13,2,0))</f>
        <v>Extremadamente Dañino</v>
      </c>
      <c r="AJ781" s="198">
        <f>IF(ISERROR(VLOOKUP($X781,Datos!$B$8:$E$13,3,0)), 0, VLOOKUP($X781,Datos!$B$8:$E$13,3,0))</f>
        <v>4</v>
      </c>
      <c r="AK781" s="198">
        <f>IF(ISERROR(VLOOKUP(AL781,Datos!D774:E779,2,0)),0,VLOOKUP(AL781,Datos!D774:E779,2,0))</f>
        <v>0</v>
      </c>
      <c r="AL781" s="198">
        <f>IF(ISERROR(VLOOKUP(Y781,Datos!B774:E779,3,0)),0,VLOOKUP(Y781,Datos!B774:E779,3,0))</f>
        <v>0</v>
      </c>
      <c r="AM781" s="198">
        <f t="shared" si="38"/>
        <v>4</v>
      </c>
      <c r="AN781" s="198" t="str">
        <f>IF(ISERROR(VLOOKUP($AM781,Datos!$I$24:$J$28,2,0)),"-",VLOOKUP($AM781,Datos!$I$24:$J$28,2,0))</f>
        <v>Moderado</v>
      </c>
    </row>
    <row r="782" spans="1:40" s="199" customFormat="1">
      <c r="A782" s="196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8" t="s">
        <v>191</v>
      </c>
      <c r="N782" s="178" t="s">
        <v>194</v>
      </c>
      <c r="O782" s="198">
        <f>IF( AND($M782&lt;&gt;"", $N782&lt;&gt;""), VLOOKUP( IF(ISERROR(VLOOKUP($M782,Datos!$B$8:$C$13,2,0)),0,VLOOKUP($M782,Datos!$B$8:$C$13,2,0)), Datos!$I$9:$N$13, IF(ISERROR(VLOOKUP($N782,Datos!$B$17:$C$21,2,0)),0,VLOOKUP($N782, Datos!$B$17:$C$21,2,0)+1),  0),  "-")</f>
        <v>22</v>
      </c>
      <c r="P782" s="177"/>
      <c r="Q782" s="177"/>
      <c r="R782" s="177"/>
      <c r="S782" s="178" t="s">
        <v>40</v>
      </c>
      <c r="T782" s="198" t="str">
        <f>IF(ISERROR(VLOOKUP($S782,Datos!$B$25:$C$29,2,0)),"", VLOOKUP($S782,Datos!$B$25:$C$29,2,0))</f>
        <v>Alta</v>
      </c>
      <c r="U782" s="198" t="str">
        <f>VLOOKUP($S782,'Efectividad de Controles'!$B$5:$D$9,3,0)</f>
        <v>Impacto / Probabilidad</v>
      </c>
      <c r="V782" s="177"/>
      <c r="W782" s="177"/>
      <c r="X782" s="178" t="s">
        <v>191</v>
      </c>
      <c r="Y782" s="178" t="s">
        <v>196</v>
      </c>
      <c r="Z782" s="198">
        <f>IF( AND($X782&lt;&gt;"", $Y782&lt;&gt;""), VLOOKUP( IF(ISERROR(VLOOKUP($X782,Datos!$B$8:$C$13,2,0)),0,VLOOKUP($X782,Datos!$B$8:$C$13,2,0)), Datos!$I$9:$N$13, IF(ISERROR(VLOOKUP($Y782,Datos!$B$17:$C$21,2,0)),0,VLOOKUP($Y782, Datos!$B$17:$C$21,2,0)+1),  0),  "-")</f>
        <v>25</v>
      </c>
      <c r="AA782" s="177"/>
      <c r="AB782" s="177"/>
      <c r="AC782" s="179"/>
      <c r="AD782" s="180"/>
      <c r="AE782" s="198">
        <f t="shared" si="36"/>
        <v>22</v>
      </c>
      <c r="AF782" s="198">
        <f t="shared" si="37"/>
        <v>25</v>
      </c>
      <c r="AG782" s="178">
        <v>3</v>
      </c>
      <c r="AH782" s="198" t="str">
        <f>IF(ISERROR(VLOOKUP($AG782,Datos!$A$9:$E$13,2,0)),"",VLOOKUP($AG782,Datos!$A$9:$E$13,2,0))</f>
        <v>3 Moderado</v>
      </c>
      <c r="AI782" s="197" t="str">
        <f>IF(ISERROR(VLOOKUP($AJ782,Datos!$D$8:$E$13,2,0)),0,VLOOKUP($AJ782,Datos!$D$8:$E$13,2,0))</f>
        <v>Extremadamente Dañino</v>
      </c>
      <c r="AJ782" s="198">
        <f>IF(ISERROR(VLOOKUP($X782,Datos!$B$8:$E$13,3,0)), 0, VLOOKUP($X782,Datos!$B$8:$E$13,3,0))</f>
        <v>4</v>
      </c>
      <c r="AK782" s="198">
        <f>IF(ISERROR(VLOOKUP(AL782,Datos!D775:E780,2,0)),0,VLOOKUP(AL782,Datos!D775:E780,2,0))</f>
        <v>0</v>
      </c>
      <c r="AL782" s="198">
        <f>IF(ISERROR(VLOOKUP(Y782,Datos!B775:E780,3,0)),0,VLOOKUP(Y782,Datos!B775:E780,3,0))</f>
        <v>0</v>
      </c>
      <c r="AM782" s="198">
        <f t="shared" si="38"/>
        <v>4</v>
      </c>
      <c r="AN782" s="198" t="str">
        <f>IF(ISERROR(VLOOKUP($AM782,Datos!$I$24:$J$28,2,0)),"-",VLOOKUP($AM782,Datos!$I$24:$J$28,2,0))</f>
        <v>Moderado</v>
      </c>
    </row>
    <row r="783" spans="1:40" s="199" customFormat="1">
      <c r="A783" s="196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8" t="s">
        <v>191</v>
      </c>
      <c r="N783" s="178" t="s">
        <v>194</v>
      </c>
      <c r="O783" s="198">
        <f>IF( AND($M783&lt;&gt;"", $N783&lt;&gt;""), VLOOKUP( IF(ISERROR(VLOOKUP($M783,Datos!$B$8:$C$13,2,0)),0,VLOOKUP($M783,Datos!$B$8:$C$13,2,0)), Datos!$I$9:$N$13, IF(ISERROR(VLOOKUP($N783,Datos!$B$17:$C$21,2,0)),0,VLOOKUP($N783, Datos!$B$17:$C$21,2,0)+1),  0),  "-")</f>
        <v>22</v>
      </c>
      <c r="P783" s="177"/>
      <c r="Q783" s="177"/>
      <c r="R783" s="177"/>
      <c r="S783" s="178" t="s">
        <v>40</v>
      </c>
      <c r="T783" s="198" t="str">
        <f>IF(ISERROR(VLOOKUP($S783,Datos!$B$25:$C$29,2,0)),"", VLOOKUP($S783,Datos!$B$25:$C$29,2,0))</f>
        <v>Alta</v>
      </c>
      <c r="U783" s="198" t="str">
        <f>VLOOKUP($S783,'Efectividad de Controles'!$B$5:$D$9,3,0)</f>
        <v>Impacto / Probabilidad</v>
      </c>
      <c r="V783" s="177"/>
      <c r="W783" s="177"/>
      <c r="X783" s="178" t="s">
        <v>191</v>
      </c>
      <c r="Y783" s="178" t="s">
        <v>196</v>
      </c>
      <c r="Z783" s="198">
        <f>IF( AND($X783&lt;&gt;"", $Y783&lt;&gt;""), VLOOKUP( IF(ISERROR(VLOOKUP($X783,Datos!$B$8:$C$13,2,0)),0,VLOOKUP($X783,Datos!$B$8:$C$13,2,0)), Datos!$I$9:$N$13, IF(ISERROR(VLOOKUP($Y783,Datos!$B$17:$C$21,2,0)),0,VLOOKUP($Y783, Datos!$B$17:$C$21,2,0)+1),  0),  "-")</f>
        <v>25</v>
      </c>
      <c r="AA783" s="177"/>
      <c r="AB783" s="177"/>
      <c r="AC783" s="179"/>
      <c r="AD783" s="180"/>
      <c r="AE783" s="198">
        <f t="shared" si="36"/>
        <v>22</v>
      </c>
      <c r="AF783" s="198">
        <f t="shared" si="37"/>
        <v>25</v>
      </c>
      <c r="AG783" s="178">
        <v>3</v>
      </c>
      <c r="AH783" s="198" t="str">
        <f>IF(ISERROR(VLOOKUP($AG783,Datos!$A$9:$E$13,2,0)),"",VLOOKUP($AG783,Datos!$A$9:$E$13,2,0))</f>
        <v>3 Moderado</v>
      </c>
      <c r="AI783" s="197" t="str">
        <f>IF(ISERROR(VLOOKUP($AJ783,Datos!$D$8:$E$13,2,0)),0,VLOOKUP($AJ783,Datos!$D$8:$E$13,2,0))</f>
        <v>Extremadamente Dañino</v>
      </c>
      <c r="AJ783" s="198">
        <f>IF(ISERROR(VLOOKUP($X783,Datos!$B$8:$E$13,3,0)), 0, VLOOKUP($X783,Datos!$B$8:$E$13,3,0))</f>
        <v>4</v>
      </c>
      <c r="AK783" s="198">
        <f>IF(ISERROR(VLOOKUP(AL783,Datos!D776:E781,2,0)),0,VLOOKUP(AL783,Datos!D776:E781,2,0))</f>
        <v>0</v>
      </c>
      <c r="AL783" s="198">
        <f>IF(ISERROR(VLOOKUP(Y783,Datos!B776:E781,3,0)),0,VLOOKUP(Y783,Datos!B776:E781,3,0))</f>
        <v>0</v>
      </c>
      <c r="AM783" s="198">
        <f t="shared" si="38"/>
        <v>4</v>
      </c>
      <c r="AN783" s="198" t="str">
        <f>IF(ISERROR(VLOOKUP($AM783,Datos!$I$24:$J$28,2,0)),"-",VLOOKUP($AM783,Datos!$I$24:$J$28,2,0))</f>
        <v>Moderado</v>
      </c>
    </row>
    <row r="784" spans="1:40" s="199" customFormat="1">
      <c r="A784" s="196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8" t="s">
        <v>191</v>
      </c>
      <c r="N784" s="178" t="s">
        <v>194</v>
      </c>
      <c r="O784" s="198">
        <f>IF( AND($M784&lt;&gt;"", $N784&lt;&gt;""), VLOOKUP( IF(ISERROR(VLOOKUP($M784,Datos!$B$8:$C$13,2,0)),0,VLOOKUP($M784,Datos!$B$8:$C$13,2,0)), Datos!$I$9:$N$13, IF(ISERROR(VLOOKUP($N784,Datos!$B$17:$C$21,2,0)),0,VLOOKUP($N784, Datos!$B$17:$C$21,2,0)+1),  0),  "-")</f>
        <v>22</v>
      </c>
      <c r="P784" s="177"/>
      <c r="Q784" s="177"/>
      <c r="R784" s="177"/>
      <c r="S784" s="178" t="s">
        <v>40</v>
      </c>
      <c r="T784" s="198" t="str">
        <f>IF(ISERROR(VLOOKUP($S784,Datos!$B$25:$C$29,2,0)),"", VLOOKUP($S784,Datos!$B$25:$C$29,2,0))</f>
        <v>Alta</v>
      </c>
      <c r="U784" s="198" t="str">
        <f>VLOOKUP($S784,'Efectividad de Controles'!$B$5:$D$9,3,0)</f>
        <v>Impacto / Probabilidad</v>
      </c>
      <c r="V784" s="177"/>
      <c r="W784" s="177"/>
      <c r="X784" s="178" t="s">
        <v>191</v>
      </c>
      <c r="Y784" s="178" t="s">
        <v>196</v>
      </c>
      <c r="Z784" s="198">
        <f>IF( AND($X784&lt;&gt;"", $Y784&lt;&gt;""), VLOOKUP( IF(ISERROR(VLOOKUP($X784,Datos!$B$8:$C$13,2,0)),0,VLOOKUP($X784,Datos!$B$8:$C$13,2,0)), Datos!$I$9:$N$13, IF(ISERROR(VLOOKUP($Y784,Datos!$B$17:$C$21,2,0)),0,VLOOKUP($Y784, Datos!$B$17:$C$21,2,0)+1),  0),  "-")</f>
        <v>25</v>
      </c>
      <c r="AA784" s="177"/>
      <c r="AB784" s="177"/>
      <c r="AC784" s="179"/>
      <c r="AD784" s="180"/>
      <c r="AE784" s="198">
        <f t="shared" si="36"/>
        <v>22</v>
      </c>
      <c r="AF784" s="198">
        <f t="shared" si="37"/>
        <v>25</v>
      </c>
      <c r="AG784" s="178">
        <v>3</v>
      </c>
      <c r="AH784" s="198" t="str">
        <f>IF(ISERROR(VLOOKUP($AG784,Datos!$A$9:$E$13,2,0)),"",VLOOKUP($AG784,Datos!$A$9:$E$13,2,0))</f>
        <v>3 Moderado</v>
      </c>
      <c r="AI784" s="197" t="str">
        <f>IF(ISERROR(VLOOKUP($AJ784,Datos!$D$8:$E$13,2,0)),0,VLOOKUP($AJ784,Datos!$D$8:$E$13,2,0))</f>
        <v>Extremadamente Dañino</v>
      </c>
      <c r="AJ784" s="198">
        <f>IF(ISERROR(VLOOKUP($X784,Datos!$B$8:$E$13,3,0)), 0, VLOOKUP($X784,Datos!$B$8:$E$13,3,0))</f>
        <v>4</v>
      </c>
      <c r="AK784" s="198">
        <f>IF(ISERROR(VLOOKUP(AL784,Datos!D777:E782,2,0)),0,VLOOKUP(AL784,Datos!D777:E782,2,0))</f>
        <v>0</v>
      </c>
      <c r="AL784" s="198">
        <f>IF(ISERROR(VLOOKUP(Y784,Datos!B777:E782,3,0)),0,VLOOKUP(Y784,Datos!B777:E782,3,0))</f>
        <v>0</v>
      </c>
      <c r="AM784" s="198">
        <f t="shared" si="38"/>
        <v>4</v>
      </c>
      <c r="AN784" s="198" t="str">
        <f>IF(ISERROR(VLOOKUP($AM784,Datos!$I$24:$J$28,2,0)),"-",VLOOKUP($AM784,Datos!$I$24:$J$28,2,0))</f>
        <v>Moderado</v>
      </c>
    </row>
    <row r="785" spans="1:40" s="199" customFormat="1">
      <c r="A785" s="196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8" t="s">
        <v>191</v>
      </c>
      <c r="N785" s="178" t="s">
        <v>194</v>
      </c>
      <c r="O785" s="198">
        <f>IF( AND($M785&lt;&gt;"", $N785&lt;&gt;""), VLOOKUP( IF(ISERROR(VLOOKUP($M785,Datos!$B$8:$C$13,2,0)),0,VLOOKUP($M785,Datos!$B$8:$C$13,2,0)), Datos!$I$9:$N$13, IF(ISERROR(VLOOKUP($N785,Datos!$B$17:$C$21,2,0)),0,VLOOKUP($N785, Datos!$B$17:$C$21,2,0)+1),  0),  "-")</f>
        <v>22</v>
      </c>
      <c r="P785" s="177"/>
      <c r="Q785" s="177"/>
      <c r="R785" s="177"/>
      <c r="S785" s="178" t="s">
        <v>40</v>
      </c>
      <c r="T785" s="198" t="str">
        <f>IF(ISERROR(VLOOKUP($S785,Datos!$B$25:$C$29,2,0)),"", VLOOKUP($S785,Datos!$B$25:$C$29,2,0))</f>
        <v>Alta</v>
      </c>
      <c r="U785" s="198" t="str">
        <f>VLOOKUP($S785,'Efectividad de Controles'!$B$5:$D$9,3,0)</f>
        <v>Impacto / Probabilidad</v>
      </c>
      <c r="V785" s="177"/>
      <c r="W785" s="177"/>
      <c r="X785" s="178" t="s">
        <v>191</v>
      </c>
      <c r="Y785" s="178" t="s">
        <v>196</v>
      </c>
      <c r="Z785" s="198">
        <f>IF( AND($X785&lt;&gt;"", $Y785&lt;&gt;""), VLOOKUP( IF(ISERROR(VLOOKUP($X785,Datos!$B$8:$C$13,2,0)),0,VLOOKUP($X785,Datos!$B$8:$C$13,2,0)), Datos!$I$9:$N$13, IF(ISERROR(VLOOKUP($Y785,Datos!$B$17:$C$21,2,0)),0,VLOOKUP($Y785, Datos!$B$17:$C$21,2,0)+1),  0),  "-")</f>
        <v>25</v>
      </c>
      <c r="AA785" s="177"/>
      <c r="AB785" s="177"/>
      <c r="AC785" s="179"/>
      <c r="AD785" s="180"/>
      <c r="AE785" s="198">
        <f t="shared" si="36"/>
        <v>22</v>
      </c>
      <c r="AF785" s="198">
        <f t="shared" si="37"/>
        <v>25</v>
      </c>
      <c r="AG785" s="178">
        <v>3</v>
      </c>
      <c r="AH785" s="198" t="str">
        <f>IF(ISERROR(VLOOKUP($AG785,Datos!$A$9:$E$13,2,0)),"",VLOOKUP($AG785,Datos!$A$9:$E$13,2,0))</f>
        <v>3 Moderado</v>
      </c>
      <c r="AI785" s="197" t="str">
        <f>IF(ISERROR(VLOOKUP($AJ785,Datos!$D$8:$E$13,2,0)),0,VLOOKUP($AJ785,Datos!$D$8:$E$13,2,0))</f>
        <v>Extremadamente Dañino</v>
      </c>
      <c r="AJ785" s="198">
        <f>IF(ISERROR(VLOOKUP($X785,Datos!$B$8:$E$13,3,0)), 0, VLOOKUP($X785,Datos!$B$8:$E$13,3,0))</f>
        <v>4</v>
      </c>
      <c r="AK785" s="198">
        <f>IF(ISERROR(VLOOKUP(AL785,Datos!D778:E783,2,0)),0,VLOOKUP(AL785,Datos!D778:E783,2,0))</f>
        <v>0</v>
      </c>
      <c r="AL785" s="198">
        <f>IF(ISERROR(VLOOKUP(Y785,Datos!B778:E783,3,0)),0,VLOOKUP(Y785,Datos!B778:E783,3,0))</f>
        <v>0</v>
      </c>
      <c r="AM785" s="198">
        <f t="shared" si="38"/>
        <v>4</v>
      </c>
      <c r="AN785" s="198" t="str">
        <f>IF(ISERROR(VLOOKUP($AM785,Datos!$I$24:$J$28,2,0)),"-",VLOOKUP($AM785,Datos!$I$24:$J$28,2,0))</f>
        <v>Moderado</v>
      </c>
    </row>
    <row r="786" spans="1:40" s="199" customFormat="1">
      <c r="A786" s="196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8" t="s">
        <v>191</v>
      </c>
      <c r="N786" s="178" t="s">
        <v>194</v>
      </c>
      <c r="O786" s="198">
        <f>IF( AND($M786&lt;&gt;"", $N786&lt;&gt;""), VLOOKUP( IF(ISERROR(VLOOKUP($M786,Datos!$B$8:$C$13,2,0)),0,VLOOKUP($M786,Datos!$B$8:$C$13,2,0)), Datos!$I$9:$N$13, IF(ISERROR(VLOOKUP($N786,Datos!$B$17:$C$21,2,0)),0,VLOOKUP($N786, Datos!$B$17:$C$21,2,0)+1),  0),  "-")</f>
        <v>22</v>
      </c>
      <c r="P786" s="177"/>
      <c r="Q786" s="177"/>
      <c r="R786" s="177"/>
      <c r="S786" s="178" t="s">
        <v>40</v>
      </c>
      <c r="T786" s="198" t="str">
        <f>IF(ISERROR(VLOOKUP($S786,Datos!$B$25:$C$29,2,0)),"", VLOOKUP($S786,Datos!$B$25:$C$29,2,0))</f>
        <v>Alta</v>
      </c>
      <c r="U786" s="198" t="str">
        <f>VLOOKUP($S786,'Efectividad de Controles'!$B$5:$D$9,3,0)</f>
        <v>Impacto / Probabilidad</v>
      </c>
      <c r="V786" s="177"/>
      <c r="W786" s="177"/>
      <c r="X786" s="178" t="s">
        <v>191</v>
      </c>
      <c r="Y786" s="178" t="s">
        <v>196</v>
      </c>
      <c r="Z786" s="198">
        <f>IF( AND($X786&lt;&gt;"", $Y786&lt;&gt;""), VLOOKUP( IF(ISERROR(VLOOKUP($X786,Datos!$B$8:$C$13,2,0)),0,VLOOKUP($X786,Datos!$B$8:$C$13,2,0)), Datos!$I$9:$N$13, IF(ISERROR(VLOOKUP($Y786,Datos!$B$17:$C$21,2,0)),0,VLOOKUP($Y786, Datos!$B$17:$C$21,2,0)+1),  0),  "-")</f>
        <v>25</v>
      </c>
      <c r="AA786" s="177"/>
      <c r="AB786" s="177"/>
      <c r="AC786" s="179"/>
      <c r="AD786" s="180"/>
      <c r="AE786" s="198">
        <f t="shared" si="36"/>
        <v>22</v>
      </c>
      <c r="AF786" s="198">
        <f t="shared" si="37"/>
        <v>25</v>
      </c>
      <c r="AG786" s="178">
        <v>3</v>
      </c>
      <c r="AH786" s="198" t="str">
        <f>IF(ISERROR(VLOOKUP($AG786,Datos!$A$9:$E$13,2,0)),"",VLOOKUP($AG786,Datos!$A$9:$E$13,2,0))</f>
        <v>3 Moderado</v>
      </c>
      <c r="AI786" s="197" t="str">
        <f>IF(ISERROR(VLOOKUP($AJ786,Datos!$D$8:$E$13,2,0)),0,VLOOKUP($AJ786,Datos!$D$8:$E$13,2,0))</f>
        <v>Extremadamente Dañino</v>
      </c>
      <c r="AJ786" s="198">
        <f>IF(ISERROR(VLOOKUP($X786,Datos!$B$8:$E$13,3,0)), 0, VLOOKUP($X786,Datos!$B$8:$E$13,3,0))</f>
        <v>4</v>
      </c>
      <c r="AK786" s="198">
        <f>IF(ISERROR(VLOOKUP(AL786,Datos!D779:E784,2,0)),0,VLOOKUP(AL786,Datos!D779:E784,2,0))</f>
        <v>0</v>
      </c>
      <c r="AL786" s="198">
        <f>IF(ISERROR(VLOOKUP(Y786,Datos!B779:E784,3,0)),0,VLOOKUP(Y786,Datos!B779:E784,3,0))</f>
        <v>0</v>
      </c>
      <c r="AM786" s="198">
        <f t="shared" si="38"/>
        <v>4</v>
      </c>
      <c r="AN786" s="198" t="str">
        <f>IF(ISERROR(VLOOKUP($AM786,Datos!$I$24:$J$28,2,0)),"-",VLOOKUP($AM786,Datos!$I$24:$J$28,2,0))</f>
        <v>Moderado</v>
      </c>
    </row>
    <row r="787" spans="1:40" s="199" customFormat="1">
      <c r="A787" s="196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8" t="s">
        <v>191</v>
      </c>
      <c r="N787" s="178" t="s">
        <v>194</v>
      </c>
      <c r="O787" s="198">
        <f>IF( AND($M787&lt;&gt;"", $N787&lt;&gt;""), VLOOKUP( IF(ISERROR(VLOOKUP($M787,Datos!$B$8:$C$13,2,0)),0,VLOOKUP($M787,Datos!$B$8:$C$13,2,0)), Datos!$I$9:$N$13, IF(ISERROR(VLOOKUP($N787,Datos!$B$17:$C$21,2,0)),0,VLOOKUP($N787, Datos!$B$17:$C$21,2,0)+1),  0),  "-")</f>
        <v>22</v>
      </c>
      <c r="P787" s="177"/>
      <c r="Q787" s="177"/>
      <c r="R787" s="177"/>
      <c r="S787" s="178" t="s">
        <v>40</v>
      </c>
      <c r="T787" s="198" t="str">
        <f>IF(ISERROR(VLOOKUP($S787,Datos!$B$25:$C$29,2,0)),"", VLOOKUP($S787,Datos!$B$25:$C$29,2,0))</f>
        <v>Alta</v>
      </c>
      <c r="U787" s="198" t="str">
        <f>VLOOKUP($S787,'Efectividad de Controles'!$B$5:$D$9,3,0)</f>
        <v>Impacto / Probabilidad</v>
      </c>
      <c r="V787" s="177"/>
      <c r="W787" s="177"/>
      <c r="X787" s="178" t="s">
        <v>191</v>
      </c>
      <c r="Y787" s="178" t="s">
        <v>196</v>
      </c>
      <c r="Z787" s="198">
        <f>IF( AND($X787&lt;&gt;"", $Y787&lt;&gt;""), VLOOKUP( IF(ISERROR(VLOOKUP($X787,Datos!$B$8:$C$13,2,0)),0,VLOOKUP($X787,Datos!$B$8:$C$13,2,0)), Datos!$I$9:$N$13, IF(ISERROR(VLOOKUP($Y787,Datos!$B$17:$C$21,2,0)),0,VLOOKUP($Y787, Datos!$B$17:$C$21,2,0)+1),  0),  "-")</f>
        <v>25</v>
      </c>
      <c r="AA787" s="177"/>
      <c r="AB787" s="177"/>
      <c r="AC787" s="179"/>
      <c r="AD787" s="180"/>
      <c r="AE787" s="198">
        <f t="shared" si="36"/>
        <v>22</v>
      </c>
      <c r="AF787" s="198">
        <f t="shared" si="37"/>
        <v>25</v>
      </c>
      <c r="AG787" s="178">
        <v>3</v>
      </c>
      <c r="AH787" s="198" t="str">
        <f>IF(ISERROR(VLOOKUP($AG787,Datos!$A$9:$E$13,2,0)),"",VLOOKUP($AG787,Datos!$A$9:$E$13,2,0))</f>
        <v>3 Moderado</v>
      </c>
      <c r="AI787" s="197" t="str">
        <f>IF(ISERROR(VLOOKUP($AJ787,Datos!$D$8:$E$13,2,0)),0,VLOOKUP($AJ787,Datos!$D$8:$E$13,2,0))</f>
        <v>Extremadamente Dañino</v>
      </c>
      <c r="AJ787" s="198">
        <f>IF(ISERROR(VLOOKUP($X787,Datos!$B$8:$E$13,3,0)), 0, VLOOKUP($X787,Datos!$B$8:$E$13,3,0))</f>
        <v>4</v>
      </c>
      <c r="AK787" s="198">
        <f>IF(ISERROR(VLOOKUP(AL787,Datos!D780:E785,2,0)),0,VLOOKUP(AL787,Datos!D780:E785,2,0))</f>
        <v>0</v>
      </c>
      <c r="AL787" s="198">
        <f>IF(ISERROR(VLOOKUP(Y787,Datos!B780:E785,3,0)),0,VLOOKUP(Y787,Datos!B780:E785,3,0))</f>
        <v>0</v>
      </c>
      <c r="AM787" s="198">
        <f t="shared" si="38"/>
        <v>4</v>
      </c>
      <c r="AN787" s="198" t="str">
        <f>IF(ISERROR(VLOOKUP($AM787,Datos!$I$24:$J$28,2,0)),"-",VLOOKUP($AM787,Datos!$I$24:$J$28,2,0))</f>
        <v>Moderado</v>
      </c>
    </row>
    <row r="788" spans="1:40" s="199" customFormat="1">
      <c r="A788" s="196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8" t="s">
        <v>191</v>
      </c>
      <c r="N788" s="178" t="s">
        <v>194</v>
      </c>
      <c r="O788" s="198">
        <f>IF( AND($M788&lt;&gt;"", $N788&lt;&gt;""), VLOOKUP( IF(ISERROR(VLOOKUP($M788,Datos!$B$8:$C$13,2,0)),0,VLOOKUP($M788,Datos!$B$8:$C$13,2,0)), Datos!$I$9:$N$13, IF(ISERROR(VLOOKUP($N788,Datos!$B$17:$C$21,2,0)),0,VLOOKUP($N788, Datos!$B$17:$C$21,2,0)+1),  0),  "-")</f>
        <v>22</v>
      </c>
      <c r="P788" s="177"/>
      <c r="Q788" s="177"/>
      <c r="R788" s="177"/>
      <c r="S788" s="178" t="s">
        <v>40</v>
      </c>
      <c r="T788" s="198" t="str">
        <f>IF(ISERROR(VLOOKUP($S788,Datos!$B$25:$C$29,2,0)),"", VLOOKUP($S788,Datos!$B$25:$C$29,2,0))</f>
        <v>Alta</v>
      </c>
      <c r="U788" s="198" t="str">
        <f>VLOOKUP($S788,'Efectividad de Controles'!$B$5:$D$9,3,0)</f>
        <v>Impacto / Probabilidad</v>
      </c>
      <c r="V788" s="177"/>
      <c r="W788" s="177"/>
      <c r="X788" s="178" t="s">
        <v>191</v>
      </c>
      <c r="Y788" s="178" t="s">
        <v>196</v>
      </c>
      <c r="Z788" s="198">
        <f>IF( AND($X788&lt;&gt;"", $Y788&lt;&gt;""), VLOOKUP( IF(ISERROR(VLOOKUP($X788,Datos!$B$8:$C$13,2,0)),0,VLOOKUP($X788,Datos!$B$8:$C$13,2,0)), Datos!$I$9:$N$13, IF(ISERROR(VLOOKUP($Y788,Datos!$B$17:$C$21,2,0)),0,VLOOKUP($Y788, Datos!$B$17:$C$21,2,0)+1),  0),  "-")</f>
        <v>25</v>
      </c>
      <c r="AA788" s="177"/>
      <c r="AB788" s="177"/>
      <c r="AC788" s="179"/>
      <c r="AD788" s="180"/>
      <c r="AE788" s="198">
        <f t="shared" si="36"/>
        <v>22</v>
      </c>
      <c r="AF788" s="198">
        <f t="shared" si="37"/>
        <v>25</v>
      </c>
      <c r="AG788" s="178">
        <v>3</v>
      </c>
      <c r="AH788" s="198" t="str">
        <f>IF(ISERROR(VLOOKUP($AG788,Datos!$A$9:$E$13,2,0)),"",VLOOKUP($AG788,Datos!$A$9:$E$13,2,0))</f>
        <v>3 Moderado</v>
      </c>
      <c r="AI788" s="197" t="str">
        <f>IF(ISERROR(VLOOKUP($AJ788,Datos!$D$8:$E$13,2,0)),0,VLOOKUP($AJ788,Datos!$D$8:$E$13,2,0))</f>
        <v>Extremadamente Dañino</v>
      </c>
      <c r="AJ788" s="198">
        <f>IF(ISERROR(VLOOKUP($X788,Datos!$B$8:$E$13,3,0)), 0, VLOOKUP($X788,Datos!$B$8:$E$13,3,0))</f>
        <v>4</v>
      </c>
      <c r="AK788" s="198">
        <f>IF(ISERROR(VLOOKUP(AL788,Datos!D781:E786,2,0)),0,VLOOKUP(AL788,Datos!D781:E786,2,0))</f>
        <v>0</v>
      </c>
      <c r="AL788" s="198">
        <f>IF(ISERROR(VLOOKUP(Y788,Datos!B781:E786,3,0)),0,VLOOKUP(Y788,Datos!B781:E786,3,0))</f>
        <v>0</v>
      </c>
      <c r="AM788" s="198">
        <f t="shared" si="38"/>
        <v>4</v>
      </c>
      <c r="AN788" s="198" t="str">
        <f>IF(ISERROR(VLOOKUP($AM788,Datos!$I$24:$J$28,2,0)),"-",VLOOKUP($AM788,Datos!$I$24:$J$28,2,0))</f>
        <v>Moderado</v>
      </c>
    </row>
    <row r="789" spans="1:40" s="199" customFormat="1">
      <c r="A789" s="196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8" t="s">
        <v>191</v>
      </c>
      <c r="N789" s="178" t="s">
        <v>194</v>
      </c>
      <c r="O789" s="198">
        <f>IF( AND($M789&lt;&gt;"", $N789&lt;&gt;""), VLOOKUP( IF(ISERROR(VLOOKUP($M789,Datos!$B$8:$C$13,2,0)),0,VLOOKUP($M789,Datos!$B$8:$C$13,2,0)), Datos!$I$9:$N$13, IF(ISERROR(VLOOKUP($N789,Datos!$B$17:$C$21,2,0)),0,VLOOKUP($N789, Datos!$B$17:$C$21,2,0)+1),  0),  "-")</f>
        <v>22</v>
      </c>
      <c r="P789" s="177"/>
      <c r="Q789" s="177"/>
      <c r="R789" s="177"/>
      <c r="S789" s="178" t="s">
        <v>40</v>
      </c>
      <c r="T789" s="198" t="str">
        <f>IF(ISERROR(VLOOKUP($S789,Datos!$B$25:$C$29,2,0)),"", VLOOKUP($S789,Datos!$B$25:$C$29,2,0))</f>
        <v>Alta</v>
      </c>
      <c r="U789" s="198" t="str">
        <f>VLOOKUP($S789,'Efectividad de Controles'!$B$5:$D$9,3,0)</f>
        <v>Impacto / Probabilidad</v>
      </c>
      <c r="V789" s="177"/>
      <c r="W789" s="177"/>
      <c r="X789" s="178" t="s">
        <v>191</v>
      </c>
      <c r="Y789" s="178" t="s">
        <v>196</v>
      </c>
      <c r="Z789" s="198">
        <f>IF( AND($X789&lt;&gt;"", $Y789&lt;&gt;""), VLOOKUP( IF(ISERROR(VLOOKUP($X789,Datos!$B$8:$C$13,2,0)),0,VLOOKUP($X789,Datos!$B$8:$C$13,2,0)), Datos!$I$9:$N$13, IF(ISERROR(VLOOKUP($Y789,Datos!$B$17:$C$21,2,0)),0,VLOOKUP($Y789, Datos!$B$17:$C$21,2,0)+1),  0),  "-")</f>
        <v>25</v>
      </c>
      <c r="AA789" s="177"/>
      <c r="AB789" s="177"/>
      <c r="AC789" s="179"/>
      <c r="AD789" s="180"/>
      <c r="AE789" s="198">
        <f t="shared" si="36"/>
        <v>22</v>
      </c>
      <c r="AF789" s="198">
        <f t="shared" si="37"/>
        <v>25</v>
      </c>
      <c r="AG789" s="178">
        <v>3</v>
      </c>
      <c r="AH789" s="198" t="str">
        <f>IF(ISERROR(VLOOKUP($AG789,Datos!$A$9:$E$13,2,0)),"",VLOOKUP($AG789,Datos!$A$9:$E$13,2,0))</f>
        <v>3 Moderado</v>
      </c>
      <c r="AI789" s="197" t="str">
        <f>IF(ISERROR(VLOOKUP($AJ789,Datos!$D$8:$E$13,2,0)),0,VLOOKUP($AJ789,Datos!$D$8:$E$13,2,0))</f>
        <v>Extremadamente Dañino</v>
      </c>
      <c r="AJ789" s="198">
        <f>IF(ISERROR(VLOOKUP($X789,Datos!$B$8:$E$13,3,0)), 0, VLOOKUP($X789,Datos!$B$8:$E$13,3,0))</f>
        <v>4</v>
      </c>
      <c r="AK789" s="198">
        <f>IF(ISERROR(VLOOKUP(AL789,Datos!D782:E787,2,0)),0,VLOOKUP(AL789,Datos!D782:E787,2,0))</f>
        <v>0</v>
      </c>
      <c r="AL789" s="198">
        <f>IF(ISERROR(VLOOKUP(Y789,Datos!B782:E787,3,0)),0,VLOOKUP(Y789,Datos!B782:E787,3,0))</f>
        <v>0</v>
      </c>
      <c r="AM789" s="198">
        <f t="shared" si="38"/>
        <v>4</v>
      </c>
      <c r="AN789" s="198" t="str">
        <f>IF(ISERROR(VLOOKUP($AM789,Datos!$I$24:$J$28,2,0)),"-",VLOOKUP($AM789,Datos!$I$24:$J$28,2,0))</f>
        <v>Moderado</v>
      </c>
    </row>
    <row r="790" spans="1:40" s="199" customFormat="1">
      <c r="A790" s="196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8" t="s">
        <v>191</v>
      </c>
      <c r="N790" s="178" t="s">
        <v>194</v>
      </c>
      <c r="O790" s="198">
        <f>IF( AND($M790&lt;&gt;"", $N790&lt;&gt;""), VLOOKUP( IF(ISERROR(VLOOKUP($M790,Datos!$B$8:$C$13,2,0)),0,VLOOKUP($M790,Datos!$B$8:$C$13,2,0)), Datos!$I$9:$N$13, IF(ISERROR(VLOOKUP($N790,Datos!$B$17:$C$21,2,0)),0,VLOOKUP($N790, Datos!$B$17:$C$21,2,0)+1),  0),  "-")</f>
        <v>22</v>
      </c>
      <c r="P790" s="177"/>
      <c r="Q790" s="177"/>
      <c r="R790" s="177"/>
      <c r="S790" s="178" t="s">
        <v>40</v>
      </c>
      <c r="T790" s="198" t="str">
        <f>IF(ISERROR(VLOOKUP($S790,Datos!$B$25:$C$29,2,0)),"", VLOOKUP($S790,Datos!$B$25:$C$29,2,0))</f>
        <v>Alta</v>
      </c>
      <c r="U790" s="198" t="str">
        <f>VLOOKUP($S790,'Efectividad de Controles'!$B$5:$D$9,3,0)</f>
        <v>Impacto / Probabilidad</v>
      </c>
      <c r="V790" s="177"/>
      <c r="W790" s="177"/>
      <c r="X790" s="178" t="s">
        <v>191</v>
      </c>
      <c r="Y790" s="178" t="s">
        <v>196</v>
      </c>
      <c r="Z790" s="198">
        <f>IF( AND($X790&lt;&gt;"", $Y790&lt;&gt;""), VLOOKUP( IF(ISERROR(VLOOKUP($X790,Datos!$B$8:$C$13,2,0)),0,VLOOKUP($X790,Datos!$B$8:$C$13,2,0)), Datos!$I$9:$N$13, IF(ISERROR(VLOOKUP($Y790,Datos!$B$17:$C$21,2,0)),0,VLOOKUP($Y790, Datos!$B$17:$C$21,2,0)+1),  0),  "-")</f>
        <v>25</v>
      </c>
      <c r="AA790" s="177"/>
      <c r="AB790" s="177"/>
      <c r="AC790" s="179"/>
      <c r="AD790" s="180"/>
      <c r="AE790" s="198">
        <f t="shared" si="36"/>
        <v>22</v>
      </c>
      <c r="AF790" s="198">
        <f t="shared" si="37"/>
        <v>25</v>
      </c>
      <c r="AG790" s="178">
        <v>3</v>
      </c>
      <c r="AH790" s="198" t="str">
        <f>IF(ISERROR(VLOOKUP($AG790,Datos!$A$9:$E$13,2,0)),"",VLOOKUP($AG790,Datos!$A$9:$E$13,2,0))</f>
        <v>3 Moderado</v>
      </c>
      <c r="AI790" s="197" t="str">
        <f>IF(ISERROR(VLOOKUP($AJ790,Datos!$D$8:$E$13,2,0)),0,VLOOKUP($AJ790,Datos!$D$8:$E$13,2,0))</f>
        <v>Extremadamente Dañino</v>
      </c>
      <c r="AJ790" s="198">
        <f>IF(ISERROR(VLOOKUP($X790,Datos!$B$8:$E$13,3,0)), 0, VLOOKUP($X790,Datos!$B$8:$E$13,3,0))</f>
        <v>4</v>
      </c>
      <c r="AK790" s="198">
        <f>IF(ISERROR(VLOOKUP(AL790,Datos!D783:E788,2,0)),0,VLOOKUP(AL790,Datos!D783:E788,2,0))</f>
        <v>0</v>
      </c>
      <c r="AL790" s="198">
        <f>IF(ISERROR(VLOOKUP(Y790,Datos!B783:E788,3,0)),0,VLOOKUP(Y790,Datos!B783:E788,3,0))</f>
        <v>0</v>
      </c>
      <c r="AM790" s="198">
        <f t="shared" si="38"/>
        <v>4</v>
      </c>
      <c r="AN790" s="198" t="str">
        <f>IF(ISERROR(VLOOKUP($AM790,Datos!$I$24:$J$28,2,0)),"-",VLOOKUP($AM790,Datos!$I$24:$J$28,2,0))</f>
        <v>Moderado</v>
      </c>
    </row>
    <row r="791" spans="1:40" s="199" customFormat="1">
      <c r="A791" s="196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8" t="s">
        <v>191</v>
      </c>
      <c r="N791" s="178" t="s">
        <v>194</v>
      </c>
      <c r="O791" s="198">
        <f>IF( AND($M791&lt;&gt;"", $N791&lt;&gt;""), VLOOKUP( IF(ISERROR(VLOOKUP($M791,Datos!$B$8:$C$13,2,0)),0,VLOOKUP($M791,Datos!$B$8:$C$13,2,0)), Datos!$I$9:$N$13, IF(ISERROR(VLOOKUP($N791,Datos!$B$17:$C$21,2,0)),0,VLOOKUP($N791, Datos!$B$17:$C$21,2,0)+1),  0),  "-")</f>
        <v>22</v>
      </c>
      <c r="P791" s="177"/>
      <c r="Q791" s="177"/>
      <c r="R791" s="177"/>
      <c r="S791" s="178" t="s">
        <v>40</v>
      </c>
      <c r="T791" s="198" t="str">
        <f>IF(ISERROR(VLOOKUP($S791,Datos!$B$25:$C$29,2,0)),"", VLOOKUP($S791,Datos!$B$25:$C$29,2,0))</f>
        <v>Alta</v>
      </c>
      <c r="U791" s="198" t="str">
        <f>VLOOKUP($S791,'Efectividad de Controles'!$B$5:$D$9,3,0)</f>
        <v>Impacto / Probabilidad</v>
      </c>
      <c r="V791" s="177"/>
      <c r="W791" s="177"/>
      <c r="X791" s="178" t="s">
        <v>191</v>
      </c>
      <c r="Y791" s="178" t="s">
        <v>196</v>
      </c>
      <c r="Z791" s="198">
        <f>IF( AND($X791&lt;&gt;"", $Y791&lt;&gt;""), VLOOKUP( IF(ISERROR(VLOOKUP($X791,Datos!$B$8:$C$13,2,0)),0,VLOOKUP($X791,Datos!$B$8:$C$13,2,0)), Datos!$I$9:$N$13, IF(ISERROR(VLOOKUP($Y791,Datos!$B$17:$C$21,2,0)),0,VLOOKUP($Y791, Datos!$B$17:$C$21,2,0)+1),  0),  "-")</f>
        <v>25</v>
      </c>
      <c r="AA791" s="177"/>
      <c r="AB791" s="177"/>
      <c r="AC791" s="179"/>
      <c r="AD791" s="180"/>
      <c r="AE791" s="198">
        <f t="shared" si="36"/>
        <v>22</v>
      </c>
      <c r="AF791" s="198">
        <f t="shared" si="37"/>
        <v>25</v>
      </c>
      <c r="AG791" s="178">
        <v>3</v>
      </c>
      <c r="AH791" s="198" t="str">
        <f>IF(ISERROR(VLOOKUP($AG791,Datos!$A$9:$E$13,2,0)),"",VLOOKUP($AG791,Datos!$A$9:$E$13,2,0))</f>
        <v>3 Moderado</v>
      </c>
      <c r="AI791" s="197" t="str">
        <f>IF(ISERROR(VLOOKUP($AJ791,Datos!$D$8:$E$13,2,0)),0,VLOOKUP($AJ791,Datos!$D$8:$E$13,2,0))</f>
        <v>Extremadamente Dañino</v>
      </c>
      <c r="AJ791" s="198">
        <f>IF(ISERROR(VLOOKUP($X791,Datos!$B$8:$E$13,3,0)), 0, VLOOKUP($X791,Datos!$B$8:$E$13,3,0))</f>
        <v>4</v>
      </c>
      <c r="AK791" s="198">
        <f>IF(ISERROR(VLOOKUP(AL791,Datos!D784:E789,2,0)),0,VLOOKUP(AL791,Datos!D784:E789,2,0))</f>
        <v>0</v>
      </c>
      <c r="AL791" s="198">
        <f>IF(ISERROR(VLOOKUP(Y791,Datos!B784:E789,3,0)),0,VLOOKUP(Y791,Datos!B784:E789,3,0))</f>
        <v>0</v>
      </c>
      <c r="AM791" s="198">
        <f t="shared" si="38"/>
        <v>4</v>
      </c>
      <c r="AN791" s="198" t="str">
        <f>IF(ISERROR(VLOOKUP($AM791,Datos!$I$24:$J$28,2,0)),"-",VLOOKUP($AM791,Datos!$I$24:$J$28,2,0))</f>
        <v>Moderado</v>
      </c>
    </row>
    <row r="792" spans="1:40" s="199" customFormat="1">
      <c r="A792" s="196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8" t="s">
        <v>191</v>
      </c>
      <c r="N792" s="178" t="s">
        <v>194</v>
      </c>
      <c r="O792" s="198">
        <f>IF( AND($M792&lt;&gt;"", $N792&lt;&gt;""), VLOOKUP( IF(ISERROR(VLOOKUP($M792,Datos!$B$8:$C$13,2,0)),0,VLOOKUP($M792,Datos!$B$8:$C$13,2,0)), Datos!$I$9:$N$13, IF(ISERROR(VLOOKUP($N792,Datos!$B$17:$C$21,2,0)),0,VLOOKUP($N792, Datos!$B$17:$C$21,2,0)+1),  0),  "-")</f>
        <v>22</v>
      </c>
      <c r="P792" s="177"/>
      <c r="Q792" s="177"/>
      <c r="R792" s="177"/>
      <c r="S792" s="178" t="s">
        <v>40</v>
      </c>
      <c r="T792" s="198" t="str">
        <f>IF(ISERROR(VLOOKUP($S792,Datos!$B$25:$C$29,2,0)),"", VLOOKUP($S792,Datos!$B$25:$C$29,2,0))</f>
        <v>Alta</v>
      </c>
      <c r="U792" s="198" t="str">
        <f>VLOOKUP($S792,'Efectividad de Controles'!$B$5:$D$9,3,0)</f>
        <v>Impacto / Probabilidad</v>
      </c>
      <c r="V792" s="177"/>
      <c r="W792" s="177"/>
      <c r="X792" s="178" t="s">
        <v>191</v>
      </c>
      <c r="Y792" s="178" t="s">
        <v>196</v>
      </c>
      <c r="Z792" s="198">
        <f>IF( AND($X792&lt;&gt;"", $Y792&lt;&gt;""), VLOOKUP( IF(ISERROR(VLOOKUP($X792,Datos!$B$8:$C$13,2,0)),0,VLOOKUP($X792,Datos!$B$8:$C$13,2,0)), Datos!$I$9:$N$13, IF(ISERROR(VLOOKUP($Y792,Datos!$B$17:$C$21,2,0)),0,VLOOKUP($Y792, Datos!$B$17:$C$21,2,0)+1),  0),  "-")</f>
        <v>25</v>
      </c>
      <c r="AA792" s="177"/>
      <c r="AB792" s="177"/>
      <c r="AC792" s="179"/>
      <c r="AD792" s="180"/>
      <c r="AE792" s="198">
        <f t="shared" si="36"/>
        <v>22</v>
      </c>
      <c r="AF792" s="198">
        <f t="shared" si="37"/>
        <v>25</v>
      </c>
      <c r="AG792" s="178">
        <v>3</v>
      </c>
      <c r="AH792" s="198" t="str">
        <f>IF(ISERROR(VLOOKUP($AG792,Datos!$A$9:$E$13,2,0)),"",VLOOKUP($AG792,Datos!$A$9:$E$13,2,0))</f>
        <v>3 Moderado</v>
      </c>
      <c r="AI792" s="197" t="str">
        <f>IF(ISERROR(VLOOKUP($AJ792,Datos!$D$8:$E$13,2,0)),0,VLOOKUP($AJ792,Datos!$D$8:$E$13,2,0))</f>
        <v>Extremadamente Dañino</v>
      </c>
      <c r="AJ792" s="198">
        <f>IF(ISERROR(VLOOKUP($X792,Datos!$B$8:$E$13,3,0)), 0, VLOOKUP($X792,Datos!$B$8:$E$13,3,0))</f>
        <v>4</v>
      </c>
      <c r="AK792" s="198">
        <f>IF(ISERROR(VLOOKUP(AL792,Datos!D785:E790,2,0)),0,VLOOKUP(AL792,Datos!D785:E790,2,0))</f>
        <v>0</v>
      </c>
      <c r="AL792" s="198">
        <f>IF(ISERROR(VLOOKUP(Y792,Datos!B785:E790,3,0)),0,VLOOKUP(Y792,Datos!B785:E790,3,0))</f>
        <v>0</v>
      </c>
      <c r="AM792" s="198">
        <f t="shared" si="38"/>
        <v>4</v>
      </c>
      <c r="AN792" s="198" t="str">
        <f>IF(ISERROR(VLOOKUP($AM792,Datos!$I$24:$J$28,2,0)),"-",VLOOKUP($AM792,Datos!$I$24:$J$28,2,0))</f>
        <v>Moderado</v>
      </c>
    </row>
    <row r="793" spans="1:40" s="199" customFormat="1">
      <c r="A793" s="196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8" t="s">
        <v>191</v>
      </c>
      <c r="N793" s="178" t="s">
        <v>194</v>
      </c>
      <c r="O793" s="198">
        <f>IF( AND($M793&lt;&gt;"", $N793&lt;&gt;""), VLOOKUP( IF(ISERROR(VLOOKUP($M793,Datos!$B$8:$C$13,2,0)),0,VLOOKUP($M793,Datos!$B$8:$C$13,2,0)), Datos!$I$9:$N$13, IF(ISERROR(VLOOKUP($N793,Datos!$B$17:$C$21,2,0)),0,VLOOKUP($N793, Datos!$B$17:$C$21,2,0)+1),  0),  "-")</f>
        <v>22</v>
      </c>
      <c r="P793" s="177"/>
      <c r="Q793" s="177"/>
      <c r="R793" s="177"/>
      <c r="S793" s="178" t="s">
        <v>40</v>
      </c>
      <c r="T793" s="198" t="str">
        <f>IF(ISERROR(VLOOKUP($S793,Datos!$B$25:$C$29,2,0)),"", VLOOKUP($S793,Datos!$B$25:$C$29,2,0))</f>
        <v>Alta</v>
      </c>
      <c r="U793" s="198" t="str">
        <f>VLOOKUP($S793,'Efectividad de Controles'!$B$5:$D$9,3,0)</f>
        <v>Impacto / Probabilidad</v>
      </c>
      <c r="V793" s="177"/>
      <c r="W793" s="177"/>
      <c r="X793" s="178" t="s">
        <v>191</v>
      </c>
      <c r="Y793" s="178" t="s">
        <v>196</v>
      </c>
      <c r="Z793" s="198">
        <f>IF( AND($X793&lt;&gt;"", $Y793&lt;&gt;""), VLOOKUP( IF(ISERROR(VLOOKUP($X793,Datos!$B$8:$C$13,2,0)),0,VLOOKUP($X793,Datos!$B$8:$C$13,2,0)), Datos!$I$9:$N$13, IF(ISERROR(VLOOKUP($Y793,Datos!$B$17:$C$21,2,0)),0,VLOOKUP($Y793, Datos!$B$17:$C$21,2,0)+1),  0),  "-")</f>
        <v>25</v>
      </c>
      <c r="AA793" s="177"/>
      <c r="AB793" s="177"/>
      <c r="AC793" s="179"/>
      <c r="AD793" s="180"/>
      <c r="AE793" s="198">
        <f t="shared" si="36"/>
        <v>22</v>
      </c>
      <c r="AF793" s="198">
        <f t="shared" si="37"/>
        <v>25</v>
      </c>
      <c r="AG793" s="178">
        <v>3</v>
      </c>
      <c r="AH793" s="198" t="str">
        <f>IF(ISERROR(VLOOKUP($AG793,Datos!$A$9:$E$13,2,0)),"",VLOOKUP($AG793,Datos!$A$9:$E$13,2,0))</f>
        <v>3 Moderado</v>
      </c>
      <c r="AI793" s="197" t="str">
        <f>IF(ISERROR(VLOOKUP($AJ793,Datos!$D$8:$E$13,2,0)),0,VLOOKUP($AJ793,Datos!$D$8:$E$13,2,0))</f>
        <v>Extremadamente Dañino</v>
      </c>
      <c r="AJ793" s="198">
        <f>IF(ISERROR(VLOOKUP($X793,Datos!$B$8:$E$13,3,0)), 0, VLOOKUP($X793,Datos!$B$8:$E$13,3,0))</f>
        <v>4</v>
      </c>
      <c r="AK793" s="198">
        <f>IF(ISERROR(VLOOKUP(AL793,Datos!D786:E791,2,0)),0,VLOOKUP(AL793,Datos!D786:E791,2,0))</f>
        <v>0</v>
      </c>
      <c r="AL793" s="198">
        <f>IF(ISERROR(VLOOKUP(Y793,Datos!B786:E791,3,0)),0,VLOOKUP(Y793,Datos!B786:E791,3,0))</f>
        <v>0</v>
      </c>
      <c r="AM793" s="198">
        <f t="shared" si="38"/>
        <v>4</v>
      </c>
      <c r="AN793" s="198" t="str">
        <f>IF(ISERROR(VLOOKUP($AM793,Datos!$I$24:$J$28,2,0)),"-",VLOOKUP($AM793,Datos!$I$24:$J$28,2,0))</f>
        <v>Moderado</v>
      </c>
    </row>
    <row r="794" spans="1:40" s="199" customFormat="1">
      <c r="A794" s="196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8" t="s">
        <v>191</v>
      </c>
      <c r="N794" s="178" t="s">
        <v>194</v>
      </c>
      <c r="O794" s="198">
        <f>IF( AND($M794&lt;&gt;"", $N794&lt;&gt;""), VLOOKUP( IF(ISERROR(VLOOKUP($M794,Datos!$B$8:$C$13,2,0)),0,VLOOKUP($M794,Datos!$B$8:$C$13,2,0)), Datos!$I$9:$N$13, IF(ISERROR(VLOOKUP($N794,Datos!$B$17:$C$21,2,0)),0,VLOOKUP($N794, Datos!$B$17:$C$21,2,0)+1),  0),  "-")</f>
        <v>22</v>
      </c>
      <c r="P794" s="177"/>
      <c r="Q794" s="177"/>
      <c r="R794" s="177"/>
      <c r="S794" s="178" t="s">
        <v>40</v>
      </c>
      <c r="T794" s="198" t="str">
        <f>IF(ISERROR(VLOOKUP($S794,Datos!$B$25:$C$29,2,0)),"", VLOOKUP($S794,Datos!$B$25:$C$29,2,0))</f>
        <v>Alta</v>
      </c>
      <c r="U794" s="198" t="str">
        <f>VLOOKUP($S794,'Efectividad de Controles'!$B$5:$D$9,3,0)</f>
        <v>Impacto / Probabilidad</v>
      </c>
      <c r="V794" s="177"/>
      <c r="W794" s="177"/>
      <c r="X794" s="178" t="s">
        <v>191</v>
      </c>
      <c r="Y794" s="178" t="s">
        <v>196</v>
      </c>
      <c r="Z794" s="198">
        <f>IF( AND($X794&lt;&gt;"", $Y794&lt;&gt;""), VLOOKUP( IF(ISERROR(VLOOKUP($X794,Datos!$B$8:$C$13,2,0)),0,VLOOKUP($X794,Datos!$B$8:$C$13,2,0)), Datos!$I$9:$N$13, IF(ISERROR(VLOOKUP($Y794,Datos!$B$17:$C$21,2,0)),0,VLOOKUP($Y794, Datos!$B$17:$C$21,2,0)+1),  0),  "-")</f>
        <v>25</v>
      </c>
      <c r="AA794" s="177"/>
      <c r="AB794" s="177"/>
      <c r="AC794" s="179"/>
      <c r="AD794" s="180"/>
      <c r="AE794" s="198">
        <f t="shared" si="36"/>
        <v>22</v>
      </c>
      <c r="AF794" s="198">
        <f t="shared" si="37"/>
        <v>25</v>
      </c>
      <c r="AG794" s="178">
        <v>3</v>
      </c>
      <c r="AH794" s="198" t="str">
        <f>IF(ISERROR(VLOOKUP($AG794,Datos!$A$9:$E$13,2,0)),"",VLOOKUP($AG794,Datos!$A$9:$E$13,2,0))</f>
        <v>3 Moderado</v>
      </c>
      <c r="AI794" s="197" t="str">
        <f>IF(ISERROR(VLOOKUP($AJ794,Datos!$D$8:$E$13,2,0)),0,VLOOKUP($AJ794,Datos!$D$8:$E$13,2,0))</f>
        <v>Extremadamente Dañino</v>
      </c>
      <c r="AJ794" s="198">
        <f>IF(ISERROR(VLOOKUP($X794,Datos!$B$8:$E$13,3,0)), 0, VLOOKUP($X794,Datos!$B$8:$E$13,3,0))</f>
        <v>4</v>
      </c>
      <c r="AK794" s="198">
        <f>IF(ISERROR(VLOOKUP(AL794,Datos!D787:E792,2,0)),0,VLOOKUP(AL794,Datos!D787:E792,2,0))</f>
        <v>0</v>
      </c>
      <c r="AL794" s="198">
        <f>IF(ISERROR(VLOOKUP(Y794,Datos!B787:E792,3,0)),0,VLOOKUP(Y794,Datos!B787:E792,3,0))</f>
        <v>0</v>
      </c>
      <c r="AM794" s="198">
        <f t="shared" si="38"/>
        <v>4</v>
      </c>
      <c r="AN794" s="198" t="str">
        <f>IF(ISERROR(VLOOKUP($AM794,Datos!$I$24:$J$28,2,0)),"-",VLOOKUP($AM794,Datos!$I$24:$J$28,2,0))</f>
        <v>Moderado</v>
      </c>
    </row>
    <row r="795" spans="1:40" s="199" customFormat="1">
      <c r="A795" s="196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8" t="s">
        <v>191</v>
      </c>
      <c r="N795" s="178" t="s">
        <v>194</v>
      </c>
      <c r="O795" s="198">
        <f>IF( AND($M795&lt;&gt;"", $N795&lt;&gt;""), VLOOKUP( IF(ISERROR(VLOOKUP($M795,Datos!$B$8:$C$13,2,0)),0,VLOOKUP($M795,Datos!$B$8:$C$13,2,0)), Datos!$I$9:$N$13, IF(ISERROR(VLOOKUP($N795,Datos!$B$17:$C$21,2,0)),0,VLOOKUP($N795, Datos!$B$17:$C$21,2,0)+1),  0),  "-")</f>
        <v>22</v>
      </c>
      <c r="P795" s="177"/>
      <c r="Q795" s="177"/>
      <c r="R795" s="177"/>
      <c r="S795" s="178" t="s">
        <v>40</v>
      </c>
      <c r="T795" s="198" t="str">
        <f>IF(ISERROR(VLOOKUP($S795,Datos!$B$25:$C$29,2,0)),"", VLOOKUP($S795,Datos!$B$25:$C$29,2,0))</f>
        <v>Alta</v>
      </c>
      <c r="U795" s="198" t="str">
        <f>VLOOKUP($S795,'Efectividad de Controles'!$B$5:$D$9,3,0)</f>
        <v>Impacto / Probabilidad</v>
      </c>
      <c r="V795" s="177"/>
      <c r="W795" s="177"/>
      <c r="X795" s="178" t="s">
        <v>191</v>
      </c>
      <c r="Y795" s="178" t="s">
        <v>196</v>
      </c>
      <c r="Z795" s="198">
        <f>IF( AND($X795&lt;&gt;"", $Y795&lt;&gt;""), VLOOKUP( IF(ISERROR(VLOOKUP($X795,Datos!$B$8:$C$13,2,0)),0,VLOOKUP($X795,Datos!$B$8:$C$13,2,0)), Datos!$I$9:$N$13, IF(ISERROR(VLOOKUP($Y795,Datos!$B$17:$C$21,2,0)),0,VLOOKUP($Y795, Datos!$B$17:$C$21,2,0)+1),  0),  "-")</f>
        <v>25</v>
      </c>
      <c r="AA795" s="177"/>
      <c r="AB795" s="177"/>
      <c r="AC795" s="179"/>
      <c r="AD795" s="180"/>
      <c r="AE795" s="198">
        <f t="shared" si="36"/>
        <v>22</v>
      </c>
      <c r="AF795" s="198">
        <f t="shared" si="37"/>
        <v>25</v>
      </c>
      <c r="AG795" s="178">
        <v>3</v>
      </c>
      <c r="AH795" s="198" t="str">
        <f>IF(ISERROR(VLOOKUP($AG795,Datos!$A$9:$E$13,2,0)),"",VLOOKUP($AG795,Datos!$A$9:$E$13,2,0))</f>
        <v>3 Moderado</v>
      </c>
      <c r="AI795" s="197" t="str">
        <f>IF(ISERROR(VLOOKUP($AJ795,Datos!$D$8:$E$13,2,0)),0,VLOOKUP($AJ795,Datos!$D$8:$E$13,2,0))</f>
        <v>Extremadamente Dañino</v>
      </c>
      <c r="AJ795" s="198">
        <f>IF(ISERROR(VLOOKUP($X795,Datos!$B$8:$E$13,3,0)), 0, VLOOKUP($X795,Datos!$B$8:$E$13,3,0))</f>
        <v>4</v>
      </c>
      <c r="AK795" s="198">
        <f>IF(ISERROR(VLOOKUP(AL795,Datos!D788:E793,2,0)),0,VLOOKUP(AL795,Datos!D788:E793,2,0))</f>
        <v>0</v>
      </c>
      <c r="AL795" s="198">
        <f>IF(ISERROR(VLOOKUP(Y795,Datos!B788:E793,3,0)),0,VLOOKUP(Y795,Datos!B788:E793,3,0))</f>
        <v>0</v>
      </c>
      <c r="AM795" s="198">
        <f t="shared" si="38"/>
        <v>4</v>
      </c>
      <c r="AN795" s="198" t="str">
        <f>IF(ISERROR(VLOOKUP($AM795,Datos!$I$24:$J$28,2,0)),"-",VLOOKUP($AM795,Datos!$I$24:$J$28,2,0))</f>
        <v>Moderado</v>
      </c>
    </row>
    <row r="796" spans="1:40" s="199" customFormat="1">
      <c r="A796" s="196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8" t="s">
        <v>191</v>
      </c>
      <c r="N796" s="178" t="s">
        <v>194</v>
      </c>
      <c r="O796" s="198">
        <f>IF( AND($M796&lt;&gt;"", $N796&lt;&gt;""), VLOOKUP( IF(ISERROR(VLOOKUP($M796,Datos!$B$8:$C$13,2,0)),0,VLOOKUP($M796,Datos!$B$8:$C$13,2,0)), Datos!$I$9:$N$13, IF(ISERROR(VLOOKUP($N796,Datos!$B$17:$C$21,2,0)),0,VLOOKUP($N796, Datos!$B$17:$C$21,2,0)+1),  0),  "-")</f>
        <v>22</v>
      </c>
      <c r="P796" s="177"/>
      <c r="Q796" s="177"/>
      <c r="R796" s="177"/>
      <c r="S796" s="178" t="s">
        <v>40</v>
      </c>
      <c r="T796" s="198" t="str">
        <f>IF(ISERROR(VLOOKUP($S796,Datos!$B$25:$C$29,2,0)),"", VLOOKUP($S796,Datos!$B$25:$C$29,2,0))</f>
        <v>Alta</v>
      </c>
      <c r="U796" s="198" t="str">
        <f>VLOOKUP($S796,'Efectividad de Controles'!$B$5:$D$9,3,0)</f>
        <v>Impacto / Probabilidad</v>
      </c>
      <c r="V796" s="177"/>
      <c r="W796" s="177"/>
      <c r="X796" s="178" t="s">
        <v>191</v>
      </c>
      <c r="Y796" s="178" t="s">
        <v>196</v>
      </c>
      <c r="Z796" s="198">
        <f>IF( AND($X796&lt;&gt;"", $Y796&lt;&gt;""), VLOOKUP( IF(ISERROR(VLOOKUP($X796,Datos!$B$8:$C$13,2,0)),0,VLOOKUP($X796,Datos!$B$8:$C$13,2,0)), Datos!$I$9:$N$13, IF(ISERROR(VLOOKUP($Y796,Datos!$B$17:$C$21,2,0)),0,VLOOKUP($Y796, Datos!$B$17:$C$21,2,0)+1),  0),  "-")</f>
        <v>25</v>
      </c>
      <c r="AA796" s="177"/>
      <c r="AB796" s="177"/>
      <c r="AC796" s="179"/>
      <c r="AD796" s="180"/>
      <c r="AE796" s="198">
        <f t="shared" si="36"/>
        <v>22</v>
      </c>
      <c r="AF796" s="198">
        <f t="shared" si="37"/>
        <v>25</v>
      </c>
      <c r="AG796" s="178">
        <v>3</v>
      </c>
      <c r="AH796" s="198" t="str">
        <f>IF(ISERROR(VLOOKUP($AG796,Datos!$A$9:$E$13,2,0)),"",VLOOKUP($AG796,Datos!$A$9:$E$13,2,0))</f>
        <v>3 Moderado</v>
      </c>
      <c r="AI796" s="197" t="str">
        <f>IF(ISERROR(VLOOKUP($AJ796,Datos!$D$8:$E$13,2,0)),0,VLOOKUP($AJ796,Datos!$D$8:$E$13,2,0))</f>
        <v>Extremadamente Dañino</v>
      </c>
      <c r="AJ796" s="198">
        <f>IF(ISERROR(VLOOKUP($X796,Datos!$B$8:$E$13,3,0)), 0, VLOOKUP($X796,Datos!$B$8:$E$13,3,0))</f>
        <v>4</v>
      </c>
      <c r="AK796" s="198">
        <f>IF(ISERROR(VLOOKUP(AL796,Datos!D789:E794,2,0)),0,VLOOKUP(AL796,Datos!D789:E794,2,0))</f>
        <v>0</v>
      </c>
      <c r="AL796" s="198">
        <f>IF(ISERROR(VLOOKUP(Y796,Datos!B789:E794,3,0)),0,VLOOKUP(Y796,Datos!B789:E794,3,0))</f>
        <v>0</v>
      </c>
      <c r="AM796" s="198">
        <f t="shared" si="38"/>
        <v>4</v>
      </c>
      <c r="AN796" s="198" t="str">
        <f>IF(ISERROR(VLOOKUP($AM796,Datos!$I$24:$J$28,2,0)),"-",VLOOKUP($AM796,Datos!$I$24:$J$28,2,0))</f>
        <v>Moderado</v>
      </c>
    </row>
    <row r="797" spans="1:40" s="199" customFormat="1">
      <c r="A797" s="196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8" t="s">
        <v>191</v>
      </c>
      <c r="N797" s="178" t="s">
        <v>194</v>
      </c>
      <c r="O797" s="198">
        <f>IF( AND($M797&lt;&gt;"", $N797&lt;&gt;""), VLOOKUP( IF(ISERROR(VLOOKUP($M797,Datos!$B$8:$C$13,2,0)),0,VLOOKUP($M797,Datos!$B$8:$C$13,2,0)), Datos!$I$9:$N$13, IF(ISERROR(VLOOKUP($N797,Datos!$B$17:$C$21,2,0)),0,VLOOKUP($N797, Datos!$B$17:$C$21,2,0)+1),  0),  "-")</f>
        <v>22</v>
      </c>
      <c r="P797" s="177"/>
      <c r="Q797" s="177"/>
      <c r="R797" s="177"/>
      <c r="S797" s="178" t="s">
        <v>40</v>
      </c>
      <c r="T797" s="198" t="str">
        <f>IF(ISERROR(VLOOKUP($S797,Datos!$B$25:$C$29,2,0)),"", VLOOKUP($S797,Datos!$B$25:$C$29,2,0))</f>
        <v>Alta</v>
      </c>
      <c r="U797" s="198" t="str">
        <f>VLOOKUP($S797,'Efectividad de Controles'!$B$5:$D$9,3,0)</f>
        <v>Impacto / Probabilidad</v>
      </c>
      <c r="V797" s="177"/>
      <c r="W797" s="177"/>
      <c r="X797" s="178" t="s">
        <v>191</v>
      </c>
      <c r="Y797" s="178" t="s">
        <v>196</v>
      </c>
      <c r="Z797" s="198">
        <f>IF( AND($X797&lt;&gt;"", $Y797&lt;&gt;""), VLOOKUP( IF(ISERROR(VLOOKUP($X797,Datos!$B$8:$C$13,2,0)),0,VLOOKUP($X797,Datos!$B$8:$C$13,2,0)), Datos!$I$9:$N$13, IF(ISERROR(VLOOKUP($Y797,Datos!$B$17:$C$21,2,0)),0,VLOOKUP($Y797, Datos!$B$17:$C$21,2,0)+1),  0),  "-")</f>
        <v>25</v>
      </c>
      <c r="AA797" s="177"/>
      <c r="AB797" s="177"/>
      <c r="AC797" s="179"/>
      <c r="AD797" s="180"/>
      <c r="AE797" s="198">
        <f t="shared" si="36"/>
        <v>22</v>
      </c>
      <c r="AF797" s="198">
        <f t="shared" si="37"/>
        <v>25</v>
      </c>
      <c r="AG797" s="178">
        <v>3</v>
      </c>
      <c r="AH797" s="198" t="str">
        <f>IF(ISERROR(VLOOKUP($AG797,Datos!$A$9:$E$13,2,0)),"",VLOOKUP($AG797,Datos!$A$9:$E$13,2,0))</f>
        <v>3 Moderado</v>
      </c>
      <c r="AI797" s="197" t="str">
        <f>IF(ISERROR(VLOOKUP($AJ797,Datos!$D$8:$E$13,2,0)),0,VLOOKUP($AJ797,Datos!$D$8:$E$13,2,0))</f>
        <v>Extremadamente Dañino</v>
      </c>
      <c r="AJ797" s="198">
        <f>IF(ISERROR(VLOOKUP($X797,Datos!$B$8:$E$13,3,0)), 0, VLOOKUP($X797,Datos!$B$8:$E$13,3,0))</f>
        <v>4</v>
      </c>
      <c r="AK797" s="198">
        <f>IF(ISERROR(VLOOKUP(AL797,Datos!D790:E795,2,0)),0,VLOOKUP(AL797,Datos!D790:E795,2,0))</f>
        <v>0</v>
      </c>
      <c r="AL797" s="198">
        <f>IF(ISERROR(VLOOKUP(Y797,Datos!B790:E795,3,0)),0,VLOOKUP(Y797,Datos!B790:E795,3,0))</f>
        <v>0</v>
      </c>
      <c r="AM797" s="198">
        <f t="shared" si="38"/>
        <v>4</v>
      </c>
      <c r="AN797" s="198" t="str">
        <f>IF(ISERROR(VLOOKUP($AM797,Datos!$I$24:$J$28,2,0)),"-",VLOOKUP($AM797,Datos!$I$24:$J$28,2,0))</f>
        <v>Moderado</v>
      </c>
    </row>
    <row r="798" spans="1:40" s="199" customFormat="1">
      <c r="A798" s="196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8" t="s">
        <v>191</v>
      </c>
      <c r="N798" s="178" t="s">
        <v>194</v>
      </c>
      <c r="O798" s="198">
        <f>IF( AND($M798&lt;&gt;"", $N798&lt;&gt;""), VLOOKUP( IF(ISERROR(VLOOKUP($M798,Datos!$B$8:$C$13,2,0)),0,VLOOKUP($M798,Datos!$B$8:$C$13,2,0)), Datos!$I$9:$N$13, IF(ISERROR(VLOOKUP($N798,Datos!$B$17:$C$21,2,0)),0,VLOOKUP($N798, Datos!$B$17:$C$21,2,0)+1),  0),  "-")</f>
        <v>22</v>
      </c>
      <c r="P798" s="177"/>
      <c r="Q798" s="177"/>
      <c r="R798" s="177"/>
      <c r="S798" s="178" t="s">
        <v>40</v>
      </c>
      <c r="T798" s="198" t="str">
        <f>IF(ISERROR(VLOOKUP($S798,Datos!$B$25:$C$29,2,0)),"", VLOOKUP($S798,Datos!$B$25:$C$29,2,0))</f>
        <v>Alta</v>
      </c>
      <c r="U798" s="198" t="str">
        <f>VLOOKUP($S798,'Efectividad de Controles'!$B$5:$D$9,3,0)</f>
        <v>Impacto / Probabilidad</v>
      </c>
      <c r="V798" s="177"/>
      <c r="W798" s="177"/>
      <c r="X798" s="178" t="s">
        <v>191</v>
      </c>
      <c r="Y798" s="178" t="s">
        <v>196</v>
      </c>
      <c r="Z798" s="198">
        <f>IF( AND($X798&lt;&gt;"", $Y798&lt;&gt;""), VLOOKUP( IF(ISERROR(VLOOKUP($X798,Datos!$B$8:$C$13,2,0)),0,VLOOKUP($X798,Datos!$B$8:$C$13,2,0)), Datos!$I$9:$N$13, IF(ISERROR(VLOOKUP($Y798,Datos!$B$17:$C$21,2,0)),0,VLOOKUP($Y798, Datos!$B$17:$C$21,2,0)+1),  0),  "-")</f>
        <v>25</v>
      </c>
      <c r="AA798" s="177"/>
      <c r="AB798" s="177"/>
      <c r="AC798" s="179"/>
      <c r="AD798" s="180"/>
      <c r="AE798" s="198">
        <f t="shared" si="36"/>
        <v>22</v>
      </c>
      <c r="AF798" s="198">
        <f t="shared" si="37"/>
        <v>25</v>
      </c>
      <c r="AG798" s="178">
        <v>3</v>
      </c>
      <c r="AH798" s="198" t="str">
        <f>IF(ISERROR(VLOOKUP($AG798,Datos!$A$9:$E$13,2,0)),"",VLOOKUP($AG798,Datos!$A$9:$E$13,2,0))</f>
        <v>3 Moderado</v>
      </c>
      <c r="AI798" s="197" t="str">
        <f>IF(ISERROR(VLOOKUP($AJ798,Datos!$D$8:$E$13,2,0)),0,VLOOKUP($AJ798,Datos!$D$8:$E$13,2,0))</f>
        <v>Extremadamente Dañino</v>
      </c>
      <c r="AJ798" s="198">
        <f>IF(ISERROR(VLOOKUP($X798,Datos!$B$8:$E$13,3,0)), 0, VLOOKUP($X798,Datos!$B$8:$E$13,3,0))</f>
        <v>4</v>
      </c>
      <c r="AK798" s="198">
        <f>IF(ISERROR(VLOOKUP(AL798,Datos!D791:E796,2,0)),0,VLOOKUP(AL798,Datos!D791:E796,2,0))</f>
        <v>0</v>
      </c>
      <c r="AL798" s="198">
        <f>IF(ISERROR(VLOOKUP(Y798,Datos!B791:E796,3,0)),0,VLOOKUP(Y798,Datos!B791:E796,3,0))</f>
        <v>0</v>
      </c>
      <c r="AM798" s="198">
        <f t="shared" si="38"/>
        <v>4</v>
      </c>
      <c r="AN798" s="198" t="str">
        <f>IF(ISERROR(VLOOKUP($AM798,Datos!$I$24:$J$28,2,0)),"-",VLOOKUP($AM798,Datos!$I$24:$J$28,2,0))</f>
        <v>Moderado</v>
      </c>
    </row>
    <row r="799" spans="1:40" s="199" customFormat="1">
      <c r="A799" s="196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8" t="s">
        <v>191</v>
      </c>
      <c r="N799" s="178" t="s">
        <v>194</v>
      </c>
      <c r="O799" s="198">
        <f>IF( AND($M799&lt;&gt;"", $N799&lt;&gt;""), VLOOKUP( IF(ISERROR(VLOOKUP($M799,Datos!$B$8:$C$13,2,0)),0,VLOOKUP($M799,Datos!$B$8:$C$13,2,0)), Datos!$I$9:$N$13, IF(ISERROR(VLOOKUP($N799,Datos!$B$17:$C$21,2,0)),0,VLOOKUP($N799, Datos!$B$17:$C$21,2,0)+1),  0),  "-")</f>
        <v>22</v>
      </c>
      <c r="P799" s="177"/>
      <c r="Q799" s="177"/>
      <c r="R799" s="177"/>
      <c r="S799" s="178" t="s">
        <v>40</v>
      </c>
      <c r="T799" s="198" t="str">
        <f>IF(ISERROR(VLOOKUP($S799,Datos!$B$25:$C$29,2,0)),"", VLOOKUP($S799,Datos!$B$25:$C$29,2,0))</f>
        <v>Alta</v>
      </c>
      <c r="U799" s="198" t="str">
        <f>VLOOKUP($S799,'Efectividad de Controles'!$B$5:$D$9,3,0)</f>
        <v>Impacto / Probabilidad</v>
      </c>
      <c r="V799" s="177"/>
      <c r="W799" s="177"/>
      <c r="X799" s="178" t="s">
        <v>191</v>
      </c>
      <c r="Y799" s="178" t="s">
        <v>196</v>
      </c>
      <c r="Z799" s="198">
        <f>IF( AND($X799&lt;&gt;"", $Y799&lt;&gt;""), VLOOKUP( IF(ISERROR(VLOOKUP($X799,Datos!$B$8:$C$13,2,0)),0,VLOOKUP($X799,Datos!$B$8:$C$13,2,0)), Datos!$I$9:$N$13, IF(ISERROR(VLOOKUP($Y799,Datos!$B$17:$C$21,2,0)),0,VLOOKUP($Y799, Datos!$B$17:$C$21,2,0)+1),  0),  "-")</f>
        <v>25</v>
      </c>
      <c r="AA799" s="177"/>
      <c r="AB799" s="177"/>
      <c r="AC799" s="179"/>
      <c r="AD799" s="180"/>
      <c r="AE799" s="198">
        <f t="shared" si="36"/>
        <v>22</v>
      </c>
      <c r="AF799" s="198">
        <f t="shared" si="37"/>
        <v>25</v>
      </c>
      <c r="AG799" s="178">
        <v>3</v>
      </c>
      <c r="AH799" s="198" t="str">
        <f>IF(ISERROR(VLOOKUP($AG799,Datos!$A$9:$E$13,2,0)),"",VLOOKUP($AG799,Datos!$A$9:$E$13,2,0))</f>
        <v>3 Moderado</v>
      </c>
      <c r="AI799" s="197" t="str">
        <f>IF(ISERROR(VLOOKUP($AJ799,Datos!$D$8:$E$13,2,0)),0,VLOOKUP($AJ799,Datos!$D$8:$E$13,2,0))</f>
        <v>Extremadamente Dañino</v>
      </c>
      <c r="AJ799" s="198">
        <f>IF(ISERROR(VLOOKUP($X799,Datos!$B$8:$E$13,3,0)), 0, VLOOKUP($X799,Datos!$B$8:$E$13,3,0))</f>
        <v>4</v>
      </c>
      <c r="AK799" s="198">
        <f>IF(ISERROR(VLOOKUP(AL799,Datos!D792:E797,2,0)),0,VLOOKUP(AL799,Datos!D792:E797,2,0))</f>
        <v>0</v>
      </c>
      <c r="AL799" s="198">
        <f>IF(ISERROR(VLOOKUP(Y799,Datos!B792:E797,3,0)),0,VLOOKUP(Y799,Datos!B792:E797,3,0))</f>
        <v>0</v>
      </c>
      <c r="AM799" s="198">
        <f t="shared" si="38"/>
        <v>4</v>
      </c>
      <c r="AN799" s="198" t="str">
        <f>IF(ISERROR(VLOOKUP($AM799,Datos!$I$24:$J$28,2,0)),"-",VLOOKUP($AM799,Datos!$I$24:$J$28,2,0))</f>
        <v>Moderado</v>
      </c>
    </row>
    <row r="800" spans="1:40" s="199" customFormat="1">
      <c r="A800" s="196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8" t="s">
        <v>191</v>
      </c>
      <c r="N800" s="178" t="s">
        <v>194</v>
      </c>
      <c r="O800" s="198">
        <f>IF( AND($M800&lt;&gt;"", $N800&lt;&gt;""), VLOOKUP( IF(ISERROR(VLOOKUP($M800,Datos!$B$8:$C$13,2,0)),0,VLOOKUP($M800,Datos!$B$8:$C$13,2,0)), Datos!$I$9:$N$13, IF(ISERROR(VLOOKUP($N800,Datos!$B$17:$C$21,2,0)),0,VLOOKUP($N800, Datos!$B$17:$C$21,2,0)+1),  0),  "-")</f>
        <v>22</v>
      </c>
      <c r="P800" s="177"/>
      <c r="Q800" s="177"/>
      <c r="R800" s="177"/>
      <c r="S800" s="178" t="s">
        <v>40</v>
      </c>
      <c r="T800" s="198" t="str">
        <f>IF(ISERROR(VLOOKUP($S800,Datos!$B$25:$C$29,2,0)),"", VLOOKUP($S800,Datos!$B$25:$C$29,2,0))</f>
        <v>Alta</v>
      </c>
      <c r="U800" s="198" t="str">
        <f>VLOOKUP($S800,'Efectividad de Controles'!$B$5:$D$9,3,0)</f>
        <v>Impacto / Probabilidad</v>
      </c>
      <c r="V800" s="177"/>
      <c r="W800" s="177"/>
      <c r="X800" s="178" t="s">
        <v>191</v>
      </c>
      <c r="Y800" s="178" t="s">
        <v>196</v>
      </c>
      <c r="Z800" s="198">
        <f>IF( AND($X800&lt;&gt;"", $Y800&lt;&gt;""), VLOOKUP( IF(ISERROR(VLOOKUP($X800,Datos!$B$8:$C$13,2,0)),0,VLOOKUP($X800,Datos!$B$8:$C$13,2,0)), Datos!$I$9:$N$13, IF(ISERROR(VLOOKUP($Y800,Datos!$B$17:$C$21,2,0)),0,VLOOKUP($Y800, Datos!$B$17:$C$21,2,0)+1),  0),  "-")</f>
        <v>25</v>
      </c>
      <c r="AA800" s="177"/>
      <c r="AB800" s="177"/>
      <c r="AC800" s="179"/>
      <c r="AD800" s="180"/>
      <c r="AE800" s="198">
        <f t="shared" si="36"/>
        <v>22</v>
      </c>
      <c r="AF800" s="198">
        <f t="shared" si="37"/>
        <v>25</v>
      </c>
      <c r="AG800" s="178">
        <v>3</v>
      </c>
      <c r="AH800" s="198" t="str">
        <f>IF(ISERROR(VLOOKUP($AG800,Datos!$A$9:$E$13,2,0)),"",VLOOKUP($AG800,Datos!$A$9:$E$13,2,0))</f>
        <v>3 Moderado</v>
      </c>
      <c r="AI800" s="197" t="str">
        <f>IF(ISERROR(VLOOKUP($AJ800,Datos!$D$8:$E$13,2,0)),0,VLOOKUP($AJ800,Datos!$D$8:$E$13,2,0))</f>
        <v>Extremadamente Dañino</v>
      </c>
      <c r="AJ800" s="198">
        <f>IF(ISERROR(VLOOKUP($X800,Datos!$B$8:$E$13,3,0)), 0, VLOOKUP($X800,Datos!$B$8:$E$13,3,0))</f>
        <v>4</v>
      </c>
      <c r="AK800" s="198">
        <f>IF(ISERROR(VLOOKUP(AL800,Datos!D793:E798,2,0)),0,VLOOKUP(AL800,Datos!D793:E798,2,0))</f>
        <v>0</v>
      </c>
      <c r="AL800" s="198">
        <f>IF(ISERROR(VLOOKUP(Y800,Datos!B793:E798,3,0)),0,VLOOKUP(Y800,Datos!B793:E798,3,0))</f>
        <v>0</v>
      </c>
      <c r="AM800" s="198">
        <f t="shared" si="38"/>
        <v>4</v>
      </c>
      <c r="AN800" s="198" t="str">
        <f>IF(ISERROR(VLOOKUP($AM800,Datos!$I$24:$J$28,2,0)),"-",VLOOKUP($AM800,Datos!$I$24:$J$28,2,0))</f>
        <v>Moderado</v>
      </c>
    </row>
    <row r="801" spans="1:40" s="199" customFormat="1">
      <c r="A801" s="196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8" t="s">
        <v>191</v>
      </c>
      <c r="N801" s="178" t="s">
        <v>194</v>
      </c>
      <c r="O801" s="198">
        <f>IF( AND($M801&lt;&gt;"", $N801&lt;&gt;""), VLOOKUP( IF(ISERROR(VLOOKUP($M801,Datos!$B$8:$C$13,2,0)),0,VLOOKUP($M801,Datos!$B$8:$C$13,2,0)), Datos!$I$9:$N$13, IF(ISERROR(VLOOKUP($N801,Datos!$B$17:$C$21,2,0)),0,VLOOKUP($N801, Datos!$B$17:$C$21,2,0)+1),  0),  "-")</f>
        <v>22</v>
      </c>
      <c r="P801" s="177"/>
      <c r="Q801" s="177"/>
      <c r="R801" s="177"/>
      <c r="S801" s="178" t="s">
        <v>40</v>
      </c>
      <c r="T801" s="198" t="str">
        <f>IF(ISERROR(VLOOKUP($S801,Datos!$B$25:$C$29,2,0)),"", VLOOKUP($S801,Datos!$B$25:$C$29,2,0))</f>
        <v>Alta</v>
      </c>
      <c r="U801" s="198" t="str">
        <f>VLOOKUP($S801,'Efectividad de Controles'!$B$5:$D$9,3,0)</f>
        <v>Impacto / Probabilidad</v>
      </c>
      <c r="V801" s="177"/>
      <c r="W801" s="177"/>
      <c r="X801" s="178" t="s">
        <v>191</v>
      </c>
      <c r="Y801" s="178" t="s">
        <v>196</v>
      </c>
      <c r="Z801" s="198">
        <f>IF( AND($X801&lt;&gt;"", $Y801&lt;&gt;""), VLOOKUP( IF(ISERROR(VLOOKUP($X801,Datos!$B$8:$C$13,2,0)),0,VLOOKUP($X801,Datos!$B$8:$C$13,2,0)), Datos!$I$9:$N$13, IF(ISERROR(VLOOKUP($Y801,Datos!$B$17:$C$21,2,0)),0,VLOOKUP($Y801, Datos!$B$17:$C$21,2,0)+1),  0),  "-")</f>
        <v>25</v>
      </c>
      <c r="AA801" s="177"/>
      <c r="AB801" s="177"/>
      <c r="AC801" s="179"/>
      <c r="AD801" s="180"/>
      <c r="AE801" s="198">
        <f t="shared" ref="AE801:AE864" si="39">+O801</f>
        <v>22</v>
      </c>
      <c r="AF801" s="198">
        <f t="shared" ref="AF801:AF864" si="40">+Z801</f>
        <v>25</v>
      </c>
      <c r="AG801" s="178">
        <v>3</v>
      </c>
      <c r="AH801" s="198" t="str">
        <f>IF(ISERROR(VLOOKUP($AG801,Datos!$A$9:$E$13,2,0)),"",VLOOKUP($AG801,Datos!$A$9:$E$13,2,0))</f>
        <v>3 Moderado</v>
      </c>
      <c r="AI801" s="197" t="str">
        <f>IF(ISERROR(VLOOKUP($AJ801,Datos!$D$8:$E$13,2,0)),0,VLOOKUP($AJ801,Datos!$D$8:$E$13,2,0))</f>
        <v>Extremadamente Dañino</v>
      </c>
      <c r="AJ801" s="198">
        <f>IF(ISERROR(VLOOKUP($X801,Datos!$B$8:$E$13,3,0)), 0, VLOOKUP($X801,Datos!$B$8:$E$13,3,0))</f>
        <v>4</v>
      </c>
      <c r="AK801" s="198">
        <f>IF(ISERROR(VLOOKUP(AL801,Datos!D794:E799,2,0)),0,VLOOKUP(AL801,Datos!D794:E799,2,0))</f>
        <v>0</v>
      </c>
      <c r="AL801" s="198">
        <f>IF(ISERROR(VLOOKUP(Y801,Datos!B794:E799,3,0)),0,VLOOKUP(Y801,Datos!B794:E799,3,0))</f>
        <v>0</v>
      </c>
      <c r="AM801" s="198">
        <f t="shared" ref="AM801:AM864" si="41">+AL801+AJ801</f>
        <v>4</v>
      </c>
      <c r="AN801" s="198" t="str">
        <f>IF(ISERROR(VLOOKUP($AM801,Datos!$I$24:$J$28,2,0)),"-",VLOOKUP($AM801,Datos!$I$24:$J$28,2,0))</f>
        <v>Moderado</v>
      </c>
    </row>
    <row r="802" spans="1:40" s="199" customFormat="1">
      <c r="A802" s="196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8" t="s">
        <v>191</v>
      </c>
      <c r="N802" s="178" t="s">
        <v>194</v>
      </c>
      <c r="O802" s="198">
        <f>IF( AND($M802&lt;&gt;"", $N802&lt;&gt;""), VLOOKUP( IF(ISERROR(VLOOKUP($M802,Datos!$B$8:$C$13,2,0)),0,VLOOKUP($M802,Datos!$B$8:$C$13,2,0)), Datos!$I$9:$N$13, IF(ISERROR(VLOOKUP($N802,Datos!$B$17:$C$21,2,0)),0,VLOOKUP($N802, Datos!$B$17:$C$21,2,0)+1),  0),  "-")</f>
        <v>22</v>
      </c>
      <c r="P802" s="177"/>
      <c r="Q802" s="177"/>
      <c r="R802" s="177"/>
      <c r="S802" s="178" t="s">
        <v>40</v>
      </c>
      <c r="T802" s="198" t="str">
        <f>IF(ISERROR(VLOOKUP($S802,Datos!$B$25:$C$29,2,0)),"", VLOOKUP($S802,Datos!$B$25:$C$29,2,0))</f>
        <v>Alta</v>
      </c>
      <c r="U802" s="198" t="str">
        <f>VLOOKUP($S802,'Efectividad de Controles'!$B$5:$D$9,3,0)</f>
        <v>Impacto / Probabilidad</v>
      </c>
      <c r="V802" s="177"/>
      <c r="W802" s="177"/>
      <c r="X802" s="178" t="s">
        <v>191</v>
      </c>
      <c r="Y802" s="178" t="s">
        <v>196</v>
      </c>
      <c r="Z802" s="198">
        <f>IF( AND($X802&lt;&gt;"", $Y802&lt;&gt;""), VLOOKUP( IF(ISERROR(VLOOKUP($X802,Datos!$B$8:$C$13,2,0)),0,VLOOKUP($X802,Datos!$B$8:$C$13,2,0)), Datos!$I$9:$N$13, IF(ISERROR(VLOOKUP($Y802,Datos!$B$17:$C$21,2,0)),0,VLOOKUP($Y802, Datos!$B$17:$C$21,2,0)+1),  0),  "-")</f>
        <v>25</v>
      </c>
      <c r="AA802" s="177"/>
      <c r="AB802" s="177"/>
      <c r="AC802" s="179"/>
      <c r="AD802" s="180"/>
      <c r="AE802" s="198">
        <f t="shared" si="39"/>
        <v>22</v>
      </c>
      <c r="AF802" s="198">
        <f t="shared" si="40"/>
        <v>25</v>
      </c>
      <c r="AG802" s="178">
        <v>3</v>
      </c>
      <c r="AH802" s="198" t="str">
        <f>IF(ISERROR(VLOOKUP($AG802,Datos!$A$9:$E$13,2,0)),"",VLOOKUP($AG802,Datos!$A$9:$E$13,2,0))</f>
        <v>3 Moderado</v>
      </c>
      <c r="AI802" s="197" t="str">
        <f>IF(ISERROR(VLOOKUP($AJ802,Datos!$D$8:$E$13,2,0)),0,VLOOKUP($AJ802,Datos!$D$8:$E$13,2,0))</f>
        <v>Extremadamente Dañino</v>
      </c>
      <c r="AJ802" s="198">
        <f>IF(ISERROR(VLOOKUP($X802,Datos!$B$8:$E$13,3,0)), 0, VLOOKUP($X802,Datos!$B$8:$E$13,3,0))</f>
        <v>4</v>
      </c>
      <c r="AK802" s="198">
        <f>IF(ISERROR(VLOOKUP(AL802,Datos!D795:E800,2,0)),0,VLOOKUP(AL802,Datos!D795:E800,2,0))</f>
        <v>0</v>
      </c>
      <c r="AL802" s="198">
        <f>IF(ISERROR(VLOOKUP(Y802,Datos!B795:E800,3,0)),0,VLOOKUP(Y802,Datos!B795:E800,3,0))</f>
        <v>0</v>
      </c>
      <c r="AM802" s="198">
        <f t="shared" si="41"/>
        <v>4</v>
      </c>
      <c r="AN802" s="198" t="str">
        <f>IF(ISERROR(VLOOKUP($AM802,Datos!$I$24:$J$28,2,0)),"-",VLOOKUP($AM802,Datos!$I$24:$J$28,2,0))</f>
        <v>Moderado</v>
      </c>
    </row>
    <row r="803" spans="1:40" s="199" customFormat="1">
      <c r="A803" s="196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8" t="s">
        <v>191</v>
      </c>
      <c r="N803" s="178" t="s">
        <v>194</v>
      </c>
      <c r="O803" s="198">
        <f>IF( AND($M803&lt;&gt;"", $N803&lt;&gt;""), VLOOKUP( IF(ISERROR(VLOOKUP($M803,Datos!$B$8:$C$13,2,0)),0,VLOOKUP($M803,Datos!$B$8:$C$13,2,0)), Datos!$I$9:$N$13, IF(ISERROR(VLOOKUP($N803,Datos!$B$17:$C$21,2,0)),0,VLOOKUP($N803, Datos!$B$17:$C$21,2,0)+1),  0),  "-")</f>
        <v>22</v>
      </c>
      <c r="P803" s="177"/>
      <c r="Q803" s="177"/>
      <c r="R803" s="177"/>
      <c r="S803" s="178" t="s">
        <v>40</v>
      </c>
      <c r="T803" s="198" t="str">
        <f>IF(ISERROR(VLOOKUP($S803,Datos!$B$25:$C$29,2,0)),"", VLOOKUP($S803,Datos!$B$25:$C$29,2,0))</f>
        <v>Alta</v>
      </c>
      <c r="U803" s="198" t="str">
        <f>VLOOKUP($S803,'Efectividad de Controles'!$B$5:$D$9,3,0)</f>
        <v>Impacto / Probabilidad</v>
      </c>
      <c r="V803" s="177"/>
      <c r="W803" s="177"/>
      <c r="X803" s="178" t="s">
        <v>191</v>
      </c>
      <c r="Y803" s="178" t="s">
        <v>196</v>
      </c>
      <c r="Z803" s="198">
        <f>IF( AND($X803&lt;&gt;"", $Y803&lt;&gt;""), VLOOKUP( IF(ISERROR(VLOOKUP($X803,Datos!$B$8:$C$13,2,0)),0,VLOOKUP($X803,Datos!$B$8:$C$13,2,0)), Datos!$I$9:$N$13, IF(ISERROR(VLOOKUP($Y803,Datos!$B$17:$C$21,2,0)),0,VLOOKUP($Y803, Datos!$B$17:$C$21,2,0)+1),  0),  "-")</f>
        <v>25</v>
      </c>
      <c r="AA803" s="177"/>
      <c r="AB803" s="177"/>
      <c r="AC803" s="179"/>
      <c r="AD803" s="180"/>
      <c r="AE803" s="198">
        <f t="shared" si="39"/>
        <v>22</v>
      </c>
      <c r="AF803" s="198">
        <f t="shared" si="40"/>
        <v>25</v>
      </c>
      <c r="AG803" s="178">
        <v>3</v>
      </c>
      <c r="AH803" s="198" t="str">
        <f>IF(ISERROR(VLOOKUP($AG803,Datos!$A$9:$E$13,2,0)),"",VLOOKUP($AG803,Datos!$A$9:$E$13,2,0))</f>
        <v>3 Moderado</v>
      </c>
      <c r="AI803" s="197" t="str">
        <f>IF(ISERROR(VLOOKUP($AJ803,Datos!$D$8:$E$13,2,0)),0,VLOOKUP($AJ803,Datos!$D$8:$E$13,2,0))</f>
        <v>Extremadamente Dañino</v>
      </c>
      <c r="AJ803" s="198">
        <f>IF(ISERROR(VLOOKUP($X803,Datos!$B$8:$E$13,3,0)), 0, VLOOKUP($X803,Datos!$B$8:$E$13,3,0))</f>
        <v>4</v>
      </c>
      <c r="AK803" s="198">
        <f>IF(ISERROR(VLOOKUP(AL803,Datos!D796:E801,2,0)),0,VLOOKUP(AL803,Datos!D796:E801,2,0))</f>
        <v>0</v>
      </c>
      <c r="AL803" s="198">
        <f>IF(ISERROR(VLOOKUP(Y803,Datos!B796:E801,3,0)),0,VLOOKUP(Y803,Datos!B796:E801,3,0))</f>
        <v>0</v>
      </c>
      <c r="AM803" s="198">
        <f t="shared" si="41"/>
        <v>4</v>
      </c>
      <c r="AN803" s="198" t="str">
        <f>IF(ISERROR(VLOOKUP($AM803,Datos!$I$24:$J$28,2,0)),"-",VLOOKUP($AM803,Datos!$I$24:$J$28,2,0))</f>
        <v>Moderado</v>
      </c>
    </row>
    <row r="804" spans="1:40" s="199" customFormat="1">
      <c r="A804" s="196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8" t="s">
        <v>191</v>
      </c>
      <c r="N804" s="178" t="s">
        <v>194</v>
      </c>
      <c r="O804" s="198">
        <f>IF( AND($M804&lt;&gt;"", $N804&lt;&gt;""), VLOOKUP( IF(ISERROR(VLOOKUP($M804,Datos!$B$8:$C$13,2,0)),0,VLOOKUP($M804,Datos!$B$8:$C$13,2,0)), Datos!$I$9:$N$13, IF(ISERROR(VLOOKUP($N804,Datos!$B$17:$C$21,2,0)),0,VLOOKUP($N804, Datos!$B$17:$C$21,2,0)+1),  0),  "-")</f>
        <v>22</v>
      </c>
      <c r="P804" s="177"/>
      <c r="Q804" s="177"/>
      <c r="R804" s="177"/>
      <c r="S804" s="178" t="s">
        <v>40</v>
      </c>
      <c r="T804" s="198" t="str">
        <f>IF(ISERROR(VLOOKUP($S804,Datos!$B$25:$C$29,2,0)),"", VLOOKUP($S804,Datos!$B$25:$C$29,2,0))</f>
        <v>Alta</v>
      </c>
      <c r="U804" s="198" t="str">
        <f>VLOOKUP($S804,'Efectividad de Controles'!$B$5:$D$9,3,0)</f>
        <v>Impacto / Probabilidad</v>
      </c>
      <c r="V804" s="177"/>
      <c r="W804" s="177"/>
      <c r="X804" s="178" t="s">
        <v>191</v>
      </c>
      <c r="Y804" s="178" t="s">
        <v>196</v>
      </c>
      <c r="Z804" s="198">
        <f>IF( AND($X804&lt;&gt;"", $Y804&lt;&gt;""), VLOOKUP( IF(ISERROR(VLOOKUP($X804,Datos!$B$8:$C$13,2,0)),0,VLOOKUP($X804,Datos!$B$8:$C$13,2,0)), Datos!$I$9:$N$13, IF(ISERROR(VLOOKUP($Y804,Datos!$B$17:$C$21,2,0)),0,VLOOKUP($Y804, Datos!$B$17:$C$21,2,0)+1),  0),  "-")</f>
        <v>25</v>
      </c>
      <c r="AA804" s="177"/>
      <c r="AB804" s="177"/>
      <c r="AC804" s="179"/>
      <c r="AD804" s="180"/>
      <c r="AE804" s="198">
        <f t="shared" si="39"/>
        <v>22</v>
      </c>
      <c r="AF804" s="198">
        <f t="shared" si="40"/>
        <v>25</v>
      </c>
      <c r="AG804" s="178">
        <v>3</v>
      </c>
      <c r="AH804" s="198" t="str">
        <f>IF(ISERROR(VLOOKUP($AG804,Datos!$A$9:$E$13,2,0)),"",VLOOKUP($AG804,Datos!$A$9:$E$13,2,0))</f>
        <v>3 Moderado</v>
      </c>
      <c r="AI804" s="197" t="str">
        <f>IF(ISERROR(VLOOKUP($AJ804,Datos!$D$8:$E$13,2,0)),0,VLOOKUP($AJ804,Datos!$D$8:$E$13,2,0))</f>
        <v>Extremadamente Dañino</v>
      </c>
      <c r="AJ804" s="198">
        <f>IF(ISERROR(VLOOKUP($X804,Datos!$B$8:$E$13,3,0)), 0, VLOOKUP($X804,Datos!$B$8:$E$13,3,0))</f>
        <v>4</v>
      </c>
      <c r="AK804" s="198">
        <f>IF(ISERROR(VLOOKUP(AL804,Datos!D797:E802,2,0)),0,VLOOKUP(AL804,Datos!D797:E802,2,0))</f>
        <v>0</v>
      </c>
      <c r="AL804" s="198">
        <f>IF(ISERROR(VLOOKUP(Y804,Datos!B797:E802,3,0)),0,VLOOKUP(Y804,Datos!B797:E802,3,0))</f>
        <v>0</v>
      </c>
      <c r="AM804" s="198">
        <f t="shared" si="41"/>
        <v>4</v>
      </c>
      <c r="AN804" s="198" t="str">
        <f>IF(ISERROR(VLOOKUP($AM804,Datos!$I$24:$J$28,2,0)),"-",VLOOKUP($AM804,Datos!$I$24:$J$28,2,0))</f>
        <v>Moderado</v>
      </c>
    </row>
    <row r="805" spans="1:40" s="199" customFormat="1">
      <c r="A805" s="196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8" t="s">
        <v>191</v>
      </c>
      <c r="N805" s="178" t="s">
        <v>194</v>
      </c>
      <c r="O805" s="198">
        <f>IF( AND($M805&lt;&gt;"", $N805&lt;&gt;""), VLOOKUP( IF(ISERROR(VLOOKUP($M805,Datos!$B$8:$C$13,2,0)),0,VLOOKUP($M805,Datos!$B$8:$C$13,2,0)), Datos!$I$9:$N$13, IF(ISERROR(VLOOKUP($N805,Datos!$B$17:$C$21,2,0)),0,VLOOKUP($N805, Datos!$B$17:$C$21,2,0)+1),  0),  "-")</f>
        <v>22</v>
      </c>
      <c r="P805" s="177"/>
      <c r="Q805" s="177"/>
      <c r="R805" s="177"/>
      <c r="S805" s="178" t="s">
        <v>40</v>
      </c>
      <c r="T805" s="198" t="str">
        <f>IF(ISERROR(VLOOKUP($S805,Datos!$B$25:$C$29,2,0)),"", VLOOKUP($S805,Datos!$B$25:$C$29,2,0))</f>
        <v>Alta</v>
      </c>
      <c r="U805" s="198" t="str">
        <f>VLOOKUP($S805,'Efectividad de Controles'!$B$5:$D$9,3,0)</f>
        <v>Impacto / Probabilidad</v>
      </c>
      <c r="V805" s="177"/>
      <c r="W805" s="177"/>
      <c r="X805" s="178" t="s">
        <v>191</v>
      </c>
      <c r="Y805" s="178" t="s">
        <v>196</v>
      </c>
      <c r="Z805" s="198">
        <f>IF( AND($X805&lt;&gt;"", $Y805&lt;&gt;""), VLOOKUP( IF(ISERROR(VLOOKUP($X805,Datos!$B$8:$C$13,2,0)),0,VLOOKUP($X805,Datos!$B$8:$C$13,2,0)), Datos!$I$9:$N$13, IF(ISERROR(VLOOKUP($Y805,Datos!$B$17:$C$21,2,0)),0,VLOOKUP($Y805, Datos!$B$17:$C$21,2,0)+1),  0),  "-")</f>
        <v>25</v>
      </c>
      <c r="AA805" s="177"/>
      <c r="AB805" s="177"/>
      <c r="AC805" s="179"/>
      <c r="AD805" s="180"/>
      <c r="AE805" s="198">
        <f t="shared" si="39"/>
        <v>22</v>
      </c>
      <c r="AF805" s="198">
        <f t="shared" si="40"/>
        <v>25</v>
      </c>
      <c r="AG805" s="178">
        <v>3</v>
      </c>
      <c r="AH805" s="198" t="str">
        <f>IF(ISERROR(VLOOKUP($AG805,Datos!$A$9:$E$13,2,0)),"",VLOOKUP($AG805,Datos!$A$9:$E$13,2,0))</f>
        <v>3 Moderado</v>
      </c>
      <c r="AI805" s="197" t="str">
        <f>IF(ISERROR(VLOOKUP($AJ805,Datos!$D$8:$E$13,2,0)),0,VLOOKUP($AJ805,Datos!$D$8:$E$13,2,0))</f>
        <v>Extremadamente Dañino</v>
      </c>
      <c r="AJ805" s="198">
        <f>IF(ISERROR(VLOOKUP($X805,Datos!$B$8:$E$13,3,0)), 0, VLOOKUP($X805,Datos!$B$8:$E$13,3,0))</f>
        <v>4</v>
      </c>
      <c r="AK805" s="198">
        <f>IF(ISERROR(VLOOKUP(AL805,Datos!D798:E803,2,0)),0,VLOOKUP(AL805,Datos!D798:E803,2,0))</f>
        <v>0</v>
      </c>
      <c r="AL805" s="198">
        <f>IF(ISERROR(VLOOKUP(Y805,Datos!B798:E803,3,0)),0,VLOOKUP(Y805,Datos!B798:E803,3,0))</f>
        <v>0</v>
      </c>
      <c r="AM805" s="198">
        <f t="shared" si="41"/>
        <v>4</v>
      </c>
      <c r="AN805" s="198" t="str">
        <f>IF(ISERROR(VLOOKUP($AM805,Datos!$I$24:$J$28,2,0)),"-",VLOOKUP($AM805,Datos!$I$24:$J$28,2,0))</f>
        <v>Moderado</v>
      </c>
    </row>
    <row r="806" spans="1:40" s="199" customFormat="1">
      <c r="A806" s="196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8" t="s">
        <v>191</v>
      </c>
      <c r="N806" s="178" t="s">
        <v>194</v>
      </c>
      <c r="O806" s="198">
        <f>IF( AND($M806&lt;&gt;"", $N806&lt;&gt;""), VLOOKUP( IF(ISERROR(VLOOKUP($M806,Datos!$B$8:$C$13,2,0)),0,VLOOKUP($M806,Datos!$B$8:$C$13,2,0)), Datos!$I$9:$N$13, IF(ISERROR(VLOOKUP($N806,Datos!$B$17:$C$21,2,0)),0,VLOOKUP($N806, Datos!$B$17:$C$21,2,0)+1),  0),  "-")</f>
        <v>22</v>
      </c>
      <c r="P806" s="177"/>
      <c r="Q806" s="177"/>
      <c r="R806" s="177"/>
      <c r="S806" s="178" t="s">
        <v>40</v>
      </c>
      <c r="T806" s="198" t="str">
        <f>IF(ISERROR(VLOOKUP($S806,Datos!$B$25:$C$29,2,0)),"", VLOOKUP($S806,Datos!$B$25:$C$29,2,0))</f>
        <v>Alta</v>
      </c>
      <c r="U806" s="198" t="str">
        <f>VLOOKUP($S806,'Efectividad de Controles'!$B$5:$D$9,3,0)</f>
        <v>Impacto / Probabilidad</v>
      </c>
      <c r="V806" s="177"/>
      <c r="W806" s="177"/>
      <c r="X806" s="178" t="s">
        <v>191</v>
      </c>
      <c r="Y806" s="178" t="s">
        <v>196</v>
      </c>
      <c r="Z806" s="198">
        <f>IF( AND($X806&lt;&gt;"", $Y806&lt;&gt;""), VLOOKUP( IF(ISERROR(VLOOKUP($X806,Datos!$B$8:$C$13,2,0)),0,VLOOKUP($X806,Datos!$B$8:$C$13,2,0)), Datos!$I$9:$N$13, IF(ISERROR(VLOOKUP($Y806,Datos!$B$17:$C$21,2,0)),0,VLOOKUP($Y806, Datos!$B$17:$C$21,2,0)+1),  0),  "-")</f>
        <v>25</v>
      </c>
      <c r="AA806" s="177"/>
      <c r="AB806" s="177"/>
      <c r="AC806" s="179"/>
      <c r="AD806" s="180"/>
      <c r="AE806" s="198">
        <f t="shared" si="39"/>
        <v>22</v>
      </c>
      <c r="AF806" s="198">
        <f t="shared" si="40"/>
        <v>25</v>
      </c>
      <c r="AG806" s="178">
        <v>3</v>
      </c>
      <c r="AH806" s="198" t="str">
        <f>IF(ISERROR(VLOOKUP($AG806,Datos!$A$9:$E$13,2,0)),"",VLOOKUP($AG806,Datos!$A$9:$E$13,2,0))</f>
        <v>3 Moderado</v>
      </c>
      <c r="AI806" s="197" t="str">
        <f>IF(ISERROR(VLOOKUP($AJ806,Datos!$D$8:$E$13,2,0)),0,VLOOKUP($AJ806,Datos!$D$8:$E$13,2,0))</f>
        <v>Extremadamente Dañino</v>
      </c>
      <c r="AJ806" s="198">
        <f>IF(ISERROR(VLOOKUP($X806,Datos!$B$8:$E$13,3,0)), 0, VLOOKUP($X806,Datos!$B$8:$E$13,3,0))</f>
        <v>4</v>
      </c>
      <c r="AK806" s="198">
        <f>IF(ISERROR(VLOOKUP(AL806,Datos!D799:E804,2,0)),0,VLOOKUP(AL806,Datos!D799:E804,2,0))</f>
        <v>0</v>
      </c>
      <c r="AL806" s="198">
        <f>IF(ISERROR(VLOOKUP(Y806,Datos!B799:E804,3,0)),0,VLOOKUP(Y806,Datos!B799:E804,3,0))</f>
        <v>0</v>
      </c>
      <c r="AM806" s="198">
        <f t="shared" si="41"/>
        <v>4</v>
      </c>
      <c r="AN806" s="198" t="str">
        <f>IF(ISERROR(VLOOKUP($AM806,Datos!$I$24:$J$28,2,0)),"-",VLOOKUP($AM806,Datos!$I$24:$J$28,2,0))</f>
        <v>Moderado</v>
      </c>
    </row>
    <row r="807" spans="1:40" s="199" customFormat="1">
      <c r="A807" s="196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8" t="s">
        <v>191</v>
      </c>
      <c r="N807" s="178" t="s">
        <v>194</v>
      </c>
      <c r="O807" s="198">
        <f>IF( AND($M807&lt;&gt;"", $N807&lt;&gt;""), VLOOKUP( IF(ISERROR(VLOOKUP($M807,Datos!$B$8:$C$13,2,0)),0,VLOOKUP($M807,Datos!$B$8:$C$13,2,0)), Datos!$I$9:$N$13, IF(ISERROR(VLOOKUP($N807,Datos!$B$17:$C$21,2,0)),0,VLOOKUP($N807, Datos!$B$17:$C$21,2,0)+1),  0),  "-")</f>
        <v>22</v>
      </c>
      <c r="P807" s="177"/>
      <c r="Q807" s="177"/>
      <c r="R807" s="177"/>
      <c r="S807" s="178" t="s">
        <v>40</v>
      </c>
      <c r="T807" s="198" t="str">
        <f>IF(ISERROR(VLOOKUP($S807,Datos!$B$25:$C$29,2,0)),"", VLOOKUP($S807,Datos!$B$25:$C$29,2,0))</f>
        <v>Alta</v>
      </c>
      <c r="U807" s="198" t="str">
        <f>VLOOKUP($S807,'Efectividad de Controles'!$B$5:$D$9,3,0)</f>
        <v>Impacto / Probabilidad</v>
      </c>
      <c r="V807" s="177"/>
      <c r="W807" s="177"/>
      <c r="X807" s="178" t="s">
        <v>191</v>
      </c>
      <c r="Y807" s="178" t="s">
        <v>196</v>
      </c>
      <c r="Z807" s="198">
        <f>IF( AND($X807&lt;&gt;"", $Y807&lt;&gt;""), VLOOKUP( IF(ISERROR(VLOOKUP($X807,Datos!$B$8:$C$13,2,0)),0,VLOOKUP($X807,Datos!$B$8:$C$13,2,0)), Datos!$I$9:$N$13, IF(ISERROR(VLOOKUP($Y807,Datos!$B$17:$C$21,2,0)),0,VLOOKUP($Y807, Datos!$B$17:$C$21,2,0)+1),  0),  "-")</f>
        <v>25</v>
      </c>
      <c r="AA807" s="177"/>
      <c r="AB807" s="177"/>
      <c r="AC807" s="179"/>
      <c r="AD807" s="180"/>
      <c r="AE807" s="198">
        <f t="shared" si="39"/>
        <v>22</v>
      </c>
      <c r="AF807" s="198">
        <f t="shared" si="40"/>
        <v>25</v>
      </c>
      <c r="AG807" s="178">
        <v>3</v>
      </c>
      <c r="AH807" s="198" t="str">
        <f>IF(ISERROR(VLOOKUP($AG807,Datos!$A$9:$E$13,2,0)),"",VLOOKUP($AG807,Datos!$A$9:$E$13,2,0))</f>
        <v>3 Moderado</v>
      </c>
      <c r="AI807" s="197" t="str">
        <f>IF(ISERROR(VLOOKUP($AJ807,Datos!$D$8:$E$13,2,0)),0,VLOOKUP($AJ807,Datos!$D$8:$E$13,2,0))</f>
        <v>Extremadamente Dañino</v>
      </c>
      <c r="AJ807" s="198">
        <f>IF(ISERROR(VLOOKUP($X807,Datos!$B$8:$E$13,3,0)), 0, VLOOKUP($X807,Datos!$B$8:$E$13,3,0))</f>
        <v>4</v>
      </c>
      <c r="AK807" s="198">
        <f>IF(ISERROR(VLOOKUP(AL807,Datos!D800:E805,2,0)),0,VLOOKUP(AL807,Datos!D800:E805,2,0))</f>
        <v>0</v>
      </c>
      <c r="AL807" s="198">
        <f>IF(ISERROR(VLOOKUP(Y807,Datos!B800:E805,3,0)),0,VLOOKUP(Y807,Datos!B800:E805,3,0))</f>
        <v>0</v>
      </c>
      <c r="AM807" s="198">
        <f t="shared" si="41"/>
        <v>4</v>
      </c>
      <c r="AN807" s="198" t="str">
        <f>IF(ISERROR(VLOOKUP($AM807,Datos!$I$24:$J$28,2,0)),"-",VLOOKUP($AM807,Datos!$I$24:$J$28,2,0))</f>
        <v>Moderado</v>
      </c>
    </row>
    <row r="808" spans="1:40" s="199" customFormat="1">
      <c r="A808" s="196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8" t="s">
        <v>191</v>
      </c>
      <c r="N808" s="178" t="s">
        <v>194</v>
      </c>
      <c r="O808" s="198">
        <f>IF( AND($M808&lt;&gt;"", $N808&lt;&gt;""), VLOOKUP( IF(ISERROR(VLOOKUP($M808,Datos!$B$8:$C$13,2,0)),0,VLOOKUP($M808,Datos!$B$8:$C$13,2,0)), Datos!$I$9:$N$13, IF(ISERROR(VLOOKUP($N808,Datos!$B$17:$C$21,2,0)),0,VLOOKUP($N808, Datos!$B$17:$C$21,2,0)+1),  0),  "-")</f>
        <v>22</v>
      </c>
      <c r="P808" s="177"/>
      <c r="Q808" s="177"/>
      <c r="R808" s="177"/>
      <c r="S808" s="178" t="s">
        <v>40</v>
      </c>
      <c r="T808" s="198" t="str">
        <f>IF(ISERROR(VLOOKUP($S808,Datos!$B$25:$C$29,2,0)),"", VLOOKUP($S808,Datos!$B$25:$C$29,2,0))</f>
        <v>Alta</v>
      </c>
      <c r="U808" s="198" t="str">
        <f>VLOOKUP($S808,'Efectividad de Controles'!$B$5:$D$9,3,0)</f>
        <v>Impacto / Probabilidad</v>
      </c>
      <c r="V808" s="177"/>
      <c r="W808" s="177"/>
      <c r="X808" s="178" t="s">
        <v>191</v>
      </c>
      <c r="Y808" s="178" t="s">
        <v>196</v>
      </c>
      <c r="Z808" s="198">
        <f>IF( AND($X808&lt;&gt;"", $Y808&lt;&gt;""), VLOOKUP( IF(ISERROR(VLOOKUP($X808,Datos!$B$8:$C$13,2,0)),0,VLOOKUP($X808,Datos!$B$8:$C$13,2,0)), Datos!$I$9:$N$13, IF(ISERROR(VLOOKUP($Y808,Datos!$B$17:$C$21,2,0)),0,VLOOKUP($Y808, Datos!$B$17:$C$21,2,0)+1),  0),  "-")</f>
        <v>25</v>
      </c>
      <c r="AA808" s="177"/>
      <c r="AB808" s="177"/>
      <c r="AC808" s="179"/>
      <c r="AD808" s="180"/>
      <c r="AE808" s="198">
        <f t="shared" si="39"/>
        <v>22</v>
      </c>
      <c r="AF808" s="198">
        <f t="shared" si="40"/>
        <v>25</v>
      </c>
      <c r="AG808" s="178">
        <v>3</v>
      </c>
      <c r="AH808" s="198" t="str">
        <f>IF(ISERROR(VLOOKUP($AG808,Datos!$A$9:$E$13,2,0)),"",VLOOKUP($AG808,Datos!$A$9:$E$13,2,0))</f>
        <v>3 Moderado</v>
      </c>
      <c r="AI808" s="197" t="str">
        <f>IF(ISERROR(VLOOKUP($AJ808,Datos!$D$8:$E$13,2,0)),0,VLOOKUP($AJ808,Datos!$D$8:$E$13,2,0))</f>
        <v>Extremadamente Dañino</v>
      </c>
      <c r="AJ808" s="198">
        <f>IF(ISERROR(VLOOKUP($X808,Datos!$B$8:$E$13,3,0)), 0, VLOOKUP($X808,Datos!$B$8:$E$13,3,0))</f>
        <v>4</v>
      </c>
      <c r="AK808" s="198">
        <f>IF(ISERROR(VLOOKUP(AL808,Datos!D801:E806,2,0)),0,VLOOKUP(AL808,Datos!D801:E806,2,0))</f>
        <v>0</v>
      </c>
      <c r="AL808" s="198">
        <f>IF(ISERROR(VLOOKUP(Y808,Datos!B801:E806,3,0)),0,VLOOKUP(Y808,Datos!B801:E806,3,0))</f>
        <v>0</v>
      </c>
      <c r="AM808" s="198">
        <f t="shared" si="41"/>
        <v>4</v>
      </c>
      <c r="AN808" s="198" t="str">
        <f>IF(ISERROR(VLOOKUP($AM808,Datos!$I$24:$J$28,2,0)),"-",VLOOKUP($AM808,Datos!$I$24:$J$28,2,0))</f>
        <v>Moderado</v>
      </c>
    </row>
    <row r="809" spans="1:40" s="199" customFormat="1">
      <c r="A809" s="196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8" t="s">
        <v>191</v>
      </c>
      <c r="N809" s="178" t="s">
        <v>194</v>
      </c>
      <c r="O809" s="198">
        <f>IF( AND($M809&lt;&gt;"", $N809&lt;&gt;""), VLOOKUP( IF(ISERROR(VLOOKUP($M809,Datos!$B$8:$C$13,2,0)),0,VLOOKUP($M809,Datos!$B$8:$C$13,2,0)), Datos!$I$9:$N$13, IF(ISERROR(VLOOKUP($N809,Datos!$B$17:$C$21,2,0)),0,VLOOKUP($N809, Datos!$B$17:$C$21,2,0)+1),  0),  "-")</f>
        <v>22</v>
      </c>
      <c r="P809" s="177"/>
      <c r="Q809" s="177"/>
      <c r="R809" s="177"/>
      <c r="S809" s="178" t="s">
        <v>40</v>
      </c>
      <c r="T809" s="198" t="str">
        <f>IF(ISERROR(VLOOKUP($S809,Datos!$B$25:$C$29,2,0)),"", VLOOKUP($S809,Datos!$B$25:$C$29,2,0))</f>
        <v>Alta</v>
      </c>
      <c r="U809" s="198" t="str">
        <f>VLOOKUP($S809,'Efectividad de Controles'!$B$5:$D$9,3,0)</f>
        <v>Impacto / Probabilidad</v>
      </c>
      <c r="V809" s="177"/>
      <c r="W809" s="177"/>
      <c r="X809" s="178" t="s">
        <v>191</v>
      </c>
      <c r="Y809" s="178" t="s">
        <v>196</v>
      </c>
      <c r="Z809" s="198">
        <f>IF( AND($X809&lt;&gt;"", $Y809&lt;&gt;""), VLOOKUP( IF(ISERROR(VLOOKUP($X809,Datos!$B$8:$C$13,2,0)),0,VLOOKUP($X809,Datos!$B$8:$C$13,2,0)), Datos!$I$9:$N$13, IF(ISERROR(VLOOKUP($Y809,Datos!$B$17:$C$21,2,0)),0,VLOOKUP($Y809, Datos!$B$17:$C$21,2,0)+1),  0),  "-")</f>
        <v>25</v>
      </c>
      <c r="AA809" s="177"/>
      <c r="AB809" s="177"/>
      <c r="AC809" s="179"/>
      <c r="AD809" s="180"/>
      <c r="AE809" s="198">
        <f t="shared" si="39"/>
        <v>22</v>
      </c>
      <c r="AF809" s="198">
        <f t="shared" si="40"/>
        <v>25</v>
      </c>
      <c r="AG809" s="178">
        <v>3</v>
      </c>
      <c r="AH809" s="198" t="str">
        <f>IF(ISERROR(VLOOKUP($AG809,Datos!$A$9:$E$13,2,0)),"",VLOOKUP($AG809,Datos!$A$9:$E$13,2,0))</f>
        <v>3 Moderado</v>
      </c>
      <c r="AI809" s="197" t="str">
        <f>IF(ISERROR(VLOOKUP($AJ809,Datos!$D$8:$E$13,2,0)),0,VLOOKUP($AJ809,Datos!$D$8:$E$13,2,0))</f>
        <v>Extremadamente Dañino</v>
      </c>
      <c r="AJ809" s="198">
        <f>IF(ISERROR(VLOOKUP($X809,Datos!$B$8:$E$13,3,0)), 0, VLOOKUP($X809,Datos!$B$8:$E$13,3,0))</f>
        <v>4</v>
      </c>
      <c r="AK809" s="198">
        <f>IF(ISERROR(VLOOKUP(AL809,Datos!D802:E807,2,0)),0,VLOOKUP(AL809,Datos!D802:E807,2,0))</f>
        <v>0</v>
      </c>
      <c r="AL809" s="198">
        <f>IF(ISERROR(VLOOKUP(Y809,Datos!B802:E807,3,0)),0,VLOOKUP(Y809,Datos!B802:E807,3,0))</f>
        <v>0</v>
      </c>
      <c r="AM809" s="198">
        <f t="shared" si="41"/>
        <v>4</v>
      </c>
      <c r="AN809" s="198" t="str">
        <f>IF(ISERROR(VLOOKUP($AM809,Datos!$I$24:$J$28,2,0)),"-",VLOOKUP($AM809,Datos!$I$24:$J$28,2,0))</f>
        <v>Moderado</v>
      </c>
    </row>
    <row r="810" spans="1:40" s="199" customFormat="1">
      <c r="A810" s="196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8" t="s">
        <v>191</v>
      </c>
      <c r="N810" s="178" t="s">
        <v>194</v>
      </c>
      <c r="O810" s="198">
        <f>IF( AND($M810&lt;&gt;"", $N810&lt;&gt;""), VLOOKUP( IF(ISERROR(VLOOKUP($M810,Datos!$B$8:$C$13,2,0)),0,VLOOKUP($M810,Datos!$B$8:$C$13,2,0)), Datos!$I$9:$N$13, IF(ISERROR(VLOOKUP($N810,Datos!$B$17:$C$21,2,0)),0,VLOOKUP($N810, Datos!$B$17:$C$21,2,0)+1),  0),  "-")</f>
        <v>22</v>
      </c>
      <c r="P810" s="177"/>
      <c r="Q810" s="177"/>
      <c r="R810" s="177"/>
      <c r="S810" s="178" t="s">
        <v>40</v>
      </c>
      <c r="T810" s="198" t="str">
        <f>IF(ISERROR(VLOOKUP($S810,Datos!$B$25:$C$29,2,0)),"", VLOOKUP($S810,Datos!$B$25:$C$29,2,0))</f>
        <v>Alta</v>
      </c>
      <c r="U810" s="198" t="str">
        <f>VLOOKUP($S810,'Efectividad de Controles'!$B$5:$D$9,3,0)</f>
        <v>Impacto / Probabilidad</v>
      </c>
      <c r="V810" s="177"/>
      <c r="W810" s="177"/>
      <c r="X810" s="178" t="s">
        <v>191</v>
      </c>
      <c r="Y810" s="178" t="s">
        <v>196</v>
      </c>
      <c r="Z810" s="198">
        <f>IF( AND($X810&lt;&gt;"", $Y810&lt;&gt;""), VLOOKUP( IF(ISERROR(VLOOKUP($X810,Datos!$B$8:$C$13,2,0)),0,VLOOKUP($X810,Datos!$B$8:$C$13,2,0)), Datos!$I$9:$N$13, IF(ISERROR(VLOOKUP($Y810,Datos!$B$17:$C$21,2,0)),0,VLOOKUP($Y810, Datos!$B$17:$C$21,2,0)+1),  0),  "-")</f>
        <v>25</v>
      </c>
      <c r="AA810" s="177"/>
      <c r="AB810" s="177"/>
      <c r="AC810" s="179"/>
      <c r="AD810" s="180"/>
      <c r="AE810" s="198">
        <f t="shared" si="39"/>
        <v>22</v>
      </c>
      <c r="AF810" s="198">
        <f t="shared" si="40"/>
        <v>25</v>
      </c>
      <c r="AG810" s="178">
        <v>3</v>
      </c>
      <c r="AH810" s="198" t="str">
        <f>IF(ISERROR(VLOOKUP($AG810,Datos!$A$9:$E$13,2,0)),"",VLOOKUP($AG810,Datos!$A$9:$E$13,2,0))</f>
        <v>3 Moderado</v>
      </c>
      <c r="AI810" s="197" t="str">
        <f>IF(ISERROR(VLOOKUP($AJ810,Datos!$D$8:$E$13,2,0)),0,VLOOKUP($AJ810,Datos!$D$8:$E$13,2,0))</f>
        <v>Extremadamente Dañino</v>
      </c>
      <c r="AJ810" s="198">
        <f>IF(ISERROR(VLOOKUP($X810,Datos!$B$8:$E$13,3,0)), 0, VLOOKUP($X810,Datos!$B$8:$E$13,3,0))</f>
        <v>4</v>
      </c>
      <c r="AK810" s="198">
        <f>IF(ISERROR(VLOOKUP(AL810,Datos!D803:E808,2,0)),0,VLOOKUP(AL810,Datos!D803:E808,2,0))</f>
        <v>0</v>
      </c>
      <c r="AL810" s="198">
        <f>IF(ISERROR(VLOOKUP(Y810,Datos!B803:E808,3,0)),0,VLOOKUP(Y810,Datos!B803:E808,3,0))</f>
        <v>0</v>
      </c>
      <c r="AM810" s="198">
        <f t="shared" si="41"/>
        <v>4</v>
      </c>
      <c r="AN810" s="198" t="str">
        <f>IF(ISERROR(VLOOKUP($AM810,Datos!$I$24:$J$28,2,0)),"-",VLOOKUP($AM810,Datos!$I$24:$J$28,2,0))</f>
        <v>Moderado</v>
      </c>
    </row>
    <row r="811" spans="1:40" s="199" customFormat="1">
      <c r="A811" s="196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8" t="s">
        <v>191</v>
      </c>
      <c r="N811" s="178" t="s">
        <v>194</v>
      </c>
      <c r="O811" s="198">
        <f>IF( AND($M811&lt;&gt;"", $N811&lt;&gt;""), VLOOKUP( IF(ISERROR(VLOOKUP($M811,Datos!$B$8:$C$13,2,0)),0,VLOOKUP($M811,Datos!$B$8:$C$13,2,0)), Datos!$I$9:$N$13, IF(ISERROR(VLOOKUP($N811,Datos!$B$17:$C$21,2,0)),0,VLOOKUP($N811, Datos!$B$17:$C$21,2,0)+1),  0),  "-")</f>
        <v>22</v>
      </c>
      <c r="P811" s="177"/>
      <c r="Q811" s="177"/>
      <c r="R811" s="177"/>
      <c r="S811" s="178" t="s">
        <v>40</v>
      </c>
      <c r="T811" s="198" t="str">
        <f>IF(ISERROR(VLOOKUP($S811,Datos!$B$25:$C$29,2,0)),"", VLOOKUP($S811,Datos!$B$25:$C$29,2,0))</f>
        <v>Alta</v>
      </c>
      <c r="U811" s="198" t="str">
        <f>VLOOKUP($S811,'Efectividad de Controles'!$B$5:$D$9,3,0)</f>
        <v>Impacto / Probabilidad</v>
      </c>
      <c r="V811" s="177"/>
      <c r="W811" s="177"/>
      <c r="X811" s="178" t="s">
        <v>191</v>
      </c>
      <c r="Y811" s="178" t="s">
        <v>196</v>
      </c>
      <c r="Z811" s="198">
        <f>IF( AND($X811&lt;&gt;"", $Y811&lt;&gt;""), VLOOKUP( IF(ISERROR(VLOOKUP($X811,Datos!$B$8:$C$13,2,0)),0,VLOOKUP($X811,Datos!$B$8:$C$13,2,0)), Datos!$I$9:$N$13, IF(ISERROR(VLOOKUP($Y811,Datos!$B$17:$C$21,2,0)),0,VLOOKUP($Y811, Datos!$B$17:$C$21,2,0)+1),  0),  "-")</f>
        <v>25</v>
      </c>
      <c r="AA811" s="177"/>
      <c r="AB811" s="177"/>
      <c r="AC811" s="179"/>
      <c r="AD811" s="180"/>
      <c r="AE811" s="198">
        <f t="shared" si="39"/>
        <v>22</v>
      </c>
      <c r="AF811" s="198">
        <f t="shared" si="40"/>
        <v>25</v>
      </c>
      <c r="AG811" s="178">
        <v>3</v>
      </c>
      <c r="AH811" s="198" t="str">
        <f>IF(ISERROR(VLOOKUP($AG811,Datos!$A$9:$E$13,2,0)),"",VLOOKUP($AG811,Datos!$A$9:$E$13,2,0))</f>
        <v>3 Moderado</v>
      </c>
      <c r="AI811" s="197" t="str">
        <f>IF(ISERROR(VLOOKUP($AJ811,Datos!$D$8:$E$13,2,0)),0,VLOOKUP($AJ811,Datos!$D$8:$E$13,2,0))</f>
        <v>Extremadamente Dañino</v>
      </c>
      <c r="AJ811" s="198">
        <f>IF(ISERROR(VLOOKUP($X811,Datos!$B$8:$E$13,3,0)), 0, VLOOKUP($X811,Datos!$B$8:$E$13,3,0))</f>
        <v>4</v>
      </c>
      <c r="AK811" s="198">
        <f>IF(ISERROR(VLOOKUP(AL811,Datos!D804:E809,2,0)),0,VLOOKUP(AL811,Datos!D804:E809,2,0))</f>
        <v>0</v>
      </c>
      <c r="AL811" s="198">
        <f>IF(ISERROR(VLOOKUP(Y811,Datos!B804:E809,3,0)),0,VLOOKUP(Y811,Datos!B804:E809,3,0))</f>
        <v>0</v>
      </c>
      <c r="AM811" s="198">
        <f t="shared" si="41"/>
        <v>4</v>
      </c>
      <c r="AN811" s="198" t="str">
        <f>IF(ISERROR(VLOOKUP($AM811,Datos!$I$24:$J$28,2,0)),"-",VLOOKUP($AM811,Datos!$I$24:$J$28,2,0))</f>
        <v>Moderado</v>
      </c>
    </row>
    <row r="812" spans="1:40" s="199" customFormat="1">
      <c r="A812" s="196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8" t="s">
        <v>191</v>
      </c>
      <c r="N812" s="178" t="s">
        <v>194</v>
      </c>
      <c r="O812" s="198">
        <f>IF( AND($M812&lt;&gt;"", $N812&lt;&gt;""), VLOOKUP( IF(ISERROR(VLOOKUP($M812,Datos!$B$8:$C$13,2,0)),0,VLOOKUP($M812,Datos!$B$8:$C$13,2,0)), Datos!$I$9:$N$13, IF(ISERROR(VLOOKUP($N812,Datos!$B$17:$C$21,2,0)),0,VLOOKUP($N812, Datos!$B$17:$C$21,2,0)+1),  0),  "-")</f>
        <v>22</v>
      </c>
      <c r="P812" s="177"/>
      <c r="Q812" s="177"/>
      <c r="R812" s="177"/>
      <c r="S812" s="178" t="s">
        <v>40</v>
      </c>
      <c r="T812" s="198" t="str">
        <f>IF(ISERROR(VLOOKUP($S812,Datos!$B$25:$C$29,2,0)),"", VLOOKUP($S812,Datos!$B$25:$C$29,2,0))</f>
        <v>Alta</v>
      </c>
      <c r="U812" s="198" t="str">
        <f>VLOOKUP($S812,'Efectividad de Controles'!$B$5:$D$9,3,0)</f>
        <v>Impacto / Probabilidad</v>
      </c>
      <c r="V812" s="177"/>
      <c r="W812" s="177"/>
      <c r="X812" s="178" t="s">
        <v>191</v>
      </c>
      <c r="Y812" s="178" t="s">
        <v>196</v>
      </c>
      <c r="Z812" s="198">
        <f>IF( AND($X812&lt;&gt;"", $Y812&lt;&gt;""), VLOOKUP( IF(ISERROR(VLOOKUP($X812,Datos!$B$8:$C$13,2,0)),0,VLOOKUP($X812,Datos!$B$8:$C$13,2,0)), Datos!$I$9:$N$13, IF(ISERROR(VLOOKUP($Y812,Datos!$B$17:$C$21,2,0)),0,VLOOKUP($Y812, Datos!$B$17:$C$21,2,0)+1),  0),  "-")</f>
        <v>25</v>
      </c>
      <c r="AA812" s="177"/>
      <c r="AB812" s="177"/>
      <c r="AC812" s="179"/>
      <c r="AD812" s="180"/>
      <c r="AE812" s="198">
        <f t="shared" si="39"/>
        <v>22</v>
      </c>
      <c r="AF812" s="198">
        <f t="shared" si="40"/>
        <v>25</v>
      </c>
      <c r="AG812" s="178">
        <v>3</v>
      </c>
      <c r="AH812" s="198" t="str">
        <f>IF(ISERROR(VLOOKUP($AG812,Datos!$A$9:$E$13,2,0)),"",VLOOKUP($AG812,Datos!$A$9:$E$13,2,0))</f>
        <v>3 Moderado</v>
      </c>
      <c r="AI812" s="197" t="str">
        <f>IF(ISERROR(VLOOKUP($AJ812,Datos!$D$8:$E$13,2,0)),0,VLOOKUP($AJ812,Datos!$D$8:$E$13,2,0))</f>
        <v>Extremadamente Dañino</v>
      </c>
      <c r="AJ812" s="198">
        <f>IF(ISERROR(VLOOKUP($X812,Datos!$B$8:$E$13,3,0)), 0, VLOOKUP($X812,Datos!$B$8:$E$13,3,0))</f>
        <v>4</v>
      </c>
      <c r="AK812" s="198">
        <f>IF(ISERROR(VLOOKUP(AL812,Datos!D805:E810,2,0)),0,VLOOKUP(AL812,Datos!D805:E810,2,0))</f>
        <v>0</v>
      </c>
      <c r="AL812" s="198">
        <f>IF(ISERROR(VLOOKUP(Y812,Datos!B805:E810,3,0)),0,VLOOKUP(Y812,Datos!B805:E810,3,0))</f>
        <v>0</v>
      </c>
      <c r="AM812" s="198">
        <f t="shared" si="41"/>
        <v>4</v>
      </c>
      <c r="AN812" s="198" t="str">
        <f>IF(ISERROR(VLOOKUP($AM812,Datos!$I$24:$J$28,2,0)),"-",VLOOKUP($AM812,Datos!$I$24:$J$28,2,0))</f>
        <v>Moderado</v>
      </c>
    </row>
    <row r="813" spans="1:40" s="199" customFormat="1">
      <c r="A813" s="196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8" t="s">
        <v>191</v>
      </c>
      <c r="N813" s="178" t="s">
        <v>194</v>
      </c>
      <c r="O813" s="198">
        <f>IF( AND($M813&lt;&gt;"", $N813&lt;&gt;""), VLOOKUP( IF(ISERROR(VLOOKUP($M813,Datos!$B$8:$C$13,2,0)),0,VLOOKUP($M813,Datos!$B$8:$C$13,2,0)), Datos!$I$9:$N$13, IF(ISERROR(VLOOKUP($N813,Datos!$B$17:$C$21,2,0)),0,VLOOKUP($N813, Datos!$B$17:$C$21,2,0)+1),  0),  "-")</f>
        <v>22</v>
      </c>
      <c r="P813" s="177"/>
      <c r="Q813" s="177"/>
      <c r="R813" s="177"/>
      <c r="S813" s="178" t="s">
        <v>40</v>
      </c>
      <c r="T813" s="198" t="str">
        <f>IF(ISERROR(VLOOKUP($S813,Datos!$B$25:$C$29,2,0)),"", VLOOKUP($S813,Datos!$B$25:$C$29,2,0))</f>
        <v>Alta</v>
      </c>
      <c r="U813" s="198" t="str">
        <f>VLOOKUP($S813,'Efectividad de Controles'!$B$5:$D$9,3,0)</f>
        <v>Impacto / Probabilidad</v>
      </c>
      <c r="V813" s="177"/>
      <c r="W813" s="177"/>
      <c r="X813" s="178" t="s">
        <v>191</v>
      </c>
      <c r="Y813" s="178" t="s">
        <v>196</v>
      </c>
      <c r="Z813" s="198">
        <f>IF( AND($X813&lt;&gt;"", $Y813&lt;&gt;""), VLOOKUP( IF(ISERROR(VLOOKUP($X813,Datos!$B$8:$C$13,2,0)),0,VLOOKUP($X813,Datos!$B$8:$C$13,2,0)), Datos!$I$9:$N$13, IF(ISERROR(VLOOKUP($Y813,Datos!$B$17:$C$21,2,0)),0,VLOOKUP($Y813, Datos!$B$17:$C$21,2,0)+1),  0),  "-")</f>
        <v>25</v>
      </c>
      <c r="AA813" s="177"/>
      <c r="AB813" s="177"/>
      <c r="AC813" s="179"/>
      <c r="AD813" s="180"/>
      <c r="AE813" s="198">
        <f t="shared" si="39"/>
        <v>22</v>
      </c>
      <c r="AF813" s="198">
        <f t="shared" si="40"/>
        <v>25</v>
      </c>
      <c r="AG813" s="178">
        <v>3</v>
      </c>
      <c r="AH813" s="198" t="str">
        <f>IF(ISERROR(VLOOKUP($AG813,Datos!$A$9:$E$13,2,0)),"",VLOOKUP($AG813,Datos!$A$9:$E$13,2,0))</f>
        <v>3 Moderado</v>
      </c>
      <c r="AI813" s="197" t="str">
        <f>IF(ISERROR(VLOOKUP($AJ813,Datos!$D$8:$E$13,2,0)),0,VLOOKUP($AJ813,Datos!$D$8:$E$13,2,0))</f>
        <v>Extremadamente Dañino</v>
      </c>
      <c r="AJ813" s="198">
        <f>IF(ISERROR(VLOOKUP($X813,Datos!$B$8:$E$13,3,0)), 0, VLOOKUP($X813,Datos!$B$8:$E$13,3,0))</f>
        <v>4</v>
      </c>
      <c r="AK813" s="198">
        <f>IF(ISERROR(VLOOKUP(AL813,Datos!D806:E811,2,0)),0,VLOOKUP(AL813,Datos!D806:E811,2,0))</f>
        <v>0</v>
      </c>
      <c r="AL813" s="198">
        <f>IF(ISERROR(VLOOKUP(Y813,Datos!B806:E811,3,0)),0,VLOOKUP(Y813,Datos!B806:E811,3,0))</f>
        <v>0</v>
      </c>
      <c r="AM813" s="198">
        <f t="shared" si="41"/>
        <v>4</v>
      </c>
      <c r="AN813" s="198" t="str">
        <f>IF(ISERROR(VLOOKUP($AM813,Datos!$I$24:$J$28,2,0)),"-",VLOOKUP($AM813,Datos!$I$24:$J$28,2,0))</f>
        <v>Moderado</v>
      </c>
    </row>
    <row r="814" spans="1:40" s="199" customFormat="1">
      <c r="A814" s="196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8" t="s">
        <v>191</v>
      </c>
      <c r="N814" s="178" t="s">
        <v>194</v>
      </c>
      <c r="O814" s="198">
        <f>IF( AND($M814&lt;&gt;"", $N814&lt;&gt;""), VLOOKUP( IF(ISERROR(VLOOKUP($M814,Datos!$B$8:$C$13,2,0)),0,VLOOKUP($M814,Datos!$B$8:$C$13,2,0)), Datos!$I$9:$N$13, IF(ISERROR(VLOOKUP($N814,Datos!$B$17:$C$21,2,0)),0,VLOOKUP($N814, Datos!$B$17:$C$21,2,0)+1),  0),  "-")</f>
        <v>22</v>
      </c>
      <c r="P814" s="177"/>
      <c r="Q814" s="177"/>
      <c r="R814" s="177"/>
      <c r="S814" s="178" t="s">
        <v>40</v>
      </c>
      <c r="T814" s="198" t="str">
        <f>IF(ISERROR(VLOOKUP($S814,Datos!$B$25:$C$29,2,0)),"", VLOOKUP($S814,Datos!$B$25:$C$29,2,0))</f>
        <v>Alta</v>
      </c>
      <c r="U814" s="198" t="str">
        <f>VLOOKUP($S814,'Efectividad de Controles'!$B$5:$D$9,3,0)</f>
        <v>Impacto / Probabilidad</v>
      </c>
      <c r="V814" s="177"/>
      <c r="W814" s="177"/>
      <c r="X814" s="178" t="s">
        <v>191</v>
      </c>
      <c r="Y814" s="178" t="s">
        <v>196</v>
      </c>
      <c r="Z814" s="198">
        <f>IF( AND($X814&lt;&gt;"", $Y814&lt;&gt;""), VLOOKUP( IF(ISERROR(VLOOKUP($X814,Datos!$B$8:$C$13,2,0)),0,VLOOKUP($X814,Datos!$B$8:$C$13,2,0)), Datos!$I$9:$N$13, IF(ISERROR(VLOOKUP($Y814,Datos!$B$17:$C$21,2,0)),0,VLOOKUP($Y814, Datos!$B$17:$C$21,2,0)+1),  0),  "-")</f>
        <v>25</v>
      </c>
      <c r="AA814" s="177"/>
      <c r="AB814" s="177"/>
      <c r="AC814" s="179"/>
      <c r="AD814" s="180"/>
      <c r="AE814" s="198">
        <f t="shared" si="39"/>
        <v>22</v>
      </c>
      <c r="AF814" s="198">
        <f t="shared" si="40"/>
        <v>25</v>
      </c>
      <c r="AG814" s="178">
        <v>3</v>
      </c>
      <c r="AH814" s="198" t="str">
        <f>IF(ISERROR(VLOOKUP($AG814,Datos!$A$9:$E$13,2,0)),"",VLOOKUP($AG814,Datos!$A$9:$E$13,2,0))</f>
        <v>3 Moderado</v>
      </c>
      <c r="AI814" s="197" t="str">
        <f>IF(ISERROR(VLOOKUP($AJ814,Datos!$D$8:$E$13,2,0)),0,VLOOKUP($AJ814,Datos!$D$8:$E$13,2,0))</f>
        <v>Extremadamente Dañino</v>
      </c>
      <c r="AJ814" s="198">
        <f>IF(ISERROR(VLOOKUP($X814,Datos!$B$8:$E$13,3,0)), 0, VLOOKUP($X814,Datos!$B$8:$E$13,3,0))</f>
        <v>4</v>
      </c>
      <c r="AK814" s="198">
        <f>IF(ISERROR(VLOOKUP(AL814,Datos!D807:E812,2,0)),0,VLOOKUP(AL814,Datos!D807:E812,2,0))</f>
        <v>0</v>
      </c>
      <c r="AL814" s="198">
        <f>IF(ISERROR(VLOOKUP(Y814,Datos!B807:E812,3,0)),0,VLOOKUP(Y814,Datos!B807:E812,3,0))</f>
        <v>0</v>
      </c>
      <c r="AM814" s="198">
        <f t="shared" si="41"/>
        <v>4</v>
      </c>
      <c r="AN814" s="198" t="str">
        <f>IF(ISERROR(VLOOKUP($AM814,Datos!$I$24:$J$28,2,0)),"-",VLOOKUP($AM814,Datos!$I$24:$J$28,2,0))</f>
        <v>Moderado</v>
      </c>
    </row>
    <row r="815" spans="1:40" s="199" customFormat="1">
      <c r="A815" s="196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8" t="s">
        <v>191</v>
      </c>
      <c r="N815" s="178" t="s">
        <v>194</v>
      </c>
      <c r="O815" s="198">
        <f>IF( AND($M815&lt;&gt;"", $N815&lt;&gt;""), VLOOKUP( IF(ISERROR(VLOOKUP($M815,Datos!$B$8:$C$13,2,0)),0,VLOOKUP($M815,Datos!$B$8:$C$13,2,0)), Datos!$I$9:$N$13, IF(ISERROR(VLOOKUP($N815,Datos!$B$17:$C$21,2,0)),0,VLOOKUP($N815, Datos!$B$17:$C$21,2,0)+1),  0),  "-")</f>
        <v>22</v>
      </c>
      <c r="P815" s="177"/>
      <c r="Q815" s="177"/>
      <c r="R815" s="177"/>
      <c r="S815" s="178" t="s">
        <v>40</v>
      </c>
      <c r="T815" s="198" t="str">
        <f>IF(ISERROR(VLOOKUP($S815,Datos!$B$25:$C$29,2,0)),"", VLOOKUP($S815,Datos!$B$25:$C$29,2,0))</f>
        <v>Alta</v>
      </c>
      <c r="U815" s="198" t="str">
        <f>VLOOKUP($S815,'Efectividad de Controles'!$B$5:$D$9,3,0)</f>
        <v>Impacto / Probabilidad</v>
      </c>
      <c r="V815" s="177"/>
      <c r="W815" s="177"/>
      <c r="X815" s="178" t="s">
        <v>191</v>
      </c>
      <c r="Y815" s="178" t="s">
        <v>196</v>
      </c>
      <c r="Z815" s="198">
        <f>IF( AND($X815&lt;&gt;"", $Y815&lt;&gt;""), VLOOKUP( IF(ISERROR(VLOOKUP($X815,Datos!$B$8:$C$13,2,0)),0,VLOOKUP($X815,Datos!$B$8:$C$13,2,0)), Datos!$I$9:$N$13, IF(ISERROR(VLOOKUP($Y815,Datos!$B$17:$C$21,2,0)),0,VLOOKUP($Y815, Datos!$B$17:$C$21,2,0)+1),  0),  "-")</f>
        <v>25</v>
      </c>
      <c r="AA815" s="177"/>
      <c r="AB815" s="177"/>
      <c r="AC815" s="179"/>
      <c r="AD815" s="180"/>
      <c r="AE815" s="198">
        <f t="shared" si="39"/>
        <v>22</v>
      </c>
      <c r="AF815" s="198">
        <f t="shared" si="40"/>
        <v>25</v>
      </c>
      <c r="AG815" s="178">
        <v>3</v>
      </c>
      <c r="AH815" s="198" t="str">
        <f>IF(ISERROR(VLOOKUP($AG815,Datos!$A$9:$E$13,2,0)),"",VLOOKUP($AG815,Datos!$A$9:$E$13,2,0))</f>
        <v>3 Moderado</v>
      </c>
      <c r="AI815" s="197" t="str">
        <f>IF(ISERROR(VLOOKUP($AJ815,Datos!$D$8:$E$13,2,0)),0,VLOOKUP($AJ815,Datos!$D$8:$E$13,2,0))</f>
        <v>Extremadamente Dañino</v>
      </c>
      <c r="AJ815" s="198">
        <f>IF(ISERROR(VLOOKUP($X815,Datos!$B$8:$E$13,3,0)), 0, VLOOKUP($X815,Datos!$B$8:$E$13,3,0))</f>
        <v>4</v>
      </c>
      <c r="AK815" s="198">
        <f>IF(ISERROR(VLOOKUP(AL815,Datos!D808:E813,2,0)),0,VLOOKUP(AL815,Datos!D808:E813,2,0))</f>
        <v>0</v>
      </c>
      <c r="AL815" s="198">
        <f>IF(ISERROR(VLOOKUP(Y815,Datos!B808:E813,3,0)),0,VLOOKUP(Y815,Datos!B808:E813,3,0))</f>
        <v>0</v>
      </c>
      <c r="AM815" s="198">
        <f t="shared" si="41"/>
        <v>4</v>
      </c>
      <c r="AN815" s="198" t="str">
        <f>IF(ISERROR(VLOOKUP($AM815,Datos!$I$24:$J$28,2,0)),"-",VLOOKUP($AM815,Datos!$I$24:$J$28,2,0))</f>
        <v>Moderado</v>
      </c>
    </row>
    <row r="816" spans="1:40" s="199" customFormat="1">
      <c r="A816" s="196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8" t="s">
        <v>191</v>
      </c>
      <c r="N816" s="178" t="s">
        <v>194</v>
      </c>
      <c r="O816" s="198">
        <f>IF( AND($M816&lt;&gt;"", $N816&lt;&gt;""), VLOOKUP( IF(ISERROR(VLOOKUP($M816,Datos!$B$8:$C$13,2,0)),0,VLOOKUP($M816,Datos!$B$8:$C$13,2,0)), Datos!$I$9:$N$13, IF(ISERROR(VLOOKUP($N816,Datos!$B$17:$C$21,2,0)),0,VLOOKUP($N816, Datos!$B$17:$C$21,2,0)+1),  0),  "-")</f>
        <v>22</v>
      </c>
      <c r="P816" s="177"/>
      <c r="Q816" s="177"/>
      <c r="R816" s="177"/>
      <c r="S816" s="178" t="s">
        <v>40</v>
      </c>
      <c r="T816" s="198" t="str">
        <f>IF(ISERROR(VLOOKUP($S816,Datos!$B$25:$C$29,2,0)),"", VLOOKUP($S816,Datos!$B$25:$C$29,2,0))</f>
        <v>Alta</v>
      </c>
      <c r="U816" s="198" t="str">
        <f>VLOOKUP($S816,'Efectividad de Controles'!$B$5:$D$9,3,0)</f>
        <v>Impacto / Probabilidad</v>
      </c>
      <c r="V816" s="177"/>
      <c r="W816" s="177"/>
      <c r="X816" s="178" t="s">
        <v>191</v>
      </c>
      <c r="Y816" s="178" t="s">
        <v>196</v>
      </c>
      <c r="Z816" s="198">
        <f>IF( AND($X816&lt;&gt;"", $Y816&lt;&gt;""), VLOOKUP( IF(ISERROR(VLOOKUP($X816,Datos!$B$8:$C$13,2,0)),0,VLOOKUP($X816,Datos!$B$8:$C$13,2,0)), Datos!$I$9:$N$13, IF(ISERROR(VLOOKUP($Y816,Datos!$B$17:$C$21,2,0)),0,VLOOKUP($Y816, Datos!$B$17:$C$21,2,0)+1),  0),  "-")</f>
        <v>25</v>
      </c>
      <c r="AA816" s="177"/>
      <c r="AB816" s="177"/>
      <c r="AC816" s="179"/>
      <c r="AD816" s="180"/>
      <c r="AE816" s="198">
        <f t="shared" si="39"/>
        <v>22</v>
      </c>
      <c r="AF816" s="198">
        <f t="shared" si="40"/>
        <v>25</v>
      </c>
      <c r="AG816" s="178">
        <v>3</v>
      </c>
      <c r="AH816" s="198" t="str">
        <f>IF(ISERROR(VLOOKUP($AG816,Datos!$A$9:$E$13,2,0)),"",VLOOKUP($AG816,Datos!$A$9:$E$13,2,0))</f>
        <v>3 Moderado</v>
      </c>
      <c r="AI816" s="197" t="str">
        <f>IF(ISERROR(VLOOKUP($AJ816,Datos!$D$8:$E$13,2,0)),0,VLOOKUP($AJ816,Datos!$D$8:$E$13,2,0))</f>
        <v>Extremadamente Dañino</v>
      </c>
      <c r="AJ816" s="198">
        <f>IF(ISERROR(VLOOKUP($X816,Datos!$B$8:$E$13,3,0)), 0, VLOOKUP($X816,Datos!$B$8:$E$13,3,0))</f>
        <v>4</v>
      </c>
      <c r="AK816" s="198">
        <f>IF(ISERROR(VLOOKUP(AL816,Datos!D809:E814,2,0)),0,VLOOKUP(AL816,Datos!D809:E814,2,0))</f>
        <v>0</v>
      </c>
      <c r="AL816" s="198">
        <f>IF(ISERROR(VLOOKUP(Y816,Datos!B809:E814,3,0)),0,VLOOKUP(Y816,Datos!B809:E814,3,0))</f>
        <v>0</v>
      </c>
      <c r="AM816" s="198">
        <f t="shared" si="41"/>
        <v>4</v>
      </c>
      <c r="AN816" s="198" t="str">
        <f>IF(ISERROR(VLOOKUP($AM816,Datos!$I$24:$J$28,2,0)),"-",VLOOKUP($AM816,Datos!$I$24:$J$28,2,0))</f>
        <v>Moderado</v>
      </c>
    </row>
    <row r="817" spans="1:40" s="199" customFormat="1">
      <c r="A817" s="196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8" t="s">
        <v>191</v>
      </c>
      <c r="N817" s="178" t="s">
        <v>194</v>
      </c>
      <c r="O817" s="198">
        <f>IF( AND($M817&lt;&gt;"", $N817&lt;&gt;""), VLOOKUP( IF(ISERROR(VLOOKUP($M817,Datos!$B$8:$C$13,2,0)),0,VLOOKUP($M817,Datos!$B$8:$C$13,2,0)), Datos!$I$9:$N$13, IF(ISERROR(VLOOKUP($N817,Datos!$B$17:$C$21,2,0)),0,VLOOKUP($N817, Datos!$B$17:$C$21,2,0)+1),  0),  "-")</f>
        <v>22</v>
      </c>
      <c r="P817" s="177"/>
      <c r="Q817" s="177"/>
      <c r="R817" s="177"/>
      <c r="S817" s="178" t="s">
        <v>40</v>
      </c>
      <c r="T817" s="198" t="str">
        <f>IF(ISERROR(VLOOKUP($S817,Datos!$B$25:$C$29,2,0)),"", VLOOKUP($S817,Datos!$B$25:$C$29,2,0))</f>
        <v>Alta</v>
      </c>
      <c r="U817" s="198" t="str">
        <f>VLOOKUP($S817,'Efectividad de Controles'!$B$5:$D$9,3,0)</f>
        <v>Impacto / Probabilidad</v>
      </c>
      <c r="V817" s="177"/>
      <c r="W817" s="177"/>
      <c r="X817" s="178" t="s">
        <v>191</v>
      </c>
      <c r="Y817" s="178" t="s">
        <v>196</v>
      </c>
      <c r="Z817" s="198">
        <f>IF( AND($X817&lt;&gt;"", $Y817&lt;&gt;""), VLOOKUP( IF(ISERROR(VLOOKUP($X817,Datos!$B$8:$C$13,2,0)),0,VLOOKUP($X817,Datos!$B$8:$C$13,2,0)), Datos!$I$9:$N$13, IF(ISERROR(VLOOKUP($Y817,Datos!$B$17:$C$21,2,0)),0,VLOOKUP($Y817, Datos!$B$17:$C$21,2,0)+1),  0),  "-")</f>
        <v>25</v>
      </c>
      <c r="AA817" s="177"/>
      <c r="AB817" s="177"/>
      <c r="AC817" s="179"/>
      <c r="AD817" s="180"/>
      <c r="AE817" s="198">
        <f t="shared" si="39"/>
        <v>22</v>
      </c>
      <c r="AF817" s="198">
        <f t="shared" si="40"/>
        <v>25</v>
      </c>
      <c r="AG817" s="178">
        <v>3</v>
      </c>
      <c r="AH817" s="198" t="str">
        <f>IF(ISERROR(VLOOKUP($AG817,Datos!$A$9:$E$13,2,0)),"",VLOOKUP($AG817,Datos!$A$9:$E$13,2,0))</f>
        <v>3 Moderado</v>
      </c>
      <c r="AI817" s="197" t="str">
        <f>IF(ISERROR(VLOOKUP($AJ817,Datos!$D$8:$E$13,2,0)),0,VLOOKUP($AJ817,Datos!$D$8:$E$13,2,0))</f>
        <v>Extremadamente Dañino</v>
      </c>
      <c r="AJ817" s="198">
        <f>IF(ISERROR(VLOOKUP($X817,Datos!$B$8:$E$13,3,0)), 0, VLOOKUP($X817,Datos!$B$8:$E$13,3,0))</f>
        <v>4</v>
      </c>
      <c r="AK817" s="198">
        <f>IF(ISERROR(VLOOKUP(AL817,Datos!D810:E815,2,0)),0,VLOOKUP(AL817,Datos!D810:E815,2,0))</f>
        <v>0</v>
      </c>
      <c r="AL817" s="198">
        <f>IF(ISERROR(VLOOKUP(Y817,Datos!B810:E815,3,0)),0,VLOOKUP(Y817,Datos!B810:E815,3,0))</f>
        <v>0</v>
      </c>
      <c r="AM817" s="198">
        <f t="shared" si="41"/>
        <v>4</v>
      </c>
      <c r="AN817" s="198" t="str">
        <f>IF(ISERROR(VLOOKUP($AM817,Datos!$I$24:$J$28,2,0)),"-",VLOOKUP($AM817,Datos!$I$24:$J$28,2,0))</f>
        <v>Moderado</v>
      </c>
    </row>
    <row r="818" spans="1:40" s="199" customFormat="1">
      <c r="A818" s="196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8" t="s">
        <v>191</v>
      </c>
      <c r="N818" s="178" t="s">
        <v>194</v>
      </c>
      <c r="O818" s="198">
        <f>IF( AND($M818&lt;&gt;"", $N818&lt;&gt;""), VLOOKUP( IF(ISERROR(VLOOKUP($M818,Datos!$B$8:$C$13,2,0)),0,VLOOKUP($M818,Datos!$B$8:$C$13,2,0)), Datos!$I$9:$N$13, IF(ISERROR(VLOOKUP($N818,Datos!$B$17:$C$21,2,0)),0,VLOOKUP($N818, Datos!$B$17:$C$21,2,0)+1),  0),  "-")</f>
        <v>22</v>
      </c>
      <c r="P818" s="177"/>
      <c r="Q818" s="177"/>
      <c r="R818" s="177"/>
      <c r="S818" s="178" t="s">
        <v>40</v>
      </c>
      <c r="T818" s="198" t="str">
        <f>IF(ISERROR(VLOOKUP($S818,Datos!$B$25:$C$29,2,0)),"", VLOOKUP($S818,Datos!$B$25:$C$29,2,0))</f>
        <v>Alta</v>
      </c>
      <c r="U818" s="198" t="str">
        <f>VLOOKUP($S818,'Efectividad de Controles'!$B$5:$D$9,3,0)</f>
        <v>Impacto / Probabilidad</v>
      </c>
      <c r="V818" s="177"/>
      <c r="W818" s="177"/>
      <c r="X818" s="178" t="s">
        <v>191</v>
      </c>
      <c r="Y818" s="178" t="s">
        <v>196</v>
      </c>
      <c r="Z818" s="198">
        <f>IF( AND($X818&lt;&gt;"", $Y818&lt;&gt;""), VLOOKUP( IF(ISERROR(VLOOKUP($X818,Datos!$B$8:$C$13,2,0)),0,VLOOKUP($X818,Datos!$B$8:$C$13,2,0)), Datos!$I$9:$N$13, IF(ISERROR(VLOOKUP($Y818,Datos!$B$17:$C$21,2,0)),0,VLOOKUP($Y818, Datos!$B$17:$C$21,2,0)+1),  0),  "-")</f>
        <v>25</v>
      </c>
      <c r="AA818" s="177"/>
      <c r="AB818" s="177"/>
      <c r="AC818" s="179"/>
      <c r="AD818" s="180"/>
      <c r="AE818" s="198">
        <f t="shared" si="39"/>
        <v>22</v>
      </c>
      <c r="AF818" s="198">
        <f t="shared" si="40"/>
        <v>25</v>
      </c>
      <c r="AG818" s="178">
        <v>3</v>
      </c>
      <c r="AH818" s="198" t="str">
        <f>IF(ISERROR(VLOOKUP($AG818,Datos!$A$9:$E$13,2,0)),"",VLOOKUP($AG818,Datos!$A$9:$E$13,2,0))</f>
        <v>3 Moderado</v>
      </c>
      <c r="AI818" s="197" t="str">
        <f>IF(ISERROR(VLOOKUP($AJ818,Datos!$D$8:$E$13,2,0)),0,VLOOKUP($AJ818,Datos!$D$8:$E$13,2,0))</f>
        <v>Extremadamente Dañino</v>
      </c>
      <c r="AJ818" s="198">
        <f>IF(ISERROR(VLOOKUP($X818,Datos!$B$8:$E$13,3,0)), 0, VLOOKUP($X818,Datos!$B$8:$E$13,3,0))</f>
        <v>4</v>
      </c>
      <c r="AK818" s="198">
        <f>IF(ISERROR(VLOOKUP(AL818,Datos!D811:E816,2,0)),0,VLOOKUP(AL818,Datos!D811:E816,2,0))</f>
        <v>0</v>
      </c>
      <c r="AL818" s="198">
        <f>IF(ISERROR(VLOOKUP(Y818,Datos!B811:E816,3,0)),0,VLOOKUP(Y818,Datos!B811:E816,3,0))</f>
        <v>0</v>
      </c>
      <c r="AM818" s="198">
        <f t="shared" si="41"/>
        <v>4</v>
      </c>
      <c r="AN818" s="198" t="str">
        <f>IF(ISERROR(VLOOKUP($AM818,Datos!$I$24:$J$28,2,0)),"-",VLOOKUP($AM818,Datos!$I$24:$J$28,2,0))</f>
        <v>Moderado</v>
      </c>
    </row>
    <row r="819" spans="1:40" s="199" customFormat="1">
      <c r="A819" s="196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8" t="s">
        <v>191</v>
      </c>
      <c r="N819" s="178" t="s">
        <v>194</v>
      </c>
      <c r="O819" s="198">
        <f>IF( AND($M819&lt;&gt;"", $N819&lt;&gt;""), VLOOKUP( IF(ISERROR(VLOOKUP($M819,Datos!$B$8:$C$13,2,0)),0,VLOOKUP($M819,Datos!$B$8:$C$13,2,0)), Datos!$I$9:$N$13, IF(ISERROR(VLOOKUP($N819,Datos!$B$17:$C$21,2,0)),0,VLOOKUP($N819, Datos!$B$17:$C$21,2,0)+1),  0),  "-")</f>
        <v>22</v>
      </c>
      <c r="P819" s="177"/>
      <c r="Q819" s="177"/>
      <c r="R819" s="177"/>
      <c r="S819" s="178" t="s">
        <v>40</v>
      </c>
      <c r="T819" s="198" t="str">
        <f>IF(ISERROR(VLOOKUP($S819,Datos!$B$25:$C$29,2,0)),"", VLOOKUP($S819,Datos!$B$25:$C$29,2,0))</f>
        <v>Alta</v>
      </c>
      <c r="U819" s="198" t="str">
        <f>VLOOKUP($S819,'Efectividad de Controles'!$B$5:$D$9,3,0)</f>
        <v>Impacto / Probabilidad</v>
      </c>
      <c r="V819" s="177"/>
      <c r="W819" s="177"/>
      <c r="X819" s="178" t="s">
        <v>191</v>
      </c>
      <c r="Y819" s="178" t="s">
        <v>196</v>
      </c>
      <c r="Z819" s="198">
        <f>IF( AND($X819&lt;&gt;"", $Y819&lt;&gt;""), VLOOKUP( IF(ISERROR(VLOOKUP($X819,Datos!$B$8:$C$13,2,0)),0,VLOOKUP($X819,Datos!$B$8:$C$13,2,0)), Datos!$I$9:$N$13, IF(ISERROR(VLOOKUP($Y819,Datos!$B$17:$C$21,2,0)),0,VLOOKUP($Y819, Datos!$B$17:$C$21,2,0)+1),  0),  "-")</f>
        <v>25</v>
      </c>
      <c r="AA819" s="177"/>
      <c r="AB819" s="177"/>
      <c r="AC819" s="179"/>
      <c r="AD819" s="180"/>
      <c r="AE819" s="198">
        <f t="shared" si="39"/>
        <v>22</v>
      </c>
      <c r="AF819" s="198">
        <f t="shared" si="40"/>
        <v>25</v>
      </c>
      <c r="AG819" s="178">
        <v>3</v>
      </c>
      <c r="AH819" s="198" t="str">
        <f>IF(ISERROR(VLOOKUP($AG819,Datos!$A$9:$E$13,2,0)),"",VLOOKUP($AG819,Datos!$A$9:$E$13,2,0))</f>
        <v>3 Moderado</v>
      </c>
      <c r="AI819" s="197" t="str">
        <f>IF(ISERROR(VLOOKUP($AJ819,Datos!$D$8:$E$13,2,0)),0,VLOOKUP($AJ819,Datos!$D$8:$E$13,2,0))</f>
        <v>Extremadamente Dañino</v>
      </c>
      <c r="AJ819" s="198">
        <f>IF(ISERROR(VLOOKUP($X819,Datos!$B$8:$E$13,3,0)), 0, VLOOKUP($X819,Datos!$B$8:$E$13,3,0))</f>
        <v>4</v>
      </c>
      <c r="AK819" s="198">
        <f>IF(ISERROR(VLOOKUP(AL819,Datos!D812:E817,2,0)),0,VLOOKUP(AL819,Datos!D812:E817,2,0))</f>
        <v>0</v>
      </c>
      <c r="AL819" s="198">
        <f>IF(ISERROR(VLOOKUP(Y819,Datos!B812:E817,3,0)),0,VLOOKUP(Y819,Datos!B812:E817,3,0))</f>
        <v>0</v>
      </c>
      <c r="AM819" s="198">
        <f t="shared" si="41"/>
        <v>4</v>
      </c>
      <c r="AN819" s="198" t="str">
        <f>IF(ISERROR(VLOOKUP($AM819,Datos!$I$24:$J$28,2,0)),"-",VLOOKUP($AM819,Datos!$I$24:$J$28,2,0))</f>
        <v>Moderado</v>
      </c>
    </row>
    <row r="820" spans="1:40" s="199" customFormat="1">
      <c r="A820" s="196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8" t="s">
        <v>191</v>
      </c>
      <c r="N820" s="178" t="s">
        <v>194</v>
      </c>
      <c r="O820" s="198">
        <f>IF( AND($M820&lt;&gt;"", $N820&lt;&gt;""), VLOOKUP( IF(ISERROR(VLOOKUP($M820,Datos!$B$8:$C$13,2,0)),0,VLOOKUP($M820,Datos!$B$8:$C$13,2,0)), Datos!$I$9:$N$13, IF(ISERROR(VLOOKUP($N820,Datos!$B$17:$C$21,2,0)),0,VLOOKUP($N820, Datos!$B$17:$C$21,2,0)+1),  0),  "-")</f>
        <v>22</v>
      </c>
      <c r="P820" s="177"/>
      <c r="Q820" s="177"/>
      <c r="R820" s="177"/>
      <c r="S820" s="178" t="s">
        <v>40</v>
      </c>
      <c r="T820" s="198" t="str">
        <f>IF(ISERROR(VLOOKUP($S820,Datos!$B$25:$C$29,2,0)),"", VLOOKUP($S820,Datos!$B$25:$C$29,2,0))</f>
        <v>Alta</v>
      </c>
      <c r="U820" s="198" t="str">
        <f>VLOOKUP($S820,'Efectividad de Controles'!$B$5:$D$9,3,0)</f>
        <v>Impacto / Probabilidad</v>
      </c>
      <c r="V820" s="177"/>
      <c r="W820" s="177"/>
      <c r="X820" s="178" t="s">
        <v>191</v>
      </c>
      <c r="Y820" s="178" t="s">
        <v>196</v>
      </c>
      <c r="Z820" s="198">
        <f>IF( AND($X820&lt;&gt;"", $Y820&lt;&gt;""), VLOOKUP( IF(ISERROR(VLOOKUP($X820,Datos!$B$8:$C$13,2,0)),0,VLOOKUP($X820,Datos!$B$8:$C$13,2,0)), Datos!$I$9:$N$13, IF(ISERROR(VLOOKUP($Y820,Datos!$B$17:$C$21,2,0)),0,VLOOKUP($Y820, Datos!$B$17:$C$21,2,0)+1),  0),  "-")</f>
        <v>25</v>
      </c>
      <c r="AA820" s="177"/>
      <c r="AB820" s="177"/>
      <c r="AC820" s="179"/>
      <c r="AD820" s="180"/>
      <c r="AE820" s="198">
        <f t="shared" si="39"/>
        <v>22</v>
      </c>
      <c r="AF820" s="198">
        <f t="shared" si="40"/>
        <v>25</v>
      </c>
      <c r="AG820" s="178">
        <v>3</v>
      </c>
      <c r="AH820" s="198" t="str">
        <f>IF(ISERROR(VLOOKUP($AG820,Datos!$A$9:$E$13,2,0)),"",VLOOKUP($AG820,Datos!$A$9:$E$13,2,0))</f>
        <v>3 Moderado</v>
      </c>
      <c r="AI820" s="197" t="str">
        <f>IF(ISERROR(VLOOKUP($AJ820,Datos!$D$8:$E$13,2,0)),0,VLOOKUP($AJ820,Datos!$D$8:$E$13,2,0))</f>
        <v>Extremadamente Dañino</v>
      </c>
      <c r="AJ820" s="198">
        <f>IF(ISERROR(VLOOKUP($X820,Datos!$B$8:$E$13,3,0)), 0, VLOOKUP($X820,Datos!$B$8:$E$13,3,0))</f>
        <v>4</v>
      </c>
      <c r="AK820" s="198">
        <f>IF(ISERROR(VLOOKUP(AL820,Datos!D813:E818,2,0)),0,VLOOKUP(AL820,Datos!D813:E818,2,0))</f>
        <v>0</v>
      </c>
      <c r="AL820" s="198">
        <f>IF(ISERROR(VLOOKUP(Y820,Datos!B813:E818,3,0)),0,VLOOKUP(Y820,Datos!B813:E818,3,0))</f>
        <v>0</v>
      </c>
      <c r="AM820" s="198">
        <f t="shared" si="41"/>
        <v>4</v>
      </c>
      <c r="AN820" s="198" t="str">
        <f>IF(ISERROR(VLOOKUP($AM820,Datos!$I$24:$J$28,2,0)),"-",VLOOKUP($AM820,Datos!$I$24:$J$28,2,0))</f>
        <v>Moderado</v>
      </c>
    </row>
    <row r="821" spans="1:40" s="199" customFormat="1">
      <c r="A821" s="196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8" t="s">
        <v>191</v>
      </c>
      <c r="N821" s="178" t="s">
        <v>194</v>
      </c>
      <c r="O821" s="198">
        <f>IF( AND($M821&lt;&gt;"", $N821&lt;&gt;""), VLOOKUP( IF(ISERROR(VLOOKUP($M821,Datos!$B$8:$C$13,2,0)),0,VLOOKUP($M821,Datos!$B$8:$C$13,2,0)), Datos!$I$9:$N$13, IF(ISERROR(VLOOKUP($N821,Datos!$B$17:$C$21,2,0)),0,VLOOKUP($N821, Datos!$B$17:$C$21,2,0)+1),  0),  "-")</f>
        <v>22</v>
      </c>
      <c r="P821" s="177"/>
      <c r="Q821" s="177"/>
      <c r="R821" s="177"/>
      <c r="S821" s="178" t="s">
        <v>40</v>
      </c>
      <c r="T821" s="198" t="str">
        <f>IF(ISERROR(VLOOKUP($S821,Datos!$B$25:$C$29,2,0)),"", VLOOKUP($S821,Datos!$B$25:$C$29,2,0))</f>
        <v>Alta</v>
      </c>
      <c r="U821" s="198" t="str">
        <f>VLOOKUP($S821,'Efectividad de Controles'!$B$5:$D$9,3,0)</f>
        <v>Impacto / Probabilidad</v>
      </c>
      <c r="V821" s="177"/>
      <c r="W821" s="177"/>
      <c r="X821" s="178" t="s">
        <v>191</v>
      </c>
      <c r="Y821" s="178" t="s">
        <v>196</v>
      </c>
      <c r="Z821" s="198">
        <f>IF( AND($X821&lt;&gt;"", $Y821&lt;&gt;""), VLOOKUP( IF(ISERROR(VLOOKUP($X821,Datos!$B$8:$C$13,2,0)),0,VLOOKUP($X821,Datos!$B$8:$C$13,2,0)), Datos!$I$9:$N$13, IF(ISERROR(VLOOKUP($Y821,Datos!$B$17:$C$21,2,0)),0,VLOOKUP($Y821, Datos!$B$17:$C$21,2,0)+1),  0),  "-")</f>
        <v>25</v>
      </c>
      <c r="AA821" s="177"/>
      <c r="AB821" s="177"/>
      <c r="AC821" s="179"/>
      <c r="AD821" s="180"/>
      <c r="AE821" s="198">
        <f t="shared" si="39"/>
        <v>22</v>
      </c>
      <c r="AF821" s="198">
        <f t="shared" si="40"/>
        <v>25</v>
      </c>
      <c r="AG821" s="178">
        <v>3</v>
      </c>
      <c r="AH821" s="198" t="str">
        <f>IF(ISERROR(VLOOKUP($AG821,Datos!$A$9:$E$13,2,0)),"",VLOOKUP($AG821,Datos!$A$9:$E$13,2,0))</f>
        <v>3 Moderado</v>
      </c>
      <c r="AI821" s="197" t="str">
        <f>IF(ISERROR(VLOOKUP($AJ821,Datos!$D$8:$E$13,2,0)),0,VLOOKUP($AJ821,Datos!$D$8:$E$13,2,0))</f>
        <v>Extremadamente Dañino</v>
      </c>
      <c r="AJ821" s="198">
        <f>IF(ISERROR(VLOOKUP($X821,Datos!$B$8:$E$13,3,0)), 0, VLOOKUP($X821,Datos!$B$8:$E$13,3,0))</f>
        <v>4</v>
      </c>
      <c r="AK821" s="198">
        <f>IF(ISERROR(VLOOKUP(AL821,Datos!D814:E819,2,0)),0,VLOOKUP(AL821,Datos!D814:E819,2,0))</f>
        <v>0</v>
      </c>
      <c r="AL821" s="198">
        <f>IF(ISERROR(VLOOKUP(Y821,Datos!B814:E819,3,0)),0,VLOOKUP(Y821,Datos!B814:E819,3,0))</f>
        <v>0</v>
      </c>
      <c r="AM821" s="198">
        <f t="shared" si="41"/>
        <v>4</v>
      </c>
      <c r="AN821" s="198" t="str">
        <f>IF(ISERROR(VLOOKUP($AM821,Datos!$I$24:$J$28,2,0)),"-",VLOOKUP($AM821,Datos!$I$24:$J$28,2,0))</f>
        <v>Moderado</v>
      </c>
    </row>
    <row r="822" spans="1:40" s="199" customFormat="1">
      <c r="A822" s="196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8" t="s">
        <v>191</v>
      </c>
      <c r="N822" s="178" t="s">
        <v>194</v>
      </c>
      <c r="O822" s="198">
        <f>IF( AND($M822&lt;&gt;"", $N822&lt;&gt;""), VLOOKUP( IF(ISERROR(VLOOKUP($M822,Datos!$B$8:$C$13,2,0)),0,VLOOKUP($M822,Datos!$B$8:$C$13,2,0)), Datos!$I$9:$N$13, IF(ISERROR(VLOOKUP($N822,Datos!$B$17:$C$21,2,0)),0,VLOOKUP($N822, Datos!$B$17:$C$21,2,0)+1),  0),  "-")</f>
        <v>22</v>
      </c>
      <c r="P822" s="177"/>
      <c r="Q822" s="177"/>
      <c r="R822" s="177"/>
      <c r="S822" s="178" t="s">
        <v>40</v>
      </c>
      <c r="T822" s="198" t="str">
        <f>IF(ISERROR(VLOOKUP($S822,Datos!$B$25:$C$29,2,0)),"", VLOOKUP($S822,Datos!$B$25:$C$29,2,0))</f>
        <v>Alta</v>
      </c>
      <c r="U822" s="198" t="str">
        <f>VLOOKUP($S822,'Efectividad de Controles'!$B$5:$D$9,3,0)</f>
        <v>Impacto / Probabilidad</v>
      </c>
      <c r="V822" s="177"/>
      <c r="W822" s="177"/>
      <c r="X822" s="178" t="s">
        <v>191</v>
      </c>
      <c r="Y822" s="178" t="s">
        <v>196</v>
      </c>
      <c r="Z822" s="198">
        <f>IF( AND($X822&lt;&gt;"", $Y822&lt;&gt;""), VLOOKUP( IF(ISERROR(VLOOKUP($X822,Datos!$B$8:$C$13,2,0)),0,VLOOKUP($X822,Datos!$B$8:$C$13,2,0)), Datos!$I$9:$N$13, IF(ISERROR(VLOOKUP($Y822,Datos!$B$17:$C$21,2,0)),0,VLOOKUP($Y822, Datos!$B$17:$C$21,2,0)+1),  0),  "-")</f>
        <v>25</v>
      </c>
      <c r="AA822" s="177"/>
      <c r="AB822" s="177"/>
      <c r="AC822" s="179"/>
      <c r="AD822" s="180"/>
      <c r="AE822" s="198">
        <f t="shared" si="39"/>
        <v>22</v>
      </c>
      <c r="AF822" s="198">
        <f t="shared" si="40"/>
        <v>25</v>
      </c>
      <c r="AG822" s="178">
        <v>3</v>
      </c>
      <c r="AH822" s="198" t="str">
        <f>IF(ISERROR(VLOOKUP($AG822,Datos!$A$9:$E$13,2,0)),"",VLOOKUP($AG822,Datos!$A$9:$E$13,2,0))</f>
        <v>3 Moderado</v>
      </c>
      <c r="AI822" s="197" t="str">
        <f>IF(ISERROR(VLOOKUP($AJ822,Datos!$D$8:$E$13,2,0)),0,VLOOKUP($AJ822,Datos!$D$8:$E$13,2,0))</f>
        <v>Extremadamente Dañino</v>
      </c>
      <c r="AJ822" s="198">
        <f>IF(ISERROR(VLOOKUP($X822,Datos!$B$8:$E$13,3,0)), 0, VLOOKUP($X822,Datos!$B$8:$E$13,3,0))</f>
        <v>4</v>
      </c>
      <c r="AK822" s="198">
        <f>IF(ISERROR(VLOOKUP(AL822,Datos!D815:E820,2,0)),0,VLOOKUP(AL822,Datos!D815:E820,2,0))</f>
        <v>0</v>
      </c>
      <c r="AL822" s="198">
        <f>IF(ISERROR(VLOOKUP(Y822,Datos!B815:E820,3,0)),0,VLOOKUP(Y822,Datos!B815:E820,3,0))</f>
        <v>0</v>
      </c>
      <c r="AM822" s="198">
        <f t="shared" si="41"/>
        <v>4</v>
      </c>
      <c r="AN822" s="198" t="str">
        <f>IF(ISERROR(VLOOKUP($AM822,Datos!$I$24:$J$28,2,0)),"-",VLOOKUP($AM822,Datos!$I$24:$J$28,2,0))</f>
        <v>Moderado</v>
      </c>
    </row>
    <row r="823" spans="1:40" s="199" customFormat="1">
      <c r="A823" s="196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8" t="s">
        <v>191</v>
      </c>
      <c r="N823" s="178" t="s">
        <v>194</v>
      </c>
      <c r="O823" s="198">
        <f>IF( AND($M823&lt;&gt;"", $N823&lt;&gt;""), VLOOKUP( IF(ISERROR(VLOOKUP($M823,Datos!$B$8:$C$13,2,0)),0,VLOOKUP($M823,Datos!$B$8:$C$13,2,0)), Datos!$I$9:$N$13, IF(ISERROR(VLOOKUP($N823,Datos!$B$17:$C$21,2,0)),0,VLOOKUP($N823, Datos!$B$17:$C$21,2,0)+1),  0),  "-")</f>
        <v>22</v>
      </c>
      <c r="P823" s="177"/>
      <c r="Q823" s="177"/>
      <c r="R823" s="177"/>
      <c r="S823" s="178" t="s">
        <v>40</v>
      </c>
      <c r="T823" s="198" t="str">
        <f>IF(ISERROR(VLOOKUP($S823,Datos!$B$25:$C$29,2,0)),"", VLOOKUP($S823,Datos!$B$25:$C$29,2,0))</f>
        <v>Alta</v>
      </c>
      <c r="U823" s="198" t="str">
        <f>VLOOKUP($S823,'Efectividad de Controles'!$B$5:$D$9,3,0)</f>
        <v>Impacto / Probabilidad</v>
      </c>
      <c r="V823" s="177"/>
      <c r="W823" s="177"/>
      <c r="X823" s="178" t="s">
        <v>191</v>
      </c>
      <c r="Y823" s="178" t="s">
        <v>196</v>
      </c>
      <c r="Z823" s="198">
        <f>IF( AND($X823&lt;&gt;"", $Y823&lt;&gt;""), VLOOKUP( IF(ISERROR(VLOOKUP($X823,Datos!$B$8:$C$13,2,0)),0,VLOOKUP($X823,Datos!$B$8:$C$13,2,0)), Datos!$I$9:$N$13, IF(ISERROR(VLOOKUP($Y823,Datos!$B$17:$C$21,2,0)),0,VLOOKUP($Y823, Datos!$B$17:$C$21,2,0)+1),  0),  "-")</f>
        <v>25</v>
      </c>
      <c r="AA823" s="177"/>
      <c r="AB823" s="177"/>
      <c r="AC823" s="179"/>
      <c r="AD823" s="180"/>
      <c r="AE823" s="198">
        <f t="shared" si="39"/>
        <v>22</v>
      </c>
      <c r="AF823" s="198">
        <f t="shared" si="40"/>
        <v>25</v>
      </c>
      <c r="AG823" s="178">
        <v>3</v>
      </c>
      <c r="AH823" s="198" t="str">
        <f>IF(ISERROR(VLOOKUP($AG823,Datos!$A$9:$E$13,2,0)),"",VLOOKUP($AG823,Datos!$A$9:$E$13,2,0))</f>
        <v>3 Moderado</v>
      </c>
      <c r="AI823" s="197" t="str">
        <f>IF(ISERROR(VLOOKUP($AJ823,Datos!$D$8:$E$13,2,0)),0,VLOOKUP($AJ823,Datos!$D$8:$E$13,2,0))</f>
        <v>Extremadamente Dañino</v>
      </c>
      <c r="AJ823" s="198">
        <f>IF(ISERROR(VLOOKUP($X823,Datos!$B$8:$E$13,3,0)), 0, VLOOKUP($X823,Datos!$B$8:$E$13,3,0))</f>
        <v>4</v>
      </c>
      <c r="AK823" s="198">
        <f>IF(ISERROR(VLOOKUP(AL823,Datos!D816:E821,2,0)),0,VLOOKUP(AL823,Datos!D816:E821,2,0))</f>
        <v>0</v>
      </c>
      <c r="AL823" s="198">
        <f>IF(ISERROR(VLOOKUP(Y823,Datos!B816:E821,3,0)),0,VLOOKUP(Y823,Datos!B816:E821,3,0))</f>
        <v>0</v>
      </c>
      <c r="AM823" s="198">
        <f t="shared" si="41"/>
        <v>4</v>
      </c>
      <c r="AN823" s="198" t="str">
        <f>IF(ISERROR(VLOOKUP($AM823,Datos!$I$24:$J$28,2,0)),"-",VLOOKUP($AM823,Datos!$I$24:$J$28,2,0))</f>
        <v>Moderado</v>
      </c>
    </row>
    <row r="824" spans="1:40" s="199" customFormat="1">
      <c r="A824" s="196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8" t="s">
        <v>191</v>
      </c>
      <c r="N824" s="178" t="s">
        <v>194</v>
      </c>
      <c r="O824" s="198">
        <f>IF( AND($M824&lt;&gt;"", $N824&lt;&gt;""), VLOOKUP( IF(ISERROR(VLOOKUP($M824,Datos!$B$8:$C$13,2,0)),0,VLOOKUP($M824,Datos!$B$8:$C$13,2,0)), Datos!$I$9:$N$13, IF(ISERROR(VLOOKUP($N824,Datos!$B$17:$C$21,2,0)),0,VLOOKUP($N824, Datos!$B$17:$C$21,2,0)+1),  0),  "-")</f>
        <v>22</v>
      </c>
      <c r="P824" s="177"/>
      <c r="Q824" s="177"/>
      <c r="R824" s="177"/>
      <c r="S824" s="178" t="s">
        <v>40</v>
      </c>
      <c r="T824" s="198" t="str">
        <f>IF(ISERROR(VLOOKUP($S824,Datos!$B$25:$C$29,2,0)),"", VLOOKUP($S824,Datos!$B$25:$C$29,2,0))</f>
        <v>Alta</v>
      </c>
      <c r="U824" s="198" t="str">
        <f>VLOOKUP($S824,'Efectividad de Controles'!$B$5:$D$9,3,0)</f>
        <v>Impacto / Probabilidad</v>
      </c>
      <c r="V824" s="177"/>
      <c r="W824" s="177"/>
      <c r="X824" s="178" t="s">
        <v>191</v>
      </c>
      <c r="Y824" s="178" t="s">
        <v>196</v>
      </c>
      <c r="Z824" s="198">
        <f>IF( AND($X824&lt;&gt;"", $Y824&lt;&gt;""), VLOOKUP( IF(ISERROR(VLOOKUP($X824,Datos!$B$8:$C$13,2,0)),0,VLOOKUP($X824,Datos!$B$8:$C$13,2,0)), Datos!$I$9:$N$13, IF(ISERROR(VLOOKUP($Y824,Datos!$B$17:$C$21,2,0)),0,VLOOKUP($Y824, Datos!$B$17:$C$21,2,0)+1),  0),  "-")</f>
        <v>25</v>
      </c>
      <c r="AA824" s="177"/>
      <c r="AB824" s="177"/>
      <c r="AC824" s="179"/>
      <c r="AD824" s="180"/>
      <c r="AE824" s="198">
        <f t="shared" si="39"/>
        <v>22</v>
      </c>
      <c r="AF824" s="198">
        <f t="shared" si="40"/>
        <v>25</v>
      </c>
      <c r="AG824" s="178">
        <v>3</v>
      </c>
      <c r="AH824" s="198" t="str">
        <f>IF(ISERROR(VLOOKUP($AG824,Datos!$A$9:$E$13,2,0)),"",VLOOKUP($AG824,Datos!$A$9:$E$13,2,0))</f>
        <v>3 Moderado</v>
      </c>
      <c r="AI824" s="197" t="str">
        <f>IF(ISERROR(VLOOKUP($AJ824,Datos!$D$8:$E$13,2,0)),0,VLOOKUP($AJ824,Datos!$D$8:$E$13,2,0))</f>
        <v>Extremadamente Dañino</v>
      </c>
      <c r="AJ824" s="198">
        <f>IF(ISERROR(VLOOKUP($X824,Datos!$B$8:$E$13,3,0)), 0, VLOOKUP($X824,Datos!$B$8:$E$13,3,0))</f>
        <v>4</v>
      </c>
      <c r="AK824" s="198">
        <f>IF(ISERROR(VLOOKUP(AL824,Datos!D817:E822,2,0)),0,VLOOKUP(AL824,Datos!D817:E822,2,0))</f>
        <v>0</v>
      </c>
      <c r="AL824" s="198">
        <f>IF(ISERROR(VLOOKUP(Y824,Datos!B817:E822,3,0)),0,VLOOKUP(Y824,Datos!B817:E822,3,0))</f>
        <v>0</v>
      </c>
      <c r="AM824" s="198">
        <f t="shared" si="41"/>
        <v>4</v>
      </c>
      <c r="AN824" s="198" t="str">
        <f>IF(ISERROR(VLOOKUP($AM824,Datos!$I$24:$J$28,2,0)),"-",VLOOKUP($AM824,Datos!$I$24:$J$28,2,0))</f>
        <v>Moderado</v>
      </c>
    </row>
    <row r="825" spans="1:40" s="199" customFormat="1">
      <c r="A825" s="196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8" t="s">
        <v>191</v>
      </c>
      <c r="N825" s="178" t="s">
        <v>194</v>
      </c>
      <c r="O825" s="198">
        <f>IF( AND($M825&lt;&gt;"", $N825&lt;&gt;""), VLOOKUP( IF(ISERROR(VLOOKUP($M825,Datos!$B$8:$C$13,2,0)),0,VLOOKUP($M825,Datos!$B$8:$C$13,2,0)), Datos!$I$9:$N$13, IF(ISERROR(VLOOKUP($N825,Datos!$B$17:$C$21,2,0)),0,VLOOKUP($N825, Datos!$B$17:$C$21,2,0)+1),  0),  "-")</f>
        <v>22</v>
      </c>
      <c r="P825" s="177"/>
      <c r="Q825" s="177"/>
      <c r="R825" s="177"/>
      <c r="S825" s="178" t="s">
        <v>40</v>
      </c>
      <c r="T825" s="198" t="str">
        <f>IF(ISERROR(VLOOKUP($S825,Datos!$B$25:$C$29,2,0)),"", VLOOKUP($S825,Datos!$B$25:$C$29,2,0))</f>
        <v>Alta</v>
      </c>
      <c r="U825" s="198" t="str">
        <f>VLOOKUP($S825,'Efectividad de Controles'!$B$5:$D$9,3,0)</f>
        <v>Impacto / Probabilidad</v>
      </c>
      <c r="V825" s="177"/>
      <c r="W825" s="177"/>
      <c r="X825" s="178" t="s">
        <v>191</v>
      </c>
      <c r="Y825" s="178" t="s">
        <v>196</v>
      </c>
      <c r="Z825" s="198">
        <f>IF( AND($X825&lt;&gt;"", $Y825&lt;&gt;""), VLOOKUP( IF(ISERROR(VLOOKUP($X825,Datos!$B$8:$C$13,2,0)),0,VLOOKUP($X825,Datos!$B$8:$C$13,2,0)), Datos!$I$9:$N$13, IF(ISERROR(VLOOKUP($Y825,Datos!$B$17:$C$21,2,0)),0,VLOOKUP($Y825, Datos!$B$17:$C$21,2,0)+1),  0),  "-")</f>
        <v>25</v>
      </c>
      <c r="AA825" s="177"/>
      <c r="AB825" s="177"/>
      <c r="AC825" s="179"/>
      <c r="AD825" s="180"/>
      <c r="AE825" s="198">
        <f t="shared" si="39"/>
        <v>22</v>
      </c>
      <c r="AF825" s="198">
        <f t="shared" si="40"/>
        <v>25</v>
      </c>
      <c r="AG825" s="178">
        <v>3</v>
      </c>
      <c r="AH825" s="198" t="str">
        <f>IF(ISERROR(VLOOKUP($AG825,Datos!$A$9:$E$13,2,0)),"",VLOOKUP($AG825,Datos!$A$9:$E$13,2,0))</f>
        <v>3 Moderado</v>
      </c>
      <c r="AI825" s="197" t="str">
        <f>IF(ISERROR(VLOOKUP($AJ825,Datos!$D$8:$E$13,2,0)),0,VLOOKUP($AJ825,Datos!$D$8:$E$13,2,0))</f>
        <v>Extremadamente Dañino</v>
      </c>
      <c r="AJ825" s="198">
        <f>IF(ISERROR(VLOOKUP($X825,Datos!$B$8:$E$13,3,0)), 0, VLOOKUP($X825,Datos!$B$8:$E$13,3,0))</f>
        <v>4</v>
      </c>
      <c r="AK825" s="198">
        <f>IF(ISERROR(VLOOKUP(AL825,Datos!D818:E823,2,0)),0,VLOOKUP(AL825,Datos!D818:E823,2,0))</f>
        <v>0</v>
      </c>
      <c r="AL825" s="198">
        <f>IF(ISERROR(VLOOKUP(Y825,Datos!B818:E823,3,0)),0,VLOOKUP(Y825,Datos!B818:E823,3,0))</f>
        <v>0</v>
      </c>
      <c r="AM825" s="198">
        <f t="shared" si="41"/>
        <v>4</v>
      </c>
      <c r="AN825" s="198" t="str">
        <f>IF(ISERROR(VLOOKUP($AM825,Datos!$I$24:$J$28,2,0)),"-",VLOOKUP($AM825,Datos!$I$24:$J$28,2,0))</f>
        <v>Moderado</v>
      </c>
    </row>
    <row r="826" spans="1:40" s="199" customFormat="1">
      <c r="A826" s="196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8" t="s">
        <v>191</v>
      </c>
      <c r="N826" s="178" t="s">
        <v>194</v>
      </c>
      <c r="O826" s="198">
        <f>IF( AND($M826&lt;&gt;"", $N826&lt;&gt;""), VLOOKUP( IF(ISERROR(VLOOKUP($M826,Datos!$B$8:$C$13,2,0)),0,VLOOKUP($M826,Datos!$B$8:$C$13,2,0)), Datos!$I$9:$N$13, IF(ISERROR(VLOOKUP($N826,Datos!$B$17:$C$21,2,0)),0,VLOOKUP($N826, Datos!$B$17:$C$21,2,0)+1),  0),  "-")</f>
        <v>22</v>
      </c>
      <c r="P826" s="177"/>
      <c r="Q826" s="177"/>
      <c r="R826" s="177"/>
      <c r="S826" s="178" t="s">
        <v>40</v>
      </c>
      <c r="T826" s="198" t="str">
        <f>IF(ISERROR(VLOOKUP($S826,Datos!$B$25:$C$29,2,0)),"", VLOOKUP($S826,Datos!$B$25:$C$29,2,0))</f>
        <v>Alta</v>
      </c>
      <c r="U826" s="198" t="str">
        <f>VLOOKUP($S826,'Efectividad de Controles'!$B$5:$D$9,3,0)</f>
        <v>Impacto / Probabilidad</v>
      </c>
      <c r="V826" s="177"/>
      <c r="W826" s="177"/>
      <c r="X826" s="178" t="s">
        <v>191</v>
      </c>
      <c r="Y826" s="178" t="s">
        <v>196</v>
      </c>
      <c r="Z826" s="198">
        <f>IF( AND($X826&lt;&gt;"", $Y826&lt;&gt;""), VLOOKUP( IF(ISERROR(VLOOKUP($X826,Datos!$B$8:$C$13,2,0)),0,VLOOKUP($X826,Datos!$B$8:$C$13,2,0)), Datos!$I$9:$N$13, IF(ISERROR(VLOOKUP($Y826,Datos!$B$17:$C$21,2,0)),0,VLOOKUP($Y826, Datos!$B$17:$C$21,2,0)+1),  0),  "-")</f>
        <v>25</v>
      </c>
      <c r="AA826" s="177"/>
      <c r="AB826" s="177"/>
      <c r="AC826" s="179"/>
      <c r="AD826" s="180"/>
      <c r="AE826" s="198">
        <f t="shared" si="39"/>
        <v>22</v>
      </c>
      <c r="AF826" s="198">
        <f t="shared" si="40"/>
        <v>25</v>
      </c>
      <c r="AG826" s="178">
        <v>3</v>
      </c>
      <c r="AH826" s="198" t="str">
        <f>IF(ISERROR(VLOOKUP($AG826,Datos!$A$9:$E$13,2,0)),"",VLOOKUP($AG826,Datos!$A$9:$E$13,2,0))</f>
        <v>3 Moderado</v>
      </c>
      <c r="AI826" s="197" t="str">
        <f>IF(ISERROR(VLOOKUP($AJ826,Datos!$D$8:$E$13,2,0)),0,VLOOKUP($AJ826,Datos!$D$8:$E$13,2,0))</f>
        <v>Extremadamente Dañino</v>
      </c>
      <c r="AJ826" s="198">
        <f>IF(ISERROR(VLOOKUP($X826,Datos!$B$8:$E$13,3,0)), 0, VLOOKUP($X826,Datos!$B$8:$E$13,3,0))</f>
        <v>4</v>
      </c>
      <c r="AK826" s="198">
        <f>IF(ISERROR(VLOOKUP(AL826,Datos!D819:E824,2,0)),0,VLOOKUP(AL826,Datos!D819:E824,2,0))</f>
        <v>0</v>
      </c>
      <c r="AL826" s="198">
        <f>IF(ISERROR(VLOOKUP(Y826,Datos!B819:E824,3,0)),0,VLOOKUP(Y826,Datos!B819:E824,3,0))</f>
        <v>0</v>
      </c>
      <c r="AM826" s="198">
        <f t="shared" si="41"/>
        <v>4</v>
      </c>
      <c r="AN826" s="198" t="str">
        <f>IF(ISERROR(VLOOKUP($AM826,Datos!$I$24:$J$28,2,0)),"-",VLOOKUP($AM826,Datos!$I$24:$J$28,2,0))</f>
        <v>Moderado</v>
      </c>
    </row>
    <row r="827" spans="1:40" s="199" customFormat="1">
      <c r="A827" s="196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8" t="s">
        <v>191</v>
      </c>
      <c r="N827" s="178" t="s">
        <v>194</v>
      </c>
      <c r="O827" s="198">
        <f>IF( AND($M827&lt;&gt;"", $N827&lt;&gt;""), VLOOKUP( IF(ISERROR(VLOOKUP($M827,Datos!$B$8:$C$13,2,0)),0,VLOOKUP($M827,Datos!$B$8:$C$13,2,0)), Datos!$I$9:$N$13, IF(ISERROR(VLOOKUP($N827,Datos!$B$17:$C$21,2,0)),0,VLOOKUP($N827, Datos!$B$17:$C$21,2,0)+1),  0),  "-")</f>
        <v>22</v>
      </c>
      <c r="P827" s="177"/>
      <c r="Q827" s="177"/>
      <c r="R827" s="177"/>
      <c r="S827" s="178" t="s">
        <v>40</v>
      </c>
      <c r="T827" s="198" t="str">
        <f>IF(ISERROR(VLOOKUP($S827,Datos!$B$25:$C$29,2,0)),"", VLOOKUP($S827,Datos!$B$25:$C$29,2,0))</f>
        <v>Alta</v>
      </c>
      <c r="U827" s="198" t="str">
        <f>VLOOKUP($S827,'Efectividad de Controles'!$B$5:$D$9,3,0)</f>
        <v>Impacto / Probabilidad</v>
      </c>
      <c r="V827" s="177"/>
      <c r="W827" s="177"/>
      <c r="X827" s="178" t="s">
        <v>191</v>
      </c>
      <c r="Y827" s="178" t="s">
        <v>196</v>
      </c>
      <c r="Z827" s="198">
        <f>IF( AND($X827&lt;&gt;"", $Y827&lt;&gt;""), VLOOKUP( IF(ISERROR(VLOOKUP($X827,Datos!$B$8:$C$13,2,0)),0,VLOOKUP($X827,Datos!$B$8:$C$13,2,0)), Datos!$I$9:$N$13, IF(ISERROR(VLOOKUP($Y827,Datos!$B$17:$C$21,2,0)),0,VLOOKUP($Y827, Datos!$B$17:$C$21,2,0)+1),  0),  "-")</f>
        <v>25</v>
      </c>
      <c r="AA827" s="177"/>
      <c r="AB827" s="177"/>
      <c r="AC827" s="179"/>
      <c r="AD827" s="180"/>
      <c r="AE827" s="198">
        <f t="shared" si="39"/>
        <v>22</v>
      </c>
      <c r="AF827" s="198">
        <f t="shared" si="40"/>
        <v>25</v>
      </c>
      <c r="AG827" s="178">
        <v>3</v>
      </c>
      <c r="AH827" s="198" t="str">
        <f>IF(ISERROR(VLOOKUP($AG827,Datos!$A$9:$E$13,2,0)),"",VLOOKUP($AG827,Datos!$A$9:$E$13,2,0))</f>
        <v>3 Moderado</v>
      </c>
      <c r="AI827" s="197" t="str">
        <f>IF(ISERROR(VLOOKUP($AJ827,Datos!$D$8:$E$13,2,0)),0,VLOOKUP($AJ827,Datos!$D$8:$E$13,2,0))</f>
        <v>Extremadamente Dañino</v>
      </c>
      <c r="AJ827" s="198">
        <f>IF(ISERROR(VLOOKUP($X827,Datos!$B$8:$E$13,3,0)), 0, VLOOKUP($X827,Datos!$B$8:$E$13,3,0))</f>
        <v>4</v>
      </c>
      <c r="AK827" s="198">
        <f>IF(ISERROR(VLOOKUP(AL827,Datos!D820:E825,2,0)),0,VLOOKUP(AL827,Datos!D820:E825,2,0))</f>
        <v>0</v>
      </c>
      <c r="AL827" s="198">
        <f>IF(ISERROR(VLOOKUP(Y827,Datos!B820:E825,3,0)),0,VLOOKUP(Y827,Datos!B820:E825,3,0))</f>
        <v>0</v>
      </c>
      <c r="AM827" s="198">
        <f t="shared" si="41"/>
        <v>4</v>
      </c>
      <c r="AN827" s="198" t="str">
        <f>IF(ISERROR(VLOOKUP($AM827,Datos!$I$24:$J$28,2,0)),"-",VLOOKUP($AM827,Datos!$I$24:$J$28,2,0))</f>
        <v>Moderado</v>
      </c>
    </row>
    <row r="828" spans="1:40" s="199" customFormat="1">
      <c r="A828" s="196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8" t="s">
        <v>191</v>
      </c>
      <c r="N828" s="178" t="s">
        <v>194</v>
      </c>
      <c r="O828" s="198">
        <f>IF( AND($M828&lt;&gt;"", $N828&lt;&gt;""), VLOOKUP( IF(ISERROR(VLOOKUP($M828,Datos!$B$8:$C$13,2,0)),0,VLOOKUP($M828,Datos!$B$8:$C$13,2,0)), Datos!$I$9:$N$13, IF(ISERROR(VLOOKUP($N828,Datos!$B$17:$C$21,2,0)),0,VLOOKUP($N828, Datos!$B$17:$C$21,2,0)+1),  0),  "-")</f>
        <v>22</v>
      </c>
      <c r="P828" s="177"/>
      <c r="Q828" s="177"/>
      <c r="R828" s="177"/>
      <c r="S828" s="178" t="s">
        <v>40</v>
      </c>
      <c r="T828" s="198" t="str">
        <f>IF(ISERROR(VLOOKUP($S828,Datos!$B$25:$C$29,2,0)),"", VLOOKUP($S828,Datos!$B$25:$C$29,2,0))</f>
        <v>Alta</v>
      </c>
      <c r="U828" s="198" t="str">
        <f>VLOOKUP($S828,'Efectividad de Controles'!$B$5:$D$9,3,0)</f>
        <v>Impacto / Probabilidad</v>
      </c>
      <c r="V828" s="177"/>
      <c r="W828" s="177"/>
      <c r="X828" s="178" t="s">
        <v>191</v>
      </c>
      <c r="Y828" s="178" t="s">
        <v>196</v>
      </c>
      <c r="Z828" s="198">
        <f>IF( AND($X828&lt;&gt;"", $Y828&lt;&gt;""), VLOOKUP( IF(ISERROR(VLOOKUP($X828,Datos!$B$8:$C$13,2,0)),0,VLOOKUP($X828,Datos!$B$8:$C$13,2,0)), Datos!$I$9:$N$13, IF(ISERROR(VLOOKUP($Y828,Datos!$B$17:$C$21,2,0)),0,VLOOKUP($Y828, Datos!$B$17:$C$21,2,0)+1),  0),  "-")</f>
        <v>25</v>
      </c>
      <c r="AA828" s="177"/>
      <c r="AB828" s="177"/>
      <c r="AC828" s="179"/>
      <c r="AD828" s="180"/>
      <c r="AE828" s="198">
        <f t="shared" si="39"/>
        <v>22</v>
      </c>
      <c r="AF828" s="198">
        <f t="shared" si="40"/>
        <v>25</v>
      </c>
      <c r="AG828" s="178">
        <v>3</v>
      </c>
      <c r="AH828" s="198" t="str">
        <f>IF(ISERROR(VLOOKUP($AG828,Datos!$A$9:$E$13,2,0)),"",VLOOKUP($AG828,Datos!$A$9:$E$13,2,0))</f>
        <v>3 Moderado</v>
      </c>
      <c r="AI828" s="197" t="str">
        <f>IF(ISERROR(VLOOKUP($AJ828,Datos!$D$8:$E$13,2,0)),0,VLOOKUP($AJ828,Datos!$D$8:$E$13,2,0))</f>
        <v>Extremadamente Dañino</v>
      </c>
      <c r="AJ828" s="198">
        <f>IF(ISERROR(VLOOKUP($X828,Datos!$B$8:$E$13,3,0)), 0, VLOOKUP($X828,Datos!$B$8:$E$13,3,0))</f>
        <v>4</v>
      </c>
      <c r="AK828" s="198">
        <f>IF(ISERROR(VLOOKUP(AL828,Datos!D821:E826,2,0)),0,VLOOKUP(AL828,Datos!D821:E826,2,0))</f>
        <v>0</v>
      </c>
      <c r="AL828" s="198">
        <f>IF(ISERROR(VLOOKUP(Y828,Datos!B821:E826,3,0)),0,VLOOKUP(Y828,Datos!B821:E826,3,0))</f>
        <v>0</v>
      </c>
      <c r="AM828" s="198">
        <f t="shared" si="41"/>
        <v>4</v>
      </c>
      <c r="AN828" s="198" t="str">
        <f>IF(ISERROR(VLOOKUP($AM828,Datos!$I$24:$J$28,2,0)),"-",VLOOKUP($AM828,Datos!$I$24:$J$28,2,0))</f>
        <v>Moderado</v>
      </c>
    </row>
    <row r="829" spans="1:40" s="199" customFormat="1">
      <c r="A829" s="196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8" t="s">
        <v>191</v>
      </c>
      <c r="N829" s="178" t="s">
        <v>194</v>
      </c>
      <c r="O829" s="198">
        <f>IF( AND($M829&lt;&gt;"", $N829&lt;&gt;""), VLOOKUP( IF(ISERROR(VLOOKUP($M829,Datos!$B$8:$C$13,2,0)),0,VLOOKUP($M829,Datos!$B$8:$C$13,2,0)), Datos!$I$9:$N$13, IF(ISERROR(VLOOKUP($N829,Datos!$B$17:$C$21,2,0)),0,VLOOKUP($N829, Datos!$B$17:$C$21,2,0)+1),  0),  "-")</f>
        <v>22</v>
      </c>
      <c r="P829" s="177"/>
      <c r="Q829" s="177"/>
      <c r="R829" s="177"/>
      <c r="S829" s="178" t="s">
        <v>40</v>
      </c>
      <c r="T829" s="198" t="str">
        <f>IF(ISERROR(VLOOKUP($S829,Datos!$B$25:$C$29,2,0)),"", VLOOKUP($S829,Datos!$B$25:$C$29,2,0))</f>
        <v>Alta</v>
      </c>
      <c r="U829" s="198" t="str">
        <f>VLOOKUP($S829,'Efectividad de Controles'!$B$5:$D$9,3,0)</f>
        <v>Impacto / Probabilidad</v>
      </c>
      <c r="V829" s="177"/>
      <c r="W829" s="177"/>
      <c r="X829" s="178" t="s">
        <v>191</v>
      </c>
      <c r="Y829" s="178" t="s">
        <v>196</v>
      </c>
      <c r="Z829" s="198">
        <f>IF( AND($X829&lt;&gt;"", $Y829&lt;&gt;""), VLOOKUP( IF(ISERROR(VLOOKUP($X829,Datos!$B$8:$C$13,2,0)),0,VLOOKUP($X829,Datos!$B$8:$C$13,2,0)), Datos!$I$9:$N$13, IF(ISERROR(VLOOKUP($Y829,Datos!$B$17:$C$21,2,0)),0,VLOOKUP($Y829, Datos!$B$17:$C$21,2,0)+1),  0),  "-")</f>
        <v>25</v>
      </c>
      <c r="AA829" s="177"/>
      <c r="AB829" s="177"/>
      <c r="AC829" s="179"/>
      <c r="AD829" s="180"/>
      <c r="AE829" s="198">
        <f t="shared" si="39"/>
        <v>22</v>
      </c>
      <c r="AF829" s="198">
        <f t="shared" si="40"/>
        <v>25</v>
      </c>
      <c r="AG829" s="178">
        <v>3</v>
      </c>
      <c r="AH829" s="198" t="str">
        <f>IF(ISERROR(VLOOKUP($AG829,Datos!$A$9:$E$13,2,0)),"",VLOOKUP($AG829,Datos!$A$9:$E$13,2,0))</f>
        <v>3 Moderado</v>
      </c>
      <c r="AI829" s="197" t="str">
        <f>IF(ISERROR(VLOOKUP($AJ829,Datos!$D$8:$E$13,2,0)),0,VLOOKUP($AJ829,Datos!$D$8:$E$13,2,0))</f>
        <v>Extremadamente Dañino</v>
      </c>
      <c r="AJ829" s="198">
        <f>IF(ISERROR(VLOOKUP($X829,Datos!$B$8:$E$13,3,0)), 0, VLOOKUP($X829,Datos!$B$8:$E$13,3,0))</f>
        <v>4</v>
      </c>
      <c r="AK829" s="198">
        <f>IF(ISERROR(VLOOKUP(AL829,Datos!D822:E827,2,0)),0,VLOOKUP(AL829,Datos!D822:E827,2,0))</f>
        <v>0</v>
      </c>
      <c r="AL829" s="198">
        <f>IF(ISERROR(VLOOKUP(Y829,Datos!B822:E827,3,0)),0,VLOOKUP(Y829,Datos!B822:E827,3,0))</f>
        <v>0</v>
      </c>
      <c r="AM829" s="198">
        <f t="shared" si="41"/>
        <v>4</v>
      </c>
      <c r="AN829" s="198" t="str">
        <f>IF(ISERROR(VLOOKUP($AM829,Datos!$I$24:$J$28,2,0)),"-",VLOOKUP($AM829,Datos!$I$24:$J$28,2,0))</f>
        <v>Moderado</v>
      </c>
    </row>
    <row r="830" spans="1:40" s="199" customFormat="1">
      <c r="A830" s="196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8" t="s">
        <v>191</v>
      </c>
      <c r="N830" s="178" t="s">
        <v>194</v>
      </c>
      <c r="O830" s="198">
        <f>IF( AND($M830&lt;&gt;"", $N830&lt;&gt;""), VLOOKUP( IF(ISERROR(VLOOKUP($M830,Datos!$B$8:$C$13,2,0)),0,VLOOKUP($M830,Datos!$B$8:$C$13,2,0)), Datos!$I$9:$N$13, IF(ISERROR(VLOOKUP($N830,Datos!$B$17:$C$21,2,0)),0,VLOOKUP($N830, Datos!$B$17:$C$21,2,0)+1),  0),  "-")</f>
        <v>22</v>
      </c>
      <c r="P830" s="177"/>
      <c r="Q830" s="177"/>
      <c r="R830" s="177"/>
      <c r="S830" s="178" t="s">
        <v>40</v>
      </c>
      <c r="T830" s="198" t="str">
        <f>IF(ISERROR(VLOOKUP($S830,Datos!$B$25:$C$29,2,0)),"", VLOOKUP($S830,Datos!$B$25:$C$29,2,0))</f>
        <v>Alta</v>
      </c>
      <c r="U830" s="198" t="str">
        <f>VLOOKUP($S830,'Efectividad de Controles'!$B$5:$D$9,3,0)</f>
        <v>Impacto / Probabilidad</v>
      </c>
      <c r="V830" s="177"/>
      <c r="W830" s="177"/>
      <c r="X830" s="178" t="s">
        <v>191</v>
      </c>
      <c r="Y830" s="178" t="s">
        <v>196</v>
      </c>
      <c r="Z830" s="198">
        <f>IF( AND($X830&lt;&gt;"", $Y830&lt;&gt;""), VLOOKUP( IF(ISERROR(VLOOKUP($X830,Datos!$B$8:$C$13,2,0)),0,VLOOKUP($X830,Datos!$B$8:$C$13,2,0)), Datos!$I$9:$N$13, IF(ISERROR(VLOOKUP($Y830,Datos!$B$17:$C$21,2,0)),0,VLOOKUP($Y830, Datos!$B$17:$C$21,2,0)+1),  0),  "-")</f>
        <v>25</v>
      </c>
      <c r="AA830" s="177"/>
      <c r="AB830" s="177"/>
      <c r="AC830" s="179"/>
      <c r="AD830" s="180"/>
      <c r="AE830" s="198">
        <f t="shared" si="39"/>
        <v>22</v>
      </c>
      <c r="AF830" s="198">
        <f t="shared" si="40"/>
        <v>25</v>
      </c>
      <c r="AG830" s="178">
        <v>3</v>
      </c>
      <c r="AH830" s="198" t="str">
        <f>IF(ISERROR(VLOOKUP($AG830,Datos!$A$9:$E$13,2,0)),"",VLOOKUP($AG830,Datos!$A$9:$E$13,2,0))</f>
        <v>3 Moderado</v>
      </c>
      <c r="AI830" s="197" t="str">
        <f>IF(ISERROR(VLOOKUP($AJ830,Datos!$D$8:$E$13,2,0)),0,VLOOKUP($AJ830,Datos!$D$8:$E$13,2,0))</f>
        <v>Extremadamente Dañino</v>
      </c>
      <c r="AJ830" s="198">
        <f>IF(ISERROR(VLOOKUP($X830,Datos!$B$8:$E$13,3,0)), 0, VLOOKUP($X830,Datos!$B$8:$E$13,3,0))</f>
        <v>4</v>
      </c>
      <c r="AK830" s="198">
        <f>IF(ISERROR(VLOOKUP(AL830,Datos!D823:E828,2,0)),0,VLOOKUP(AL830,Datos!D823:E828,2,0))</f>
        <v>0</v>
      </c>
      <c r="AL830" s="198">
        <f>IF(ISERROR(VLOOKUP(Y830,Datos!B823:E828,3,0)),0,VLOOKUP(Y830,Datos!B823:E828,3,0))</f>
        <v>0</v>
      </c>
      <c r="AM830" s="198">
        <f t="shared" si="41"/>
        <v>4</v>
      </c>
      <c r="AN830" s="198" t="str">
        <f>IF(ISERROR(VLOOKUP($AM830,Datos!$I$24:$J$28,2,0)),"-",VLOOKUP($AM830,Datos!$I$24:$J$28,2,0))</f>
        <v>Moderado</v>
      </c>
    </row>
    <row r="831" spans="1:40" s="199" customFormat="1">
      <c r="A831" s="196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8" t="s">
        <v>191</v>
      </c>
      <c r="N831" s="178" t="s">
        <v>194</v>
      </c>
      <c r="O831" s="198">
        <f>IF( AND($M831&lt;&gt;"", $N831&lt;&gt;""), VLOOKUP( IF(ISERROR(VLOOKUP($M831,Datos!$B$8:$C$13,2,0)),0,VLOOKUP($M831,Datos!$B$8:$C$13,2,0)), Datos!$I$9:$N$13, IF(ISERROR(VLOOKUP($N831,Datos!$B$17:$C$21,2,0)),0,VLOOKUP($N831, Datos!$B$17:$C$21,2,0)+1),  0),  "-")</f>
        <v>22</v>
      </c>
      <c r="P831" s="177"/>
      <c r="Q831" s="177"/>
      <c r="R831" s="177"/>
      <c r="S831" s="178" t="s">
        <v>40</v>
      </c>
      <c r="T831" s="198" t="str">
        <f>IF(ISERROR(VLOOKUP($S831,Datos!$B$25:$C$29,2,0)),"", VLOOKUP($S831,Datos!$B$25:$C$29,2,0))</f>
        <v>Alta</v>
      </c>
      <c r="U831" s="198" t="str">
        <f>VLOOKUP($S831,'Efectividad de Controles'!$B$5:$D$9,3,0)</f>
        <v>Impacto / Probabilidad</v>
      </c>
      <c r="V831" s="177"/>
      <c r="W831" s="177"/>
      <c r="X831" s="178" t="s">
        <v>191</v>
      </c>
      <c r="Y831" s="178" t="s">
        <v>196</v>
      </c>
      <c r="Z831" s="198">
        <f>IF( AND($X831&lt;&gt;"", $Y831&lt;&gt;""), VLOOKUP( IF(ISERROR(VLOOKUP($X831,Datos!$B$8:$C$13,2,0)),0,VLOOKUP($X831,Datos!$B$8:$C$13,2,0)), Datos!$I$9:$N$13, IF(ISERROR(VLOOKUP($Y831,Datos!$B$17:$C$21,2,0)),0,VLOOKUP($Y831, Datos!$B$17:$C$21,2,0)+1),  0),  "-")</f>
        <v>25</v>
      </c>
      <c r="AA831" s="177"/>
      <c r="AB831" s="177"/>
      <c r="AC831" s="179"/>
      <c r="AD831" s="180"/>
      <c r="AE831" s="198">
        <f t="shared" si="39"/>
        <v>22</v>
      </c>
      <c r="AF831" s="198">
        <f t="shared" si="40"/>
        <v>25</v>
      </c>
      <c r="AG831" s="178">
        <v>3</v>
      </c>
      <c r="AH831" s="198" t="str">
        <f>IF(ISERROR(VLOOKUP($AG831,Datos!$A$9:$E$13,2,0)),"",VLOOKUP($AG831,Datos!$A$9:$E$13,2,0))</f>
        <v>3 Moderado</v>
      </c>
      <c r="AI831" s="197" t="str">
        <f>IF(ISERROR(VLOOKUP($AJ831,Datos!$D$8:$E$13,2,0)),0,VLOOKUP($AJ831,Datos!$D$8:$E$13,2,0))</f>
        <v>Extremadamente Dañino</v>
      </c>
      <c r="AJ831" s="198">
        <f>IF(ISERROR(VLOOKUP($X831,Datos!$B$8:$E$13,3,0)), 0, VLOOKUP($X831,Datos!$B$8:$E$13,3,0))</f>
        <v>4</v>
      </c>
      <c r="AK831" s="198">
        <f>IF(ISERROR(VLOOKUP(AL831,Datos!D824:E829,2,0)),0,VLOOKUP(AL831,Datos!D824:E829,2,0))</f>
        <v>0</v>
      </c>
      <c r="AL831" s="198">
        <f>IF(ISERROR(VLOOKUP(Y831,Datos!B824:E829,3,0)),0,VLOOKUP(Y831,Datos!B824:E829,3,0))</f>
        <v>0</v>
      </c>
      <c r="AM831" s="198">
        <f t="shared" si="41"/>
        <v>4</v>
      </c>
      <c r="AN831" s="198" t="str">
        <f>IF(ISERROR(VLOOKUP($AM831,Datos!$I$24:$J$28,2,0)),"-",VLOOKUP($AM831,Datos!$I$24:$J$28,2,0))</f>
        <v>Moderado</v>
      </c>
    </row>
    <row r="832" spans="1:40" s="199" customFormat="1">
      <c r="A832" s="196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8" t="s">
        <v>191</v>
      </c>
      <c r="N832" s="178" t="s">
        <v>194</v>
      </c>
      <c r="O832" s="198">
        <f>IF( AND($M832&lt;&gt;"", $N832&lt;&gt;""), VLOOKUP( IF(ISERROR(VLOOKUP($M832,Datos!$B$8:$C$13,2,0)),0,VLOOKUP($M832,Datos!$B$8:$C$13,2,0)), Datos!$I$9:$N$13, IF(ISERROR(VLOOKUP($N832,Datos!$B$17:$C$21,2,0)),0,VLOOKUP($N832, Datos!$B$17:$C$21,2,0)+1),  0),  "-")</f>
        <v>22</v>
      </c>
      <c r="P832" s="177"/>
      <c r="Q832" s="177"/>
      <c r="R832" s="177"/>
      <c r="S832" s="178" t="s">
        <v>40</v>
      </c>
      <c r="T832" s="198" t="str">
        <f>IF(ISERROR(VLOOKUP($S832,Datos!$B$25:$C$29,2,0)),"", VLOOKUP($S832,Datos!$B$25:$C$29,2,0))</f>
        <v>Alta</v>
      </c>
      <c r="U832" s="198" t="str">
        <f>VLOOKUP($S832,'Efectividad de Controles'!$B$5:$D$9,3,0)</f>
        <v>Impacto / Probabilidad</v>
      </c>
      <c r="V832" s="177"/>
      <c r="W832" s="177"/>
      <c r="X832" s="178" t="s">
        <v>191</v>
      </c>
      <c r="Y832" s="178" t="s">
        <v>196</v>
      </c>
      <c r="Z832" s="198">
        <f>IF( AND($X832&lt;&gt;"", $Y832&lt;&gt;""), VLOOKUP( IF(ISERROR(VLOOKUP($X832,Datos!$B$8:$C$13,2,0)),0,VLOOKUP($X832,Datos!$B$8:$C$13,2,0)), Datos!$I$9:$N$13, IF(ISERROR(VLOOKUP($Y832,Datos!$B$17:$C$21,2,0)),0,VLOOKUP($Y832, Datos!$B$17:$C$21,2,0)+1),  0),  "-")</f>
        <v>25</v>
      </c>
      <c r="AA832" s="177"/>
      <c r="AB832" s="177"/>
      <c r="AC832" s="179"/>
      <c r="AD832" s="180"/>
      <c r="AE832" s="198">
        <f t="shared" si="39"/>
        <v>22</v>
      </c>
      <c r="AF832" s="198">
        <f t="shared" si="40"/>
        <v>25</v>
      </c>
      <c r="AG832" s="178">
        <v>3</v>
      </c>
      <c r="AH832" s="198" t="str">
        <f>IF(ISERROR(VLOOKUP($AG832,Datos!$A$9:$E$13,2,0)),"",VLOOKUP($AG832,Datos!$A$9:$E$13,2,0))</f>
        <v>3 Moderado</v>
      </c>
      <c r="AI832" s="197" t="str">
        <f>IF(ISERROR(VLOOKUP($AJ832,Datos!$D$8:$E$13,2,0)),0,VLOOKUP($AJ832,Datos!$D$8:$E$13,2,0))</f>
        <v>Extremadamente Dañino</v>
      </c>
      <c r="AJ832" s="198">
        <f>IF(ISERROR(VLOOKUP($X832,Datos!$B$8:$E$13,3,0)), 0, VLOOKUP($X832,Datos!$B$8:$E$13,3,0))</f>
        <v>4</v>
      </c>
      <c r="AK832" s="198">
        <f>IF(ISERROR(VLOOKUP(AL832,Datos!D825:E830,2,0)),0,VLOOKUP(AL832,Datos!D825:E830,2,0))</f>
        <v>0</v>
      </c>
      <c r="AL832" s="198">
        <f>IF(ISERROR(VLOOKUP(Y832,Datos!B825:E830,3,0)),0,VLOOKUP(Y832,Datos!B825:E830,3,0))</f>
        <v>0</v>
      </c>
      <c r="AM832" s="198">
        <f t="shared" si="41"/>
        <v>4</v>
      </c>
      <c r="AN832" s="198" t="str">
        <f>IF(ISERROR(VLOOKUP($AM832,Datos!$I$24:$J$28,2,0)),"-",VLOOKUP($AM832,Datos!$I$24:$J$28,2,0))</f>
        <v>Moderado</v>
      </c>
    </row>
    <row r="833" spans="1:40" s="199" customFormat="1">
      <c r="A833" s="196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8" t="s">
        <v>191</v>
      </c>
      <c r="N833" s="178" t="s">
        <v>194</v>
      </c>
      <c r="O833" s="198">
        <f>IF( AND($M833&lt;&gt;"", $N833&lt;&gt;""), VLOOKUP( IF(ISERROR(VLOOKUP($M833,Datos!$B$8:$C$13,2,0)),0,VLOOKUP($M833,Datos!$B$8:$C$13,2,0)), Datos!$I$9:$N$13, IF(ISERROR(VLOOKUP($N833,Datos!$B$17:$C$21,2,0)),0,VLOOKUP($N833, Datos!$B$17:$C$21,2,0)+1),  0),  "-")</f>
        <v>22</v>
      </c>
      <c r="P833" s="177"/>
      <c r="Q833" s="177"/>
      <c r="R833" s="177"/>
      <c r="S833" s="178" t="s">
        <v>40</v>
      </c>
      <c r="T833" s="198" t="str">
        <f>IF(ISERROR(VLOOKUP($S833,Datos!$B$25:$C$29,2,0)),"", VLOOKUP($S833,Datos!$B$25:$C$29,2,0))</f>
        <v>Alta</v>
      </c>
      <c r="U833" s="198" t="str">
        <f>VLOOKUP($S833,'Efectividad de Controles'!$B$5:$D$9,3,0)</f>
        <v>Impacto / Probabilidad</v>
      </c>
      <c r="V833" s="177"/>
      <c r="W833" s="177"/>
      <c r="X833" s="178" t="s">
        <v>191</v>
      </c>
      <c r="Y833" s="178" t="s">
        <v>196</v>
      </c>
      <c r="Z833" s="198">
        <f>IF( AND($X833&lt;&gt;"", $Y833&lt;&gt;""), VLOOKUP( IF(ISERROR(VLOOKUP($X833,Datos!$B$8:$C$13,2,0)),0,VLOOKUP($X833,Datos!$B$8:$C$13,2,0)), Datos!$I$9:$N$13, IF(ISERROR(VLOOKUP($Y833,Datos!$B$17:$C$21,2,0)),0,VLOOKUP($Y833, Datos!$B$17:$C$21,2,0)+1),  0),  "-")</f>
        <v>25</v>
      </c>
      <c r="AA833" s="177"/>
      <c r="AB833" s="177"/>
      <c r="AC833" s="179"/>
      <c r="AD833" s="180"/>
      <c r="AE833" s="198">
        <f t="shared" si="39"/>
        <v>22</v>
      </c>
      <c r="AF833" s="198">
        <f t="shared" si="40"/>
        <v>25</v>
      </c>
      <c r="AG833" s="178">
        <v>3</v>
      </c>
      <c r="AH833" s="198" t="str">
        <f>IF(ISERROR(VLOOKUP($AG833,Datos!$A$9:$E$13,2,0)),"",VLOOKUP($AG833,Datos!$A$9:$E$13,2,0))</f>
        <v>3 Moderado</v>
      </c>
      <c r="AI833" s="197" t="str">
        <f>IF(ISERROR(VLOOKUP($AJ833,Datos!$D$8:$E$13,2,0)),0,VLOOKUP($AJ833,Datos!$D$8:$E$13,2,0))</f>
        <v>Extremadamente Dañino</v>
      </c>
      <c r="AJ833" s="198">
        <f>IF(ISERROR(VLOOKUP($X833,Datos!$B$8:$E$13,3,0)), 0, VLOOKUP($X833,Datos!$B$8:$E$13,3,0))</f>
        <v>4</v>
      </c>
      <c r="AK833" s="198">
        <f>IF(ISERROR(VLOOKUP(AL833,Datos!D826:E831,2,0)),0,VLOOKUP(AL833,Datos!D826:E831,2,0))</f>
        <v>0</v>
      </c>
      <c r="AL833" s="198">
        <f>IF(ISERROR(VLOOKUP(Y833,Datos!B826:E831,3,0)),0,VLOOKUP(Y833,Datos!B826:E831,3,0))</f>
        <v>0</v>
      </c>
      <c r="AM833" s="198">
        <f t="shared" si="41"/>
        <v>4</v>
      </c>
      <c r="AN833" s="198" t="str">
        <f>IF(ISERROR(VLOOKUP($AM833,Datos!$I$24:$J$28,2,0)),"-",VLOOKUP($AM833,Datos!$I$24:$J$28,2,0))</f>
        <v>Moderado</v>
      </c>
    </row>
    <row r="834" spans="1:40" s="199" customFormat="1">
      <c r="A834" s="196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8" t="s">
        <v>191</v>
      </c>
      <c r="N834" s="178" t="s">
        <v>194</v>
      </c>
      <c r="O834" s="198">
        <f>IF( AND($M834&lt;&gt;"", $N834&lt;&gt;""), VLOOKUP( IF(ISERROR(VLOOKUP($M834,Datos!$B$8:$C$13,2,0)),0,VLOOKUP($M834,Datos!$B$8:$C$13,2,0)), Datos!$I$9:$N$13, IF(ISERROR(VLOOKUP($N834,Datos!$B$17:$C$21,2,0)),0,VLOOKUP($N834, Datos!$B$17:$C$21,2,0)+1),  0),  "-")</f>
        <v>22</v>
      </c>
      <c r="P834" s="177"/>
      <c r="Q834" s="177"/>
      <c r="R834" s="177"/>
      <c r="S834" s="178" t="s">
        <v>40</v>
      </c>
      <c r="T834" s="198" t="str">
        <f>IF(ISERROR(VLOOKUP($S834,Datos!$B$25:$C$29,2,0)),"", VLOOKUP($S834,Datos!$B$25:$C$29,2,0))</f>
        <v>Alta</v>
      </c>
      <c r="U834" s="198" t="str">
        <f>VLOOKUP($S834,'Efectividad de Controles'!$B$5:$D$9,3,0)</f>
        <v>Impacto / Probabilidad</v>
      </c>
      <c r="V834" s="177"/>
      <c r="W834" s="177"/>
      <c r="X834" s="178" t="s">
        <v>191</v>
      </c>
      <c r="Y834" s="178" t="s">
        <v>196</v>
      </c>
      <c r="Z834" s="198">
        <f>IF( AND($X834&lt;&gt;"", $Y834&lt;&gt;""), VLOOKUP( IF(ISERROR(VLOOKUP($X834,Datos!$B$8:$C$13,2,0)),0,VLOOKUP($X834,Datos!$B$8:$C$13,2,0)), Datos!$I$9:$N$13, IF(ISERROR(VLOOKUP($Y834,Datos!$B$17:$C$21,2,0)),0,VLOOKUP($Y834, Datos!$B$17:$C$21,2,0)+1),  0),  "-")</f>
        <v>25</v>
      </c>
      <c r="AA834" s="177"/>
      <c r="AB834" s="177"/>
      <c r="AC834" s="179"/>
      <c r="AD834" s="180"/>
      <c r="AE834" s="198">
        <f t="shared" si="39"/>
        <v>22</v>
      </c>
      <c r="AF834" s="198">
        <f t="shared" si="40"/>
        <v>25</v>
      </c>
      <c r="AG834" s="178">
        <v>3</v>
      </c>
      <c r="AH834" s="198" t="str">
        <f>IF(ISERROR(VLOOKUP($AG834,Datos!$A$9:$E$13,2,0)),"",VLOOKUP($AG834,Datos!$A$9:$E$13,2,0))</f>
        <v>3 Moderado</v>
      </c>
      <c r="AI834" s="197" t="str">
        <f>IF(ISERROR(VLOOKUP($AJ834,Datos!$D$8:$E$13,2,0)),0,VLOOKUP($AJ834,Datos!$D$8:$E$13,2,0))</f>
        <v>Extremadamente Dañino</v>
      </c>
      <c r="AJ834" s="198">
        <f>IF(ISERROR(VLOOKUP($X834,Datos!$B$8:$E$13,3,0)), 0, VLOOKUP($X834,Datos!$B$8:$E$13,3,0))</f>
        <v>4</v>
      </c>
      <c r="AK834" s="198">
        <f>IF(ISERROR(VLOOKUP(AL834,Datos!D827:E832,2,0)),0,VLOOKUP(AL834,Datos!D827:E832,2,0))</f>
        <v>0</v>
      </c>
      <c r="AL834" s="198">
        <f>IF(ISERROR(VLOOKUP(Y834,Datos!B827:E832,3,0)),0,VLOOKUP(Y834,Datos!B827:E832,3,0))</f>
        <v>0</v>
      </c>
      <c r="AM834" s="198">
        <f t="shared" si="41"/>
        <v>4</v>
      </c>
      <c r="AN834" s="198" t="str">
        <f>IF(ISERROR(VLOOKUP($AM834,Datos!$I$24:$J$28,2,0)),"-",VLOOKUP($AM834,Datos!$I$24:$J$28,2,0))</f>
        <v>Moderado</v>
      </c>
    </row>
    <row r="835" spans="1:40" s="199" customFormat="1">
      <c r="A835" s="196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8" t="s">
        <v>191</v>
      </c>
      <c r="N835" s="178" t="s">
        <v>194</v>
      </c>
      <c r="O835" s="198">
        <f>IF( AND($M835&lt;&gt;"", $N835&lt;&gt;""), VLOOKUP( IF(ISERROR(VLOOKUP($M835,Datos!$B$8:$C$13,2,0)),0,VLOOKUP($M835,Datos!$B$8:$C$13,2,0)), Datos!$I$9:$N$13, IF(ISERROR(VLOOKUP($N835,Datos!$B$17:$C$21,2,0)),0,VLOOKUP($N835, Datos!$B$17:$C$21,2,0)+1),  0),  "-")</f>
        <v>22</v>
      </c>
      <c r="P835" s="177"/>
      <c r="Q835" s="177"/>
      <c r="R835" s="177"/>
      <c r="S835" s="178" t="s">
        <v>40</v>
      </c>
      <c r="T835" s="198" t="str">
        <f>IF(ISERROR(VLOOKUP($S835,Datos!$B$25:$C$29,2,0)),"", VLOOKUP($S835,Datos!$B$25:$C$29,2,0))</f>
        <v>Alta</v>
      </c>
      <c r="U835" s="198" t="str">
        <f>VLOOKUP($S835,'Efectividad de Controles'!$B$5:$D$9,3,0)</f>
        <v>Impacto / Probabilidad</v>
      </c>
      <c r="V835" s="177"/>
      <c r="W835" s="177"/>
      <c r="X835" s="178" t="s">
        <v>191</v>
      </c>
      <c r="Y835" s="178" t="s">
        <v>196</v>
      </c>
      <c r="Z835" s="198">
        <f>IF( AND($X835&lt;&gt;"", $Y835&lt;&gt;""), VLOOKUP( IF(ISERROR(VLOOKUP($X835,Datos!$B$8:$C$13,2,0)),0,VLOOKUP($X835,Datos!$B$8:$C$13,2,0)), Datos!$I$9:$N$13, IF(ISERROR(VLOOKUP($Y835,Datos!$B$17:$C$21,2,0)),0,VLOOKUP($Y835, Datos!$B$17:$C$21,2,0)+1),  0),  "-")</f>
        <v>25</v>
      </c>
      <c r="AA835" s="177"/>
      <c r="AB835" s="177"/>
      <c r="AC835" s="179"/>
      <c r="AD835" s="180"/>
      <c r="AE835" s="198">
        <f t="shared" si="39"/>
        <v>22</v>
      </c>
      <c r="AF835" s="198">
        <f t="shared" si="40"/>
        <v>25</v>
      </c>
      <c r="AG835" s="178">
        <v>3</v>
      </c>
      <c r="AH835" s="198" t="str">
        <f>IF(ISERROR(VLOOKUP($AG835,Datos!$A$9:$E$13,2,0)),"",VLOOKUP($AG835,Datos!$A$9:$E$13,2,0))</f>
        <v>3 Moderado</v>
      </c>
      <c r="AI835" s="197" t="str">
        <f>IF(ISERROR(VLOOKUP($AJ835,Datos!$D$8:$E$13,2,0)),0,VLOOKUP($AJ835,Datos!$D$8:$E$13,2,0))</f>
        <v>Extremadamente Dañino</v>
      </c>
      <c r="AJ835" s="198">
        <f>IF(ISERROR(VLOOKUP($X835,Datos!$B$8:$E$13,3,0)), 0, VLOOKUP($X835,Datos!$B$8:$E$13,3,0))</f>
        <v>4</v>
      </c>
      <c r="AK835" s="198">
        <f>IF(ISERROR(VLOOKUP(AL835,Datos!D828:E833,2,0)),0,VLOOKUP(AL835,Datos!D828:E833,2,0))</f>
        <v>0</v>
      </c>
      <c r="AL835" s="198">
        <f>IF(ISERROR(VLOOKUP(Y835,Datos!B828:E833,3,0)),0,VLOOKUP(Y835,Datos!B828:E833,3,0))</f>
        <v>0</v>
      </c>
      <c r="AM835" s="198">
        <f t="shared" si="41"/>
        <v>4</v>
      </c>
      <c r="AN835" s="198" t="str">
        <f>IF(ISERROR(VLOOKUP($AM835,Datos!$I$24:$J$28,2,0)),"-",VLOOKUP($AM835,Datos!$I$24:$J$28,2,0))</f>
        <v>Moderado</v>
      </c>
    </row>
    <row r="836" spans="1:40" s="199" customFormat="1">
      <c r="A836" s="196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8" t="s">
        <v>191</v>
      </c>
      <c r="N836" s="178" t="s">
        <v>194</v>
      </c>
      <c r="O836" s="198">
        <f>IF( AND($M836&lt;&gt;"", $N836&lt;&gt;""), VLOOKUP( IF(ISERROR(VLOOKUP($M836,Datos!$B$8:$C$13,2,0)),0,VLOOKUP($M836,Datos!$B$8:$C$13,2,0)), Datos!$I$9:$N$13, IF(ISERROR(VLOOKUP($N836,Datos!$B$17:$C$21,2,0)),0,VLOOKUP($N836, Datos!$B$17:$C$21,2,0)+1),  0),  "-")</f>
        <v>22</v>
      </c>
      <c r="P836" s="177"/>
      <c r="Q836" s="177"/>
      <c r="R836" s="177"/>
      <c r="S836" s="178" t="s">
        <v>40</v>
      </c>
      <c r="T836" s="198" t="str">
        <f>IF(ISERROR(VLOOKUP($S836,Datos!$B$25:$C$29,2,0)),"", VLOOKUP($S836,Datos!$B$25:$C$29,2,0))</f>
        <v>Alta</v>
      </c>
      <c r="U836" s="198" t="str">
        <f>VLOOKUP($S836,'Efectividad de Controles'!$B$5:$D$9,3,0)</f>
        <v>Impacto / Probabilidad</v>
      </c>
      <c r="V836" s="177"/>
      <c r="W836" s="177"/>
      <c r="X836" s="178" t="s">
        <v>191</v>
      </c>
      <c r="Y836" s="178" t="s">
        <v>196</v>
      </c>
      <c r="Z836" s="198">
        <f>IF( AND($X836&lt;&gt;"", $Y836&lt;&gt;""), VLOOKUP( IF(ISERROR(VLOOKUP($X836,Datos!$B$8:$C$13,2,0)),0,VLOOKUP($X836,Datos!$B$8:$C$13,2,0)), Datos!$I$9:$N$13, IF(ISERROR(VLOOKUP($Y836,Datos!$B$17:$C$21,2,0)),0,VLOOKUP($Y836, Datos!$B$17:$C$21,2,0)+1),  0),  "-")</f>
        <v>25</v>
      </c>
      <c r="AA836" s="177"/>
      <c r="AB836" s="177"/>
      <c r="AC836" s="179"/>
      <c r="AD836" s="180"/>
      <c r="AE836" s="198">
        <f t="shared" si="39"/>
        <v>22</v>
      </c>
      <c r="AF836" s="198">
        <f t="shared" si="40"/>
        <v>25</v>
      </c>
      <c r="AG836" s="178">
        <v>3</v>
      </c>
      <c r="AH836" s="198" t="str">
        <f>IF(ISERROR(VLOOKUP($AG836,Datos!$A$9:$E$13,2,0)),"",VLOOKUP($AG836,Datos!$A$9:$E$13,2,0))</f>
        <v>3 Moderado</v>
      </c>
      <c r="AI836" s="197" t="str">
        <f>IF(ISERROR(VLOOKUP($AJ836,Datos!$D$8:$E$13,2,0)),0,VLOOKUP($AJ836,Datos!$D$8:$E$13,2,0))</f>
        <v>Extremadamente Dañino</v>
      </c>
      <c r="AJ836" s="198">
        <f>IF(ISERROR(VLOOKUP($X836,Datos!$B$8:$E$13,3,0)), 0, VLOOKUP($X836,Datos!$B$8:$E$13,3,0))</f>
        <v>4</v>
      </c>
      <c r="AK836" s="198">
        <f>IF(ISERROR(VLOOKUP(AL836,Datos!D829:E834,2,0)),0,VLOOKUP(AL836,Datos!D829:E834,2,0))</f>
        <v>0</v>
      </c>
      <c r="AL836" s="198">
        <f>IF(ISERROR(VLOOKUP(Y836,Datos!B829:E834,3,0)),0,VLOOKUP(Y836,Datos!B829:E834,3,0))</f>
        <v>0</v>
      </c>
      <c r="AM836" s="198">
        <f t="shared" si="41"/>
        <v>4</v>
      </c>
      <c r="AN836" s="198" t="str">
        <f>IF(ISERROR(VLOOKUP($AM836,Datos!$I$24:$J$28,2,0)),"-",VLOOKUP($AM836,Datos!$I$24:$J$28,2,0))</f>
        <v>Moderado</v>
      </c>
    </row>
    <row r="837" spans="1:40" s="199" customFormat="1">
      <c r="A837" s="196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8" t="s">
        <v>191</v>
      </c>
      <c r="N837" s="178" t="s">
        <v>194</v>
      </c>
      <c r="O837" s="198">
        <f>IF( AND($M837&lt;&gt;"", $N837&lt;&gt;""), VLOOKUP( IF(ISERROR(VLOOKUP($M837,Datos!$B$8:$C$13,2,0)),0,VLOOKUP($M837,Datos!$B$8:$C$13,2,0)), Datos!$I$9:$N$13, IF(ISERROR(VLOOKUP($N837,Datos!$B$17:$C$21,2,0)),0,VLOOKUP($N837, Datos!$B$17:$C$21,2,0)+1),  0),  "-")</f>
        <v>22</v>
      </c>
      <c r="P837" s="177"/>
      <c r="Q837" s="177"/>
      <c r="R837" s="177"/>
      <c r="S837" s="178" t="s">
        <v>40</v>
      </c>
      <c r="T837" s="198" t="str">
        <f>IF(ISERROR(VLOOKUP($S837,Datos!$B$25:$C$29,2,0)),"", VLOOKUP($S837,Datos!$B$25:$C$29,2,0))</f>
        <v>Alta</v>
      </c>
      <c r="U837" s="198" t="str">
        <f>VLOOKUP($S837,'Efectividad de Controles'!$B$5:$D$9,3,0)</f>
        <v>Impacto / Probabilidad</v>
      </c>
      <c r="V837" s="177"/>
      <c r="W837" s="177"/>
      <c r="X837" s="178" t="s">
        <v>191</v>
      </c>
      <c r="Y837" s="178" t="s">
        <v>196</v>
      </c>
      <c r="Z837" s="198">
        <f>IF( AND($X837&lt;&gt;"", $Y837&lt;&gt;""), VLOOKUP( IF(ISERROR(VLOOKUP($X837,Datos!$B$8:$C$13,2,0)),0,VLOOKUP($X837,Datos!$B$8:$C$13,2,0)), Datos!$I$9:$N$13, IF(ISERROR(VLOOKUP($Y837,Datos!$B$17:$C$21,2,0)),0,VLOOKUP($Y837, Datos!$B$17:$C$21,2,0)+1),  0),  "-")</f>
        <v>25</v>
      </c>
      <c r="AA837" s="177"/>
      <c r="AB837" s="177"/>
      <c r="AC837" s="179"/>
      <c r="AD837" s="180"/>
      <c r="AE837" s="198">
        <f t="shared" si="39"/>
        <v>22</v>
      </c>
      <c r="AF837" s="198">
        <f t="shared" si="40"/>
        <v>25</v>
      </c>
      <c r="AG837" s="178">
        <v>3</v>
      </c>
      <c r="AH837" s="198" t="str">
        <f>IF(ISERROR(VLOOKUP($AG837,Datos!$A$9:$E$13,2,0)),"",VLOOKUP($AG837,Datos!$A$9:$E$13,2,0))</f>
        <v>3 Moderado</v>
      </c>
      <c r="AI837" s="197" t="str">
        <f>IF(ISERROR(VLOOKUP($AJ837,Datos!$D$8:$E$13,2,0)),0,VLOOKUP($AJ837,Datos!$D$8:$E$13,2,0))</f>
        <v>Extremadamente Dañino</v>
      </c>
      <c r="AJ837" s="198">
        <f>IF(ISERROR(VLOOKUP($X837,Datos!$B$8:$E$13,3,0)), 0, VLOOKUP($X837,Datos!$B$8:$E$13,3,0))</f>
        <v>4</v>
      </c>
      <c r="AK837" s="198">
        <f>IF(ISERROR(VLOOKUP(AL837,Datos!D830:E835,2,0)),0,VLOOKUP(AL837,Datos!D830:E835,2,0))</f>
        <v>0</v>
      </c>
      <c r="AL837" s="198">
        <f>IF(ISERROR(VLOOKUP(Y837,Datos!B830:E835,3,0)),0,VLOOKUP(Y837,Datos!B830:E835,3,0))</f>
        <v>0</v>
      </c>
      <c r="AM837" s="198">
        <f t="shared" si="41"/>
        <v>4</v>
      </c>
      <c r="AN837" s="198" t="str">
        <f>IF(ISERROR(VLOOKUP($AM837,Datos!$I$24:$J$28,2,0)),"-",VLOOKUP($AM837,Datos!$I$24:$J$28,2,0))</f>
        <v>Moderado</v>
      </c>
    </row>
    <row r="838" spans="1:40" s="199" customFormat="1">
      <c r="A838" s="196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8" t="s">
        <v>191</v>
      </c>
      <c r="N838" s="178" t="s">
        <v>194</v>
      </c>
      <c r="O838" s="198">
        <f>IF( AND($M838&lt;&gt;"", $N838&lt;&gt;""), VLOOKUP( IF(ISERROR(VLOOKUP($M838,Datos!$B$8:$C$13,2,0)),0,VLOOKUP($M838,Datos!$B$8:$C$13,2,0)), Datos!$I$9:$N$13, IF(ISERROR(VLOOKUP($N838,Datos!$B$17:$C$21,2,0)),0,VLOOKUP($N838, Datos!$B$17:$C$21,2,0)+1),  0),  "-")</f>
        <v>22</v>
      </c>
      <c r="P838" s="177"/>
      <c r="Q838" s="177"/>
      <c r="R838" s="177"/>
      <c r="S838" s="178" t="s">
        <v>40</v>
      </c>
      <c r="T838" s="198" t="str">
        <f>IF(ISERROR(VLOOKUP($S838,Datos!$B$25:$C$29,2,0)),"", VLOOKUP($S838,Datos!$B$25:$C$29,2,0))</f>
        <v>Alta</v>
      </c>
      <c r="U838" s="198" t="str">
        <f>VLOOKUP($S838,'Efectividad de Controles'!$B$5:$D$9,3,0)</f>
        <v>Impacto / Probabilidad</v>
      </c>
      <c r="V838" s="177"/>
      <c r="W838" s="177"/>
      <c r="X838" s="178" t="s">
        <v>191</v>
      </c>
      <c r="Y838" s="178" t="s">
        <v>196</v>
      </c>
      <c r="Z838" s="198">
        <f>IF( AND($X838&lt;&gt;"", $Y838&lt;&gt;""), VLOOKUP( IF(ISERROR(VLOOKUP($X838,Datos!$B$8:$C$13,2,0)),0,VLOOKUP($X838,Datos!$B$8:$C$13,2,0)), Datos!$I$9:$N$13, IF(ISERROR(VLOOKUP($Y838,Datos!$B$17:$C$21,2,0)),0,VLOOKUP($Y838, Datos!$B$17:$C$21,2,0)+1),  0),  "-")</f>
        <v>25</v>
      </c>
      <c r="AA838" s="177"/>
      <c r="AB838" s="177"/>
      <c r="AC838" s="179"/>
      <c r="AD838" s="180"/>
      <c r="AE838" s="198">
        <f t="shared" si="39"/>
        <v>22</v>
      </c>
      <c r="AF838" s="198">
        <f t="shared" si="40"/>
        <v>25</v>
      </c>
      <c r="AG838" s="178">
        <v>3</v>
      </c>
      <c r="AH838" s="198" t="str">
        <f>IF(ISERROR(VLOOKUP($AG838,Datos!$A$9:$E$13,2,0)),"",VLOOKUP($AG838,Datos!$A$9:$E$13,2,0))</f>
        <v>3 Moderado</v>
      </c>
      <c r="AI838" s="197" t="str">
        <f>IF(ISERROR(VLOOKUP($AJ838,Datos!$D$8:$E$13,2,0)),0,VLOOKUP($AJ838,Datos!$D$8:$E$13,2,0))</f>
        <v>Extremadamente Dañino</v>
      </c>
      <c r="AJ838" s="198">
        <f>IF(ISERROR(VLOOKUP($X838,Datos!$B$8:$E$13,3,0)), 0, VLOOKUP($X838,Datos!$B$8:$E$13,3,0))</f>
        <v>4</v>
      </c>
      <c r="AK838" s="198">
        <f>IF(ISERROR(VLOOKUP(AL838,Datos!D831:E836,2,0)),0,VLOOKUP(AL838,Datos!D831:E836,2,0))</f>
        <v>0</v>
      </c>
      <c r="AL838" s="198">
        <f>IF(ISERROR(VLOOKUP(Y838,Datos!B831:E836,3,0)),0,VLOOKUP(Y838,Datos!B831:E836,3,0))</f>
        <v>0</v>
      </c>
      <c r="AM838" s="198">
        <f t="shared" si="41"/>
        <v>4</v>
      </c>
      <c r="AN838" s="198" t="str">
        <f>IF(ISERROR(VLOOKUP($AM838,Datos!$I$24:$J$28,2,0)),"-",VLOOKUP($AM838,Datos!$I$24:$J$28,2,0))</f>
        <v>Moderado</v>
      </c>
    </row>
    <row r="839" spans="1:40" s="199" customFormat="1">
      <c r="A839" s="196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8" t="s">
        <v>191</v>
      </c>
      <c r="N839" s="178" t="s">
        <v>194</v>
      </c>
      <c r="O839" s="198">
        <f>IF( AND($M839&lt;&gt;"", $N839&lt;&gt;""), VLOOKUP( IF(ISERROR(VLOOKUP($M839,Datos!$B$8:$C$13,2,0)),0,VLOOKUP($M839,Datos!$B$8:$C$13,2,0)), Datos!$I$9:$N$13, IF(ISERROR(VLOOKUP($N839,Datos!$B$17:$C$21,2,0)),0,VLOOKUP($N839, Datos!$B$17:$C$21,2,0)+1),  0),  "-")</f>
        <v>22</v>
      </c>
      <c r="P839" s="177"/>
      <c r="Q839" s="177"/>
      <c r="R839" s="177"/>
      <c r="S839" s="178" t="s">
        <v>40</v>
      </c>
      <c r="T839" s="198" t="str">
        <f>IF(ISERROR(VLOOKUP($S839,Datos!$B$25:$C$29,2,0)),"", VLOOKUP($S839,Datos!$B$25:$C$29,2,0))</f>
        <v>Alta</v>
      </c>
      <c r="U839" s="198" t="str">
        <f>VLOOKUP($S839,'Efectividad de Controles'!$B$5:$D$9,3,0)</f>
        <v>Impacto / Probabilidad</v>
      </c>
      <c r="V839" s="177"/>
      <c r="W839" s="177"/>
      <c r="X839" s="178" t="s">
        <v>191</v>
      </c>
      <c r="Y839" s="178" t="s">
        <v>196</v>
      </c>
      <c r="Z839" s="198">
        <f>IF( AND($X839&lt;&gt;"", $Y839&lt;&gt;""), VLOOKUP( IF(ISERROR(VLOOKUP($X839,Datos!$B$8:$C$13,2,0)),0,VLOOKUP($X839,Datos!$B$8:$C$13,2,0)), Datos!$I$9:$N$13, IF(ISERROR(VLOOKUP($Y839,Datos!$B$17:$C$21,2,0)),0,VLOOKUP($Y839, Datos!$B$17:$C$21,2,0)+1),  0),  "-")</f>
        <v>25</v>
      </c>
      <c r="AA839" s="177"/>
      <c r="AB839" s="177"/>
      <c r="AC839" s="179"/>
      <c r="AD839" s="180"/>
      <c r="AE839" s="198">
        <f t="shared" si="39"/>
        <v>22</v>
      </c>
      <c r="AF839" s="198">
        <f t="shared" si="40"/>
        <v>25</v>
      </c>
      <c r="AG839" s="178">
        <v>3</v>
      </c>
      <c r="AH839" s="198" t="str">
        <f>IF(ISERROR(VLOOKUP($AG839,Datos!$A$9:$E$13,2,0)),"",VLOOKUP($AG839,Datos!$A$9:$E$13,2,0))</f>
        <v>3 Moderado</v>
      </c>
      <c r="AI839" s="197" t="str">
        <f>IF(ISERROR(VLOOKUP($AJ839,Datos!$D$8:$E$13,2,0)),0,VLOOKUP($AJ839,Datos!$D$8:$E$13,2,0))</f>
        <v>Extremadamente Dañino</v>
      </c>
      <c r="AJ839" s="198">
        <f>IF(ISERROR(VLOOKUP($X839,Datos!$B$8:$E$13,3,0)), 0, VLOOKUP($X839,Datos!$B$8:$E$13,3,0))</f>
        <v>4</v>
      </c>
      <c r="AK839" s="198">
        <f>IF(ISERROR(VLOOKUP(AL839,Datos!D832:E837,2,0)),0,VLOOKUP(AL839,Datos!D832:E837,2,0))</f>
        <v>0</v>
      </c>
      <c r="AL839" s="198">
        <f>IF(ISERROR(VLOOKUP(Y839,Datos!B832:E837,3,0)),0,VLOOKUP(Y839,Datos!B832:E837,3,0))</f>
        <v>0</v>
      </c>
      <c r="AM839" s="198">
        <f t="shared" si="41"/>
        <v>4</v>
      </c>
      <c r="AN839" s="198" t="str">
        <f>IF(ISERROR(VLOOKUP($AM839,Datos!$I$24:$J$28,2,0)),"-",VLOOKUP($AM839,Datos!$I$24:$J$28,2,0))</f>
        <v>Moderado</v>
      </c>
    </row>
    <row r="840" spans="1:40" s="199" customFormat="1">
      <c r="A840" s="196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8" t="s">
        <v>191</v>
      </c>
      <c r="N840" s="178" t="s">
        <v>194</v>
      </c>
      <c r="O840" s="198">
        <f>IF( AND($M840&lt;&gt;"", $N840&lt;&gt;""), VLOOKUP( IF(ISERROR(VLOOKUP($M840,Datos!$B$8:$C$13,2,0)),0,VLOOKUP($M840,Datos!$B$8:$C$13,2,0)), Datos!$I$9:$N$13, IF(ISERROR(VLOOKUP($N840,Datos!$B$17:$C$21,2,0)),0,VLOOKUP($N840, Datos!$B$17:$C$21,2,0)+1),  0),  "-")</f>
        <v>22</v>
      </c>
      <c r="P840" s="177"/>
      <c r="Q840" s="177"/>
      <c r="R840" s="177"/>
      <c r="S840" s="178" t="s">
        <v>40</v>
      </c>
      <c r="T840" s="198" t="str">
        <f>IF(ISERROR(VLOOKUP($S840,Datos!$B$25:$C$29,2,0)),"", VLOOKUP($S840,Datos!$B$25:$C$29,2,0))</f>
        <v>Alta</v>
      </c>
      <c r="U840" s="198" t="str">
        <f>VLOOKUP($S840,'Efectividad de Controles'!$B$5:$D$9,3,0)</f>
        <v>Impacto / Probabilidad</v>
      </c>
      <c r="V840" s="177"/>
      <c r="W840" s="177"/>
      <c r="X840" s="178" t="s">
        <v>191</v>
      </c>
      <c r="Y840" s="178" t="s">
        <v>196</v>
      </c>
      <c r="Z840" s="198">
        <f>IF( AND($X840&lt;&gt;"", $Y840&lt;&gt;""), VLOOKUP( IF(ISERROR(VLOOKUP($X840,Datos!$B$8:$C$13,2,0)),0,VLOOKUP($X840,Datos!$B$8:$C$13,2,0)), Datos!$I$9:$N$13, IF(ISERROR(VLOOKUP($Y840,Datos!$B$17:$C$21,2,0)),0,VLOOKUP($Y840, Datos!$B$17:$C$21,2,0)+1),  0),  "-")</f>
        <v>25</v>
      </c>
      <c r="AA840" s="177"/>
      <c r="AB840" s="177"/>
      <c r="AC840" s="179"/>
      <c r="AD840" s="180"/>
      <c r="AE840" s="198">
        <f t="shared" si="39"/>
        <v>22</v>
      </c>
      <c r="AF840" s="198">
        <f t="shared" si="40"/>
        <v>25</v>
      </c>
      <c r="AG840" s="178">
        <v>3</v>
      </c>
      <c r="AH840" s="198" t="str">
        <f>IF(ISERROR(VLOOKUP($AG840,Datos!$A$9:$E$13,2,0)),"",VLOOKUP($AG840,Datos!$A$9:$E$13,2,0))</f>
        <v>3 Moderado</v>
      </c>
      <c r="AI840" s="197" t="str">
        <f>IF(ISERROR(VLOOKUP($AJ840,Datos!$D$8:$E$13,2,0)),0,VLOOKUP($AJ840,Datos!$D$8:$E$13,2,0))</f>
        <v>Extremadamente Dañino</v>
      </c>
      <c r="AJ840" s="198">
        <f>IF(ISERROR(VLOOKUP($X840,Datos!$B$8:$E$13,3,0)), 0, VLOOKUP($X840,Datos!$B$8:$E$13,3,0))</f>
        <v>4</v>
      </c>
      <c r="AK840" s="198">
        <f>IF(ISERROR(VLOOKUP(AL840,Datos!D833:E838,2,0)),0,VLOOKUP(AL840,Datos!D833:E838,2,0))</f>
        <v>0</v>
      </c>
      <c r="AL840" s="198">
        <f>IF(ISERROR(VLOOKUP(Y840,Datos!B833:E838,3,0)),0,VLOOKUP(Y840,Datos!B833:E838,3,0))</f>
        <v>0</v>
      </c>
      <c r="AM840" s="198">
        <f t="shared" si="41"/>
        <v>4</v>
      </c>
      <c r="AN840" s="198" t="str">
        <f>IF(ISERROR(VLOOKUP($AM840,Datos!$I$24:$J$28,2,0)),"-",VLOOKUP($AM840,Datos!$I$24:$J$28,2,0))</f>
        <v>Moderado</v>
      </c>
    </row>
    <row r="841" spans="1:40" s="199" customFormat="1">
      <c r="A841" s="196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8" t="s">
        <v>191</v>
      </c>
      <c r="N841" s="178" t="s">
        <v>194</v>
      </c>
      <c r="O841" s="198">
        <f>IF( AND($M841&lt;&gt;"", $N841&lt;&gt;""), VLOOKUP( IF(ISERROR(VLOOKUP($M841,Datos!$B$8:$C$13,2,0)),0,VLOOKUP($M841,Datos!$B$8:$C$13,2,0)), Datos!$I$9:$N$13, IF(ISERROR(VLOOKUP($N841,Datos!$B$17:$C$21,2,0)),0,VLOOKUP($N841, Datos!$B$17:$C$21,2,0)+1),  0),  "-")</f>
        <v>22</v>
      </c>
      <c r="P841" s="177"/>
      <c r="Q841" s="177"/>
      <c r="R841" s="177"/>
      <c r="S841" s="178" t="s">
        <v>40</v>
      </c>
      <c r="T841" s="198" t="str">
        <f>IF(ISERROR(VLOOKUP($S841,Datos!$B$25:$C$29,2,0)),"", VLOOKUP($S841,Datos!$B$25:$C$29,2,0))</f>
        <v>Alta</v>
      </c>
      <c r="U841" s="198" t="str">
        <f>VLOOKUP($S841,'Efectividad de Controles'!$B$5:$D$9,3,0)</f>
        <v>Impacto / Probabilidad</v>
      </c>
      <c r="V841" s="177"/>
      <c r="W841" s="177"/>
      <c r="X841" s="178" t="s">
        <v>191</v>
      </c>
      <c r="Y841" s="178" t="s">
        <v>196</v>
      </c>
      <c r="Z841" s="198">
        <f>IF( AND($X841&lt;&gt;"", $Y841&lt;&gt;""), VLOOKUP( IF(ISERROR(VLOOKUP($X841,Datos!$B$8:$C$13,2,0)),0,VLOOKUP($X841,Datos!$B$8:$C$13,2,0)), Datos!$I$9:$N$13, IF(ISERROR(VLOOKUP($Y841,Datos!$B$17:$C$21,2,0)),0,VLOOKUP($Y841, Datos!$B$17:$C$21,2,0)+1),  0),  "-")</f>
        <v>25</v>
      </c>
      <c r="AA841" s="177"/>
      <c r="AB841" s="177"/>
      <c r="AC841" s="179"/>
      <c r="AD841" s="180"/>
      <c r="AE841" s="198">
        <f t="shared" si="39"/>
        <v>22</v>
      </c>
      <c r="AF841" s="198">
        <f t="shared" si="40"/>
        <v>25</v>
      </c>
      <c r="AG841" s="178">
        <v>3</v>
      </c>
      <c r="AH841" s="198" t="str">
        <f>IF(ISERROR(VLOOKUP($AG841,Datos!$A$9:$E$13,2,0)),"",VLOOKUP($AG841,Datos!$A$9:$E$13,2,0))</f>
        <v>3 Moderado</v>
      </c>
      <c r="AI841" s="197" t="str">
        <f>IF(ISERROR(VLOOKUP($AJ841,Datos!$D$8:$E$13,2,0)),0,VLOOKUP($AJ841,Datos!$D$8:$E$13,2,0))</f>
        <v>Extremadamente Dañino</v>
      </c>
      <c r="AJ841" s="198">
        <f>IF(ISERROR(VLOOKUP($X841,Datos!$B$8:$E$13,3,0)), 0, VLOOKUP($X841,Datos!$B$8:$E$13,3,0))</f>
        <v>4</v>
      </c>
      <c r="AK841" s="198">
        <f>IF(ISERROR(VLOOKUP(AL841,Datos!D834:E839,2,0)),0,VLOOKUP(AL841,Datos!D834:E839,2,0))</f>
        <v>0</v>
      </c>
      <c r="AL841" s="198">
        <f>IF(ISERROR(VLOOKUP(Y841,Datos!B834:E839,3,0)),0,VLOOKUP(Y841,Datos!B834:E839,3,0))</f>
        <v>0</v>
      </c>
      <c r="AM841" s="198">
        <f t="shared" si="41"/>
        <v>4</v>
      </c>
      <c r="AN841" s="198" t="str">
        <f>IF(ISERROR(VLOOKUP($AM841,Datos!$I$24:$J$28,2,0)),"-",VLOOKUP($AM841,Datos!$I$24:$J$28,2,0))</f>
        <v>Moderado</v>
      </c>
    </row>
    <row r="842" spans="1:40" s="199" customFormat="1">
      <c r="A842" s="196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8" t="s">
        <v>191</v>
      </c>
      <c r="N842" s="178" t="s">
        <v>194</v>
      </c>
      <c r="O842" s="198">
        <f>IF( AND($M842&lt;&gt;"", $N842&lt;&gt;""), VLOOKUP( IF(ISERROR(VLOOKUP($M842,Datos!$B$8:$C$13,2,0)),0,VLOOKUP($M842,Datos!$B$8:$C$13,2,0)), Datos!$I$9:$N$13, IF(ISERROR(VLOOKUP($N842,Datos!$B$17:$C$21,2,0)),0,VLOOKUP($N842, Datos!$B$17:$C$21,2,0)+1),  0),  "-")</f>
        <v>22</v>
      </c>
      <c r="P842" s="177"/>
      <c r="Q842" s="177"/>
      <c r="R842" s="177"/>
      <c r="S842" s="178" t="s">
        <v>40</v>
      </c>
      <c r="T842" s="198" t="str">
        <f>IF(ISERROR(VLOOKUP($S842,Datos!$B$25:$C$29,2,0)),"", VLOOKUP($S842,Datos!$B$25:$C$29,2,0))</f>
        <v>Alta</v>
      </c>
      <c r="U842" s="198" t="str">
        <f>VLOOKUP($S842,'Efectividad de Controles'!$B$5:$D$9,3,0)</f>
        <v>Impacto / Probabilidad</v>
      </c>
      <c r="V842" s="177"/>
      <c r="W842" s="177"/>
      <c r="X842" s="178" t="s">
        <v>191</v>
      </c>
      <c r="Y842" s="178" t="s">
        <v>196</v>
      </c>
      <c r="Z842" s="198">
        <f>IF( AND($X842&lt;&gt;"", $Y842&lt;&gt;""), VLOOKUP( IF(ISERROR(VLOOKUP($X842,Datos!$B$8:$C$13,2,0)),0,VLOOKUP($X842,Datos!$B$8:$C$13,2,0)), Datos!$I$9:$N$13, IF(ISERROR(VLOOKUP($Y842,Datos!$B$17:$C$21,2,0)),0,VLOOKUP($Y842, Datos!$B$17:$C$21,2,0)+1),  0),  "-")</f>
        <v>25</v>
      </c>
      <c r="AA842" s="177"/>
      <c r="AB842" s="177"/>
      <c r="AC842" s="179"/>
      <c r="AD842" s="180"/>
      <c r="AE842" s="198">
        <f t="shared" si="39"/>
        <v>22</v>
      </c>
      <c r="AF842" s="198">
        <f t="shared" si="40"/>
        <v>25</v>
      </c>
      <c r="AG842" s="178">
        <v>3</v>
      </c>
      <c r="AH842" s="198" t="str">
        <f>IF(ISERROR(VLOOKUP($AG842,Datos!$A$9:$E$13,2,0)),"",VLOOKUP($AG842,Datos!$A$9:$E$13,2,0))</f>
        <v>3 Moderado</v>
      </c>
      <c r="AI842" s="197" t="str">
        <f>IF(ISERROR(VLOOKUP($AJ842,Datos!$D$8:$E$13,2,0)),0,VLOOKUP($AJ842,Datos!$D$8:$E$13,2,0))</f>
        <v>Extremadamente Dañino</v>
      </c>
      <c r="AJ842" s="198">
        <f>IF(ISERROR(VLOOKUP($X842,Datos!$B$8:$E$13,3,0)), 0, VLOOKUP($X842,Datos!$B$8:$E$13,3,0))</f>
        <v>4</v>
      </c>
      <c r="AK842" s="198">
        <f>IF(ISERROR(VLOOKUP(AL842,Datos!D835:E840,2,0)),0,VLOOKUP(AL842,Datos!D835:E840,2,0))</f>
        <v>0</v>
      </c>
      <c r="AL842" s="198">
        <f>IF(ISERROR(VLOOKUP(Y842,Datos!B835:E840,3,0)),0,VLOOKUP(Y842,Datos!B835:E840,3,0))</f>
        <v>0</v>
      </c>
      <c r="AM842" s="198">
        <f t="shared" si="41"/>
        <v>4</v>
      </c>
      <c r="AN842" s="198" t="str">
        <f>IF(ISERROR(VLOOKUP($AM842,Datos!$I$24:$J$28,2,0)),"-",VLOOKUP($AM842,Datos!$I$24:$J$28,2,0))</f>
        <v>Moderado</v>
      </c>
    </row>
    <row r="843" spans="1:40" s="199" customFormat="1">
      <c r="A843" s="196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8" t="s">
        <v>191</v>
      </c>
      <c r="N843" s="178" t="s">
        <v>194</v>
      </c>
      <c r="O843" s="198">
        <f>IF( AND($M843&lt;&gt;"", $N843&lt;&gt;""), VLOOKUP( IF(ISERROR(VLOOKUP($M843,Datos!$B$8:$C$13,2,0)),0,VLOOKUP($M843,Datos!$B$8:$C$13,2,0)), Datos!$I$9:$N$13, IF(ISERROR(VLOOKUP($N843,Datos!$B$17:$C$21,2,0)),0,VLOOKUP($N843, Datos!$B$17:$C$21,2,0)+1),  0),  "-")</f>
        <v>22</v>
      </c>
      <c r="P843" s="177"/>
      <c r="Q843" s="177"/>
      <c r="R843" s="177"/>
      <c r="S843" s="178" t="s">
        <v>40</v>
      </c>
      <c r="T843" s="198" t="str">
        <f>IF(ISERROR(VLOOKUP($S843,Datos!$B$25:$C$29,2,0)),"", VLOOKUP($S843,Datos!$B$25:$C$29,2,0))</f>
        <v>Alta</v>
      </c>
      <c r="U843" s="198" t="str">
        <f>VLOOKUP($S843,'Efectividad de Controles'!$B$5:$D$9,3,0)</f>
        <v>Impacto / Probabilidad</v>
      </c>
      <c r="V843" s="177"/>
      <c r="W843" s="177"/>
      <c r="X843" s="178" t="s">
        <v>191</v>
      </c>
      <c r="Y843" s="178" t="s">
        <v>196</v>
      </c>
      <c r="Z843" s="198">
        <f>IF( AND($X843&lt;&gt;"", $Y843&lt;&gt;""), VLOOKUP( IF(ISERROR(VLOOKUP($X843,Datos!$B$8:$C$13,2,0)),0,VLOOKUP($X843,Datos!$B$8:$C$13,2,0)), Datos!$I$9:$N$13, IF(ISERROR(VLOOKUP($Y843,Datos!$B$17:$C$21,2,0)),0,VLOOKUP($Y843, Datos!$B$17:$C$21,2,0)+1),  0),  "-")</f>
        <v>25</v>
      </c>
      <c r="AA843" s="177"/>
      <c r="AB843" s="177"/>
      <c r="AC843" s="179"/>
      <c r="AD843" s="180"/>
      <c r="AE843" s="198">
        <f t="shared" si="39"/>
        <v>22</v>
      </c>
      <c r="AF843" s="198">
        <f t="shared" si="40"/>
        <v>25</v>
      </c>
      <c r="AG843" s="178">
        <v>3</v>
      </c>
      <c r="AH843" s="198" t="str">
        <f>IF(ISERROR(VLOOKUP($AG843,Datos!$A$9:$E$13,2,0)),"",VLOOKUP($AG843,Datos!$A$9:$E$13,2,0))</f>
        <v>3 Moderado</v>
      </c>
      <c r="AI843" s="197" t="str">
        <f>IF(ISERROR(VLOOKUP($AJ843,Datos!$D$8:$E$13,2,0)),0,VLOOKUP($AJ843,Datos!$D$8:$E$13,2,0))</f>
        <v>Extremadamente Dañino</v>
      </c>
      <c r="AJ843" s="198">
        <f>IF(ISERROR(VLOOKUP($X843,Datos!$B$8:$E$13,3,0)), 0, VLOOKUP($X843,Datos!$B$8:$E$13,3,0))</f>
        <v>4</v>
      </c>
      <c r="AK843" s="198">
        <f>IF(ISERROR(VLOOKUP(AL843,Datos!D836:E841,2,0)),0,VLOOKUP(AL843,Datos!D836:E841,2,0))</f>
        <v>0</v>
      </c>
      <c r="AL843" s="198">
        <f>IF(ISERROR(VLOOKUP(Y843,Datos!B836:E841,3,0)),0,VLOOKUP(Y843,Datos!B836:E841,3,0))</f>
        <v>0</v>
      </c>
      <c r="AM843" s="198">
        <f t="shared" si="41"/>
        <v>4</v>
      </c>
      <c r="AN843" s="198" t="str">
        <f>IF(ISERROR(VLOOKUP($AM843,Datos!$I$24:$J$28,2,0)),"-",VLOOKUP($AM843,Datos!$I$24:$J$28,2,0))</f>
        <v>Moderado</v>
      </c>
    </row>
    <row r="844" spans="1:40" s="199" customFormat="1">
      <c r="A844" s="196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8" t="s">
        <v>191</v>
      </c>
      <c r="N844" s="178" t="s">
        <v>194</v>
      </c>
      <c r="O844" s="198">
        <f>IF( AND($M844&lt;&gt;"", $N844&lt;&gt;""), VLOOKUP( IF(ISERROR(VLOOKUP($M844,Datos!$B$8:$C$13,2,0)),0,VLOOKUP($M844,Datos!$B$8:$C$13,2,0)), Datos!$I$9:$N$13, IF(ISERROR(VLOOKUP($N844,Datos!$B$17:$C$21,2,0)),0,VLOOKUP($N844, Datos!$B$17:$C$21,2,0)+1),  0),  "-")</f>
        <v>22</v>
      </c>
      <c r="P844" s="177"/>
      <c r="Q844" s="177"/>
      <c r="R844" s="177"/>
      <c r="S844" s="178" t="s">
        <v>40</v>
      </c>
      <c r="T844" s="198" t="str">
        <f>IF(ISERROR(VLOOKUP($S844,Datos!$B$25:$C$29,2,0)),"", VLOOKUP($S844,Datos!$B$25:$C$29,2,0))</f>
        <v>Alta</v>
      </c>
      <c r="U844" s="198" t="str">
        <f>VLOOKUP($S844,'Efectividad de Controles'!$B$5:$D$9,3,0)</f>
        <v>Impacto / Probabilidad</v>
      </c>
      <c r="V844" s="177"/>
      <c r="W844" s="177"/>
      <c r="X844" s="178" t="s">
        <v>191</v>
      </c>
      <c r="Y844" s="178" t="s">
        <v>196</v>
      </c>
      <c r="Z844" s="198">
        <f>IF( AND($X844&lt;&gt;"", $Y844&lt;&gt;""), VLOOKUP( IF(ISERROR(VLOOKUP($X844,Datos!$B$8:$C$13,2,0)),0,VLOOKUP($X844,Datos!$B$8:$C$13,2,0)), Datos!$I$9:$N$13, IF(ISERROR(VLOOKUP($Y844,Datos!$B$17:$C$21,2,0)),0,VLOOKUP($Y844, Datos!$B$17:$C$21,2,0)+1),  0),  "-")</f>
        <v>25</v>
      </c>
      <c r="AA844" s="177"/>
      <c r="AB844" s="177"/>
      <c r="AC844" s="179"/>
      <c r="AD844" s="180"/>
      <c r="AE844" s="198">
        <f t="shared" si="39"/>
        <v>22</v>
      </c>
      <c r="AF844" s="198">
        <f t="shared" si="40"/>
        <v>25</v>
      </c>
      <c r="AG844" s="178">
        <v>3</v>
      </c>
      <c r="AH844" s="198" t="str">
        <f>IF(ISERROR(VLOOKUP($AG844,Datos!$A$9:$E$13,2,0)),"",VLOOKUP($AG844,Datos!$A$9:$E$13,2,0))</f>
        <v>3 Moderado</v>
      </c>
      <c r="AI844" s="197" t="str">
        <f>IF(ISERROR(VLOOKUP($AJ844,Datos!$D$8:$E$13,2,0)),0,VLOOKUP($AJ844,Datos!$D$8:$E$13,2,0))</f>
        <v>Extremadamente Dañino</v>
      </c>
      <c r="AJ844" s="198">
        <f>IF(ISERROR(VLOOKUP($X844,Datos!$B$8:$E$13,3,0)), 0, VLOOKUP($X844,Datos!$B$8:$E$13,3,0))</f>
        <v>4</v>
      </c>
      <c r="AK844" s="198">
        <f>IF(ISERROR(VLOOKUP(AL844,Datos!D837:E842,2,0)),0,VLOOKUP(AL844,Datos!D837:E842,2,0))</f>
        <v>0</v>
      </c>
      <c r="AL844" s="198">
        <f>IF(ISERROR(VLOOKUP(Y844,Datos!B837:E842,3,0)),0,VLOOKUP(Y844,Datos!B837:E842,3,0))</f>
        <v>0</v>
      </c>
      <c r="AM844" s="198">
        <f t="shared" si="41"/>
        <v>4</v>
      </c>
      <c r="AN844" s="198" t="str">
        <f>IF(ISERROR(VLOOKUP($AM844,Datos!$I$24:$J$28,2,0)),"-",VLOOKUP($AM844,Datos!$I$24:$J$28,2,0))</f>
        <v>Moderado</v>
      </c>
    </row>
    <row r="845" spans="1:40" s="199" customFormat="1">
      <c r="A845" s="196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8" t="s">
        <v>191</v>
      </c>
      <c r="N845" s="178" t="s">
        <v>194</v>
      </c>
      <c r="O845" s="198">
        <f>IF( AND($M845&lt;&gt;"", $N845&lt;&gt;""), VLOOKUP( IF(ISERROR(VLOOKUP($M845,Datos!$B$8:$C$13,2,0)),0,VLOOKUP($M845,Datos!$B$8:$C$13,2,0)), Datos!$I$9:$N$13, IF(ISERROR(VLOOKUP($N845,Datos!$B$17:$C$21,2,0)),0,VLOOKUP($N845, Datos!$B$17:$C$21,2,0)+1),  0),  "-")</f>
        <v>22</v>
      </c>
      <c r="P845" s="177"/>
      <c r="Q845" s="177"/>
      <c r="R845" s="177"/>
      <c r="S845" s="178" t="s">
        <v>40</v>
      </c>
      <c r="T845" s="198" t="str">
        <f>IF(ISERROR(VLOOKUP($S845,Datos!$B$25:$C$29,2,0)),"", VLOOKUP($S845,Datos!$B$25:$C$29,2,0))</f>
        <v>Alta</v>
      </c>
      <c r="U845" s="198" t="str">
        <f>VLOOKUP($S845,'Efectividad de Controles'!$B$5:$D$9,3,0)</f>
        <v>Impacto / Probabilidad</v>
      </c>
      <c r="V845" s="177"/>
      <c r="W845" s="177"/>
      <c r="X845" s="178" t="s">
        <v>191</v>
      </c>
      <c r="Y845" s="178" t="s">
        <v>196</v>
      </c>
      <c r="Z845" s="198">
        <f>IF( AND($X845&lt;&gt;"", $Y845&lt;&gt;""), VLOOKUP( IF(ISERROR(VLOOKUP($X845,Datos!$B$8:$C$13,2,0)),0,VLOOKUP($X845,Datos!$B$8:$C$13,2,0)), Datos!$I$9:$N$13, IF(ISERROR(VLOOKUP($Y845,Datos!$B$17:$C$21,2,0)),0,VLOOKUP($Y845, Datos!$B$17:$C$21,2,0)+1),  0),  "-")</f>
        <v>25</v>
      </c>
      <c r="AA845" s="177"/>
      <c r="AB845" s="177"/>
      <c r="AC845" s="179"/>
      <c r="AD845" s="180"/>
      <c r="AE845" s="198">
        <f t="shared" si="39"/>
        <v>22</v>
      </c>
      <c r="AF845" s="198">
        <f t="shared" si="40"/>
        <v>25</v>
      </c>
      <c r="AG845" s="178">
        <v>3</v>
      </c>
      <c r="AH845" s="198" t="str">
        <f>IF(ISERROR(VLOOKUP($AG845,Datos!$A$9:$E$13,2,0)),"",VLOOKUP($AG845,Datos!$A$9:$E$13,2,0))</f>
        <v>3 Moderado</v>
      </c>
      <c r="AI845" s="197" t="str">
        <f>IF(ISERROR(VLOOKUP($AJ845,Datos!$D$8:$E$13,2,0)),0,VLOOKUP($AJ845,Datos!$D$8:$E$13,2,0))</f>
        <v>Extremadamente Dañino</v>
      </c>
      <c r="AJ845" s="198">
        <f>IF(ISERROR(VLOOKUP($X845,Datos!$B$8:$E$13,3,0)), 0, VLOOKUP($X845,Datos!$B$8:$E$13,3,0))</f>
        <v>4</v>
      </c>
      <c r="AK845" s="198">
        <f>IF(ISERROR(VLOOKUP(AL845,Datos!D838:E843,2,0)),0,VLOOKUP(AL845,Datos!D838:E843,2,0))</f>
        <v>0</v>
      </c>
      <c r="AL845" s="198">
        <f>IF(ISERROR(VLOOKUP(Y845,Datos!B838:E843,3,0)),0,VLOOKUP(Y845,Datos!B838:E843,3,0))</f>
        <v>0</v>
      </c>
      <c r="AM845" s="198">
        <f t="shared" si="41"/>
        <v>4</v>
      </c>
      <c r="AN845" s="198" t="str">
        <f>IF(ISERROR(VLOOKUP($AM845,Datos!$I$24:$J$28,2,0)),"-",VLOOKUP($AM845,Datos!$I$24:$J$28,2,0))</f>
        <v>Moderado</v>
      </c>
    </row>
    <row r="846" spans="1:40" s="199" customFormat="1">
      <c r="A846" s="196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8" t="s">
        <v>191</v>
      </c>
      <c r="N846" s="178" t="s">
        <v>194</v>
      </c>
      <c r="O846" s="198">
        <f>IF( AND($M846&lt;&gt;"", $N846&lt;&gt;""), VLOOKUP( IF(ISERROR(VLOOKUP($M846,Datos!$B$8:$C$13,2,0)),0,VLOOKUP($M846,Datos!$B$8:$C$13,2,0)), Datos!$I$9:$N$13, IF(ISERROR(VLOOKUP($N846,Datos!$B$17:$C$21,2,0)),0,VLOOKUP($N846, Datos!$B$17:$C$21,2,0)+1),  0),  "-")</f>
        <v>22</v>
      </c>
      <c r="P846" s="177"/>
      <c r="Q846" s="177"/>
      <c r="R846" s="177"/>
      <c r="S846" s="178" t="s">
        <v>40</v>
      </c>
      <c r="T846" s="198" t="str">
        <f>IF(ISERROR(VLOOKUP($S846,Datos!$B$25:$C$29,2,0)),"", VLOOKUP($S846,Datos!$B$25:$C$29,2,0))</f>
        <v>Alta</v>
      </c>
      <c r="U846" s="198" t="str">
        <f>VLOOKUP($S846,'Efectividad de Controles'!$B$5:$D$9,3,0)</f>
        <v>Impacto / Probabilidad</v>
      </c>
      <c r="V846" s="177"/>
      <c r="W846" s="177"/>
      <c r="X846" s="178" t="s">
        <v>191</v>
      </c>
      <c r="Y846" s="178" t="s">
        <v>196</v>
      </c>
      <c r="Z846" s="198">
        <f>IF( AND($X846&lt;&gt;"", $Y846&lt;&gt;""), VLOOKUP( IF(ISERROR(VLOOKUP($X846,Datos!$B$8:$C$13,2,0)),0,VLOOKUP($X846,Datos!$B$8:$C$13,2,0)), Datos!$I$9:$N$13, IF(ISERROR(VLOOKUP($Y846,Datos!$B$17:$C$21,2,0)),0,VLOOKUP($Y846, Datos!$B$17:$C$21,2,0)+1),  0),  "-")</f>
        <v>25</v>
      </c>
      <c r="AA846" s="177"/>
      <c r="AB846" s="177"/>
      <c r="AC846" s="179"/>
      <c r="AD846" s="180"/>
      <c r="AE846" s="198">
        <f t="shared" si="39"/>
        <v>22</v>
      </c>
      <c r="AF846" s="198">
        <f t="shared" si="40"/>
        <v>25</v>
      </c>
      <c r="AG846" s="178">
        <v>3</v>
      </c>
      <c r="AH846" s="198" t="str">
        <f>IF(ISERROR(VLOOKUP($AG846,Datos!$A$9:$E$13,2,0)),"",VLOOKUP($AG846,Datos!$A$9:$E$13,2,0))</f>
        <v>3 Moderado</v>
      </c>
      <c r="AI846" s="197" t="str">
        <f>IF(ISERROR(VLOOKUP($AJ846,Datos!$D$8:$E$13,2,0)),0,VLOOKUP($AJ846,Datos!$D$8:$E$13,2,0))</f>
        <v>Extremadamente Dañino</v>
      </c>
      <c r="AJ846" s="198">
        <f>IF(ISERROR(VLOOKUP($X846,Datos!$B$8:$E$13,3,0)), 0, VLOOKUP($X846,Datos!$B$8:$E$13,3,0))</f>
        <v>4</v>
      </c>
      <c r="AK846" s="198">
        <f>IF(ISERROR(VLOOKUP(AL846,Datos!D839:E844,2,0)),0,VLOOKUP(AL846,Datos!D839:E844,2,0))</f>
        <v>0</v>
      </c>
      <c r="AL846" s="198">
        <f>IF(ISERROR(VLOOKUP(Y846,Datos!B839:E844,3,0)),0,VLOOKUP(Y846,Datos!B839:E844,3,0))</f>
        <v>0</v>
      </c>
      <c r="AM846" s="198">
        <f t="shared" si="41"/>
        <v>4</v>
      </c>
      <c r="AN846" s="198" t="str">
        <f>IF(ISERROR(VLOOKUP($AM846,Datos!$I$24:$J$28,2,0)),"-",VLOOKUP($AM846,Datos!$I$24:$J$28,2,0))</f>
        <v>Moderado</v>
      </c>
    </row>
    <row r="847" spans="1:40" s="199" customFormat="1">
      <c r="A847" s="196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8" t="s">
        <v>191</v>
      </c>
      <c r="N847" s="178" t="s">
        <v>194</v>
      </c>
      <c r="O847" s="198">
        <f>IF( AND($M847&lt;&gt;"", $N847&lt;&gt;""), VLOOKUP( IF(ISERROR(VLOOKUP($M847,Datos!$B$8:$C$13,2,0)),0,VLOOKUP($M847,Datos!$B$8:$C$13,2,0)), Datos!$I$9:$N$13, IF(ISERROR(VLOOKUP($N847,Datos!$B$17:$C$21,2,0)),0,VLOOKUP($N847, Datos!$B$17:$C$21,2,0)+1),  0),  "-")</f>
        <v>22</v>
      </c>
      <c r="P847" s="177"/>
      <c r="Q847" s="177"/>
      <c r="R847" s="177"/>
      <c r="S847" s="178" t="s">
        <v>40</v>
      </c>
      <c r="T847" s="198" t="str">
        <f>IF(ISERROR(VLOOKUP($S847,Datos!$B$25:$C$29,2,0)),"", VLOOKUP($S847,Datos!$B$25:$C$29,2,0))</f>
        <v>Alta</v>
      </c>
      <c r="U847" s="198" t="str">
        <f>VLOOKUP($S847,'Efectividad de Controles'!$B$5:$D$9,3,0)</f>
        <v>Impacto / Probabilidad</v>
      </c>
      <c r="V847" s="177"/>
      <c r="W847" s="177"/>
      <c r="X847" s="178" t="s">
        <v>191</v>
      </c>
      <c r="Y847" s="178" t="s">
        <v>196</v>
      </c>
      <c r="Z847" s="198">
        <f>IF( AND($X847&lt;&gt;"", $Y847&lt;&gt;""), VLOOKUP( IF(ISERROR(VLOOKUP($X847,Datos!$B$8:$C$13,2,0)),0,VLOOKUP($X847,Datos!$B$8:$C$13,2,0)), Datos!$I$9:$N$13, IF(ISERROR(VLOOKUP($Y847,Datos!$B$17:$C$21,2,0)),0,VLOOKUP($Y847, Datos!$B$17:$C$21,2,0)+1),  0),  "-")</f>
        <v>25</v>
      </c>
      <c r="AA847" s="177"/>
      <c r="AB847" s="177"/>
      <c r="AC847" s="179"/>
      <c r="AD847" s="180"/>
      <c r="AE847" s="198">
        <f t="shared" si="39"/>
        <v>22</v>
      </c>
      <c r="AF847" s="198">
        <f t="shared" si="40"/>
        <v>25</v>
      </c>
      <c r="AG847" s="178">
        <v>3</v>
      </c>
      <c r="AH847" s="198" t="str">
        <f>IF(ISERROR(VLOOKUP($AG847,Datos!$A$9:$E$13,2,0)),"",VLOOKUP($AG847,Datos!$A$9:$E$13,2,0))</f>
        <v>3 Moderado</v>
      </c>
      <c r="AI847" s="197" t="str">
        <f>IF(ISERROR(VLOOKUP($AJ847,Datos!$D$8:$E$13,2,0)),0,VLOOKUP($AJ847,Datos!$D$8:$E$13,2,0))</f>
        <v>Extremadamente Dañino</v>
      </c>
      <c r="AJ847" s="198">
        <f>IF(ISERROR(VLOOKUP($X847,Datos!$B$8:$E$13,3,0)), 0, VLOOKUP($X847,Datos!$B$8:$E$13,3,0))</f>
        <v>4</v>
      </c>
      <c r="AK847" s="198">
        <f>IF(ISERROR(VLOOKUP(AL847,Datos!D840:E845,2,0)),0,VLOOKUP(AL847,Datos!D840:E845,2,0))</f>
        <v>0</v>
      </c>
      <c r="AL847" s="198">
        <f>IF(ISERROR(VLOOKUP(Y847,Datos!B840:E845,3,0)),0,VLOOKUP(Y847,Datos!B840:E845,3,0))</f>
        <v>0</v>
      </c>
      <c r="AM847" s="198">
        <f t="shared" si="41"/>
        <v>4</v>
      </c>
      <c r="AN847" s="198" t="str">
        <f>IF(ISERROR(VLOOKUP($AM847,Datos!$I$24:$J$28,2,0)),"-",VLOOKUP($AM847,Datos!$I$24:$J$28,2,0))</f>
        <v>Moderado</v>
      </c>
    </row>
    <row r="848" spans="1:40" s="199" customFormat="1">
      <c r="A848" s="196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8" t="s">
        <v>191</v>
      </c>
      <c r="N848" s="178" t="s">
        <v>194</v>
      </c>
      <c r="O848" s="198">
        <f>IF( AND($M848&lt;&gt;"", $N848&lt;&gt;""), VLOOKUP( IF(ISERROR(VLOOKUP($M848,Datos!$B$8:$C$13,2,0)),0,VLOOKUP($M848,Datos!$B$8:$C$13,2,0)), Datos!$I$9:$N$13, IF(ISERROR(VLOOKUP($N848,Datos!$B$17:$C$21,2,0)),0,VLOOKUP($N848, Datos!$B$17:$C$21,2,0)+1),  0),  "-")</f>
        <v>22</v>
      </c>
      <c r="P848" s="177"/>
      <c r="Q848" s="177"/>
      <c r="R848" s="177"/>
      <c r="S848" s="178" t="s">
        <v>40</v>
      </c>
      <c r="T848" s="198" t="str">
        <f>IF(ISERROR(VLOOKUP($S848,Datos!$B$25:$C$29,2,0)),"", VLOOKUP($S848,Datos!$B$25:$C$29,2,0))</f>
        <v>Alta</v>
      </c>
      <c r="U848" s="198" t="str">
        <f>VLOOKUP($S848,'Efectividad de Controles'!$B$5:$D$9,3,0)</f>
        <v>Impacto / Probabilidad</v>
      </c>
      <c r="V848" s="177"/>
      <c r="W848" s="177"/>
      <c r="X848" s="178" t="s">
        <v>191</v>
      </c>
      <c r="Y848" s="178" t="s">
        <v>196</v>
      </c>
      <c r="Z848" s="198">
        <f>IF( AND($X848&lt;&gt;"", $Y848&lt;&gt;""), VLOOKUP( IF(ISERROR(VLOOKUP($X848,Datos!$B$8:$C$13,2,0)),0,VLOOKUP($X848,Datos!$B$8:$C$13,2,0)), Datos!$I$9:$N$13, IF(ISERROR(VLOOKUP($Y848,Datos!$B$17:$C$21,2,0)),0,VLOOKUP($Y848, Datos!$B$17:$C$21,2,0)+1),  0),  "-")</f>
        <v>25</v>
      </c>
      <c r="AA848" s="177"/>
      <c r="AB848" s="177"/>
      <c r="AC848" s="179"/>
      <c r="AD848" s="180"/>
      <c r="AE848" s="198">
        <f t="shared" si="39"/>
        <v>22</v>
      </c>
      <c r="AF848" s="198">
        <f t="shared" si="40"/>
        <v>25</v>
      </c>
      <c r="AG848" s="178">
        <v>3</v>
      </c>
      <c r="AH848" s="198" t="str">
        <f>IF(ISERROR(VLOOKUP($AG848,Datos!$A$9:$E$13,2,0)),"",VLOOKUP($AG848,Datos!$A$9:$E$13,2,0))</f>
        <v>3 Moderado</v>
      </c>
      <c r="AI848" s="197" t="str">
        <f>IF(ISERROR(VLOOKUP($AJ848,Datos!$D$8:$E$13,2,0)),0,VLOOKUP($AJ848,Datos!$D$8:$E$13,2,0))</f>
        <v>Extremadamente Dañino</v>
      </c>
      <c r="AJ848" s="198">
        <f>IF(ISERROR(VLOOKUP($X848,Datos!$B$8:$E$13,3,0)), 0, VLOOKUP($X848,Datos!$B$8:$E$13,3,0))</f>
        <v>4</v>
      </c>
      <c r="AK848" s="198">
        <f>IF(ISERROR(VLOOKUP(AL848,Datos!D841:E846,2,0)),0,VLOOKUP(AL848,Datos!D841:E846,2,0))</f>
        <v>0</v>
      </c>
      <c r="AL848" s="198">
        <f>IF(ISERROR(VLOOKUP(Y848,Datos!B841:E846,3,0)),0,VLOOKUP(Y848,Datos!B841:E846,3,0))</f>
        <v>0</v>
      </c>
      <c r="AM848" s="198">
        <f t="shared" si="41"/>
        <v>4</v>
      </c>
      <c r="AN848" s="198" t="str">
        <f>IF(ISERROR(VLOOKUP($AM848,Datos!$I$24:$J$28,2,0)),"-",VLOOKUP($AM848,Datos!$I$24:$J$28,2,0))</f>
        <v>Moderado</v>
      </c>
    </row>
    <row r="849" spans="1:40" s="199" customFormat="1">
      <c r="A849" s="196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8" t="s">
        <v>191</v>
      </c>
      <c r="N849" s="178" t="s">
        <v>194</v>
      </c>
      <c r="O849" s="198">
        <f>IF( AND($M849&lt;&gt;"", $N849&lt;&gt;""), VLOOKUP( IF(ISERROR(VLOOKUP($M849,Datos!$B$8:$C$13,2,0)),0,VLOOKUP($M849,Datos!$B$8:$C$13,2,0)), Datos!$I$9:$N$13, IF(ISERROR(VLOOKUP($N849,Datos!$B$17:$C$21,2,0)),0,VLOOKUP($N849, Datos!$B$17:$C$21,2,0)+1),  0),  "-")</f>
        <v>22</v>
      </c>
      <c r="P849" s="177"/>
      <c r="Q849" s="177"/>
      <c r="R849" s="177"/>
      <c r="S849" s="178" t="s">
        <v>40</v>
      </c>
      <c r="T849" s="198" t="str">
        <f>IF(ISERROR(VLOOKUP($S849,Datos!$B$25:$C$29,2,0)),"", VLOOKUP($S849,Datos!$B$25:$C$29,2,0))</f>
        <v>Alta</v>
      </c>
      <c r="U849" s="198" t="str">
        <f>VLOOKUP($S849,'Efectividad de Controles'!$B$5:$D$9,3,0)</f>
        <v>Impacto / Probabilidad</v>
      </c>
      <c r="V849" s="177"/>
      <c r="W849" s="177"/>
      <c r="X849" s="178" t="s">
        <v>191</v>
      </c>
      <c r="Y849" s="178" t="s">
        <v>196</v>
      </c>
      <c r="Z849" s="198">
        <f>IF( AND($X849&lt;&gt;"", $Y849&lt;&gt;""), VLOOKUP( IF(ISERROR(VLOOKUP($X849,Datos!$B$8:$C$13,2,0)),0,VLOOKUP($X849,Datos!$B$8:$C$13,2,0)), Datos!$I$9:$N$13, IF(ISERROR(VLOOKUP($Y849,Datos!$B$17:$C$21,2,0)),0,VLOOKUP($Y849, Datos!$B$17:$C$21,2,0)+1),  0),  "-")</f>
        <v>25</v>
      </c>
      <c r="AA849" s="177"/>
      <c r="AB849" s="177"/>
      <c r="AC849" s="179"/>
      <c r="AD849" s="180"/>
      <c r="AE849" s="198">
        <f t="shared" si="39"/>
        <v>22</v>
      </c>
      <c r="AF849" s="198">
        <f t="shared" si="40"/>
        <v>25</v>
      </c>
      <c r="AG849" s="178">
        <v>3</v>
      </c>
      <c r="AH849" s="198" t="str">
        <f>IF(ISERROR(VLOOKUP($AG849,Datos!$A$9:$E$13,2,0)),"",VLOOKUP($AG849,Datos!$A$9:$E$13,2,0))</f>
        <v>3 Moderado</v>
      </c>
      <c r="AI849" s="197" t="str">
        <f>IF(ISERROR(VLOOKUP($AJ849,Datos!$D$8:$E$13,2,0)),0,VLOOKUP($AJ849,Datos!$D$8:$E$13,2,0))</f>
        <v>Extremadamente Dañino</v>
      </c>
      <c r="AJ849" s="198">
        <f>IF(ISERROR(VLOOKUP($X849,Datos!$B$8:$E$13,3,0)), 0, VLOOKUP($X849,Datos!$B$8:$E$13,3,0))</f>
        <v>4</v>
      </c>
      <c r="AK849" s="198">
        <f>IF(ISERROR(VLOOKUP(AL849,Datos!D842:E847,2,0)),0,VLOOKUP(AL849,Datos!D842:E847,2,0))</f>
        <v>0</v>
      </c>
      <c r="AL849" s="198">
        <f>IF(ISERROR(VLOOKUP(Y849,Datos!B842:E847,3,0)),0,VLOOKUP(Y849,Datos!B842:E847,3,0))</f>
        <v>0</v>
      </c>
      <c r="AM849" s="198">
        <f t="shared" si="41"/>
        <v>4</v>
      </c>
      <c r="AN849" s="198" t="str">
        <f>IF(ISERROR(VLOOKUP($AM849,Datos!$I$24:$J$28,2,0)),"-",VLOOKUP($AM849,Datos!$I$24:$J$28,2,0))</f>
        <v>Moderado</v>
      </c>
    </row>
    <row r="850" spans="1:40" s="199" customFormat="1">
      <c r="A850" s="196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8" t="s">
        <v>191</v>
      </c>
      <c r="N850" s="178" t="s">
        <v>194</v>
      </c>
      <c r="O850" s="198">
        <f>IF( AND($M850&lt;&gt;"", $N850&lt;&gt;""), VLOOKUP( IF(ISERROR(VLOOKUP($M850,Datos!$B$8:$C$13,2,0)),0,VLOOKUP($M850,Datos!$B$8:$C$13,2,0)), Datos!$I$9:$N$13, IF(ISERROR(VLOOKUP($N850,Datos!$B$17:$C$21,2,0)),0,VLOOKUP($N850, Datos!$B$17:$C$21,2,0)+1),  0),  "-")</f>
        <v>22</v>
      </c>
      <c r="P850" s="177"/>
      <c r="Q850" s="177"/>
      <c r="R850" s="177"/>
      <c r="S850" s="178" t="s">
        <v>40</v>
      </c>
      <c r="T850" s="198" t="str">
        <f>IF(ISERROR(VLOOKUP($S850,Datos!$B$25:$C$29,2,0)),"", VLOOKUP($S850,Datos!$B$25:$C$29,2,0))</f>
        <v>Alta</v>
      </c>
      <c r="U850" s="198" t="str">
        <f>VLOOKUP($S850,'Efectividad de Controles'!$B$5:$D$9,3,0)</f>
        <v>Impacto / Probabilidad</v>
      </c>
      <c r="V850" s="177"/>
      <c r="W850" s="177"/>
      <c r="X850" s="178" t="s">
        <v>191</v>
      </c>
      <c r="Y850" s="178" t="s">
        <v>196</v>
      </c>
      <c r="Z850" s="198">
        <f>IF( AND($X850&lt;&gt;"", $Y850&lt;&gt;""), VLOOKUP( IF(ISERROR(VLOOKUP($X850,Datos!$B$8:$C$13,2,0)),0,VLOOKUP($X850,Datos!$B$8:$C$13,2,0)), Datos!$I$9:$N$13, IF(ISERROR(VLOOKUP($Y850,Datos!$B$17:$C$21,2,0)),0,VLOOKUP($Y850, Datos!$B$17:$C$21,2,0)+1),  0),  "-")</f>
        <v>25</v>
      </c>
      <c r="AA850" s="177"/>
      <c r="AB850" s="177"/>
      <c r="AC850" s="179"/>
      <c r="AD850" s="180"/>
      <c r="AE850" s="198">
        <f t="shared" si="39"/>
        <v>22</v>
      </c>
      <c r="AF850" s="198">
        <f t="shared" si="40"/>
        <v>25</v>
      </c>
      <c r="AG850" s="178">
        <v>3</v>
      </c>
      <c r="AH850" s="198" t="str">
        <f>IF(ISERROR(VLOOKUP($AG850,Datos!$A$9:$E$13,2,0)),"",VLOOKUP($AG850,Datos!$A$9:$E$13,2,0))</f>
        <v>3 Moderado</v>
      </c>
      <c r="AI850" s="197" t="str">
        <f>IF(ISERROR(VLOOKUP($AJ850,Datos!$D$8:$E$13,2,0)),0,VLOOKUP($AJ850,Datos!$D$8:$E$13,2,0))</f>
        <v>Extremadamente Dañino</v>
      </c>
      <c r="AJ850" s="198">
        <f>IF(ISERROR(VLOOKUP($X850,Datos!$B$8:$E$13,3,0)), 0, VLOOKUP($X850,Datos!$B$8:$E$13,3,0))</f>
        <v>4</v>
      </c>
      <c r="AK850" s="198">
        <f>IF(ISERROR(VLOOKUP(AL850,Datos!D843:E848,2,0)),0,VLOOKUP(AL850,Datos!D843:E848,2,0))</f>
        <v>0</v>
      </c>
      <c r="AL850" s="198">
        <f>IF(ISERROR(VLOOKUP(Y850,Datos!B843:E848,3,0)),0,VLOOKUP(Y850,Datos!B843:E848,3,0))</f>
        <v>0</v>
      </c>
      <c r="AM850" s="198">
        <f t="shared" si="41"/>
        <v>4</v>
      </c>
      <c r="AN850" s="198" t="str">
        <f>IF(ISERROR(VLOOKUP($AM850,Datos!$I$24:$J$28,2,0)),"-",VLOOKUP($AM850,Datos!$I$24:$J$28,2,0))</f>
        <v>Moderado</v>
      </c>
    </row>
    <row r="851" spans="1:40" s="199" customFormat="1">
      <c r="A851" s="196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8" t="s">
        <v>191</v>
      </c>
      <c r="N851" s="178" t="s">
        <v>194</v>
      </c>
      <c r="O851" s="198">
        <f>IF( AND($M851&lt;&gt;"", $N851&lt;&gt;""), VLOOKUP( IF(ISERROR(VLOOKUP($M851,Datos!$B$8:$C$13,2,0)),0,VLOOKUP($M851,Datos!$B$8:$C$13,2,0)), Datos!$I$9:$N$13, IF(ISERROR(VLOOKUP($N851,Datos!$B$17:$C$21,2,0)),0,VLOOKUP($N851, Datos!$B$17:$C$21,2,0)+1),  0),  "-")</f>
        <v>22</v>
      </c>
      <c r="P851" s="177"/>
      <c r="Q851" s="177"/>
      <c r="R851" s="177"/>
      <c r="S851" s="178" t="s">
        <v>40</v>
      </c>
      <c r="T851" s="198" t="str">
        <f>IF(ISERROR(VLOOKUP($S851,Datos!$B$25:$C$29,2,0)),"", VLOOKUP($S851,Datos!$B$25:$C$29,2,0))</f>
        <v>Alta</v>
      </c>
      <c r="U851" s="198" t="str">
        <f>VLOOKUP($S851,'Efectividad de Controles'!$B$5:$D$9,3,0)</f>
        <v>Impacto / Probabilidad</v>
      </c>
      <c r="V851" s="177"/>
      <c r="W851" s="177"/>
      <c r="X851" s="178" t="s">
        <v>191</v>
      </c>
      <c r="Y851" s="178" t="s">
        <v>196</v>
      </c>
      <c r="Z851" s="198">
        <f>IF( AND($X851&lt;&gt;"", $Y851&lt;&gt;""), VLOOKUP( IF(ISERROR(VLOOKUP($X851,Datos!$B$8:$C$13,2,0)),0,VLOOKUP($X851,Datos!$B$8:$C$13,2,0)), Datos!$I$9:$N$13, IF(ISERROR(VLOOKUP($Y851,Datos!$B$17:$C$21,2,0)),0,VLOOKUP($Y851, Datos!$B$17:$C$21,2,0)+1),  0),  "-")</f>
        <v>25</v>
      </c>
      <c r="AA851" s="177"/>
      <c r="AB851" s="177"/>
      <c r="AC851" s="179"/>
      <c r="AD851" s="180"/>
      <c r="AE851" s="198">
        <f t="shared" si="39"/>
        <v>22</v>
      </c>
      <c r="AF851" s="198">
        <f t="shared" si="40"/>
        <v>25</v>
      </c>
      <c r="AG851" s="178">
        <v>3</v>
      </c>
      <c r="AH851" s="198" t="str">
        <f>IF(ISERROR(VLOOKUP($AG851,Datos!$A$9:$E$13,2,0)),"",VLOOKUP($AG851,Datos!$A$9:$E$13,2,0))</f>
        <v>3 Moderado</v>
      </c>
      <c r="AI851" s="197" t="str">
        <f>IF(ISERROR(VLOOKUP($AJ851,Datos!$D$8:$E$13,2,0)),0,VLOOKUP($AJ851,Datos!$D$8:$E$13,2,0))</f>
        <v>Extremadamente Dañino</v>
      </c>
      <c r="AJ851" s="198">
        <f>IF(ISERROR(VLOOKUP($X851,Datos!$B$8:$E$13,3,0)), 0, VLOOKUP($X851,Datos!$B$8:$E$13,3,0))</f>
        <v>4</v>
      </c>
      <c r="AK851" s="198">
        <f>IF(ISERROR(VLOOKUP(AL851,Datos!D844:E849,2,0)),0,VLOOKUP(AL851,Datos!D844:E849,2,0))</f>
        <v>0</v>
      </c>
      <c r="AL851" s="198">
        <f>IF(ISERROR(VLOOKUP(Y851,Datos!B844:E849,3,0)),0,VLOOKUP(Y851,Datos!B844:E849,3,0))</f>
        <v>0</v>
      </c>
      <c r="AM851" s="198">
        <f t="shared" si="41"/>
        <v>4</v>
      </c>
      <c r="AN851" s="198" t="str">
        <f>IF(ISERROR(VLOOKUP($AM851,Datos!$I$24:$J$28,2,0)),"-",VLOOKUP($AM851,Datos!$I$24:$J$28,2,0))</f>
        <v>Moderado</v>
      </c>
    </row>
    <row r="852" spans="1:40" s="199" customFormat="1">
      <c r="A852" s="196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8" t="s">
        <v>191</v>
      </c>
      <c r="N852" s="178" t="s">
        <v>194</v>
      </c>
      <c r="O852" s="198">
        <f>IF( AND($M852&lt;&gt;"", $N852&lt;&gt;""), VLOOKUP( IF(ISERROR(VLOOKUP($M852,Datos!$B$8:$C$13,2,0)),0,VLOOKUP($M852,Datos!$B$8:$C$13,2,0)), Datos!$I$9:$N$13, IF(ISERROR(VLOOKUP($N852,Datos!$B$17:$C$21,2,0)),0,VLOOKUP($N852, Datos!$B$17:$C$21,2,0)+1),  0),  "-")</f>
        <v>22</v>
      </c>
      <c r="P852" s="177"/>
      <c r="Q852" s="177"/>
      <c r="R852" s="177"/>
      <c r="S852" s="178" t="s">
        <v>40</v>
      </c>
      <c r="T852" s="198" t="str">
        <f>IF(ISERROR(VLOOKUP($S852,Datos!$B$25:$C$29,2,0)),"", VLOOKUP($S852,Datos!$B$25:$C$29,2,0))</f>
        <v>Alta</v>
      </c>
      <c r="U852" s="198" t="str">
        <f>VLOOKUP($S852,'Efectividad de Controles'!$B$5:$D$9,3,0)</f>
        <v>Impacto / Probabilidad</v>
      </c>
      <c r="V852" s="177"/>
      <c r="W852" s="177"/>
      <c r="X852" s="178" t="s">
        <v>191</v>
      </c>
      <c r="Y852" s="178" t="s">
        <v>196</v>
      </c>
      <c r="Z852" s="198">
        <f>IF( AND($X852&lt;&gt;"", $Y852&lt;&gt;""), VLOOKUP( IF(ISERROR(VLOOKUP($X852,Datos!$B$8:$C$13,2,0)),0,VLOOKUP($X852,Datos!$B$8:$C$13,2,0)), Datos!$I$9:$N$13, IF(ISERROR(VLOOKUP($Y852,Datos!$B$17:$C$21,2,0)),0,VLOOKUP($Y852, Datos!$B$17:$C$21,2,0)+1),  0),  "-")</f>
        <v>25</v>
      </c>
      <c r="AA852" s="177"/>
      <c r="AB852" s="177"/>
      <c r="AC852" s="179"/>
      <c r="AD852" s="180"/>
      <c r="AE852" s="198">
        <f t="shared" si="39"/>
        <v>22</v>
      </c>
      <c r="AF852" s="198">
        <f t="shared" si="40"/>
        <v>25</v>
      </c>
      <c r="AG852" s="178">
        <v>3</v>
      </c>
      <c r="AH852" s="198" t="str">
        <f>IF(ISERROR(VLOOKUP($AG852,Datos!$A$9:$E$13,2,0)),"",VLOOKUP($AG852,Datos!$A$9:$E$13,2,0))</f>
        <v>3 Moderado</v>
      </c>
      <c r="AI852" s="197" t="str">
        <f>IF(ISERROR(VLOOKUP($AJ852,Datos!$D$8:$E$13,2,0)),0,VLOOKUP($AJ852,Datos!$D$8:$E$13,2,0))</f>
        <v>Extremadamente Dañino</v>
      </c>
      <c r="AJ852" s="198">
        <f>IF(ISERROR(VLOOKUP($X852,Datos!$B$8:$E$13,3,0)), 0, VLOOKUP($X852,Datos!$B$8:$E$13,3,0))</f>
        <v>4</v>
      </c>
      <c r="AK852" s="198">
        <f>IF(ISERROR(VLOOKUP(AL852,Datos!D845:E850,2,0)),0,VLOOKUP(AL852,Datos!D845:E850,2,0))</f>
        <v>0</v>
      </c>
      <c r="AL852" s="198">
        <f>IF(ISERROR(VLOOKUP(Y852,Datos!B845:E850,3,0)),0,VLOOKUP(Y852,Datos!B845:E850,3,0))</f>
        <v>0</v>
      </c>
      <c r="AM852" s="198">
        <f t="shared" si="41"/>
        <v>4</v>
      </c>
      <c r="AN852" s="198" t="str">
        <f>IF(ISERROR(VLOOKUP($AM852,Datos!$I$24:$J$28,2,0)),"-",VLOOKUP($AM852,Datos!$I$24:$J$28,2,0))</f>
        <v>Moderado</v>
      </c>
    </row>
    <row r="853" spans="1:40" s="199" customFormat="1">
      <c r="A853" s="196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8" t="s">
        <v>191</v>
      </c>
      <c r="N853" s="178" t="s">
        <v>194</v>
      </c>
      <c r="O853" s="198">
        <f>IF( AND($M853&lt;&gt;"", $N853&lt;&gt;""), VLOOKUP( IF(ISERROR(VLOOKUP($M853,Datos!$B$8:$C$13,2,0)),0,VLOOKUP($M853,Datos!$B$8:$C$13,2,0)), Datos!$I$9:$N$13, IF(ISERROR(VLOOKUP($N853,Datos!$B$17:$C$21,2,0)),0,VLOOKUP($N853, Datos!$B$17:$C$21,2,0)+1),  0),  "-")</f>
        <v>22</v>
      </c>
      <c r="P853" s="177"/>
      <c r="Q853" s="177"/>
      <c r="R853" s="177"/>
      <c r="S853" s="178" t="s">
        <v>40</v>
      </c>
      <c r="T853" s="198" t="str">
        <f>IF(ISERROR(VLOOKUP($S853,Datos!$B$25:$C$29,2,0)),"", VLOOKUP($S853,Datos!$B$25:$C$29,2,0))</f>
        <v>Alta</v>
      </c>
      <c r="U853" s="198" t="str">
        <f>VLOOKUP($S853,'Efectividad de Controles'!$B$5:$D$9,3,0)</f>
        <v>Impacto / Probabilidad</v>
      </c>
      <c r="V853" s="177"/>
      <c r="W853" s="177"/>
      <c r="X853" s="178" t="s">
        <v>191</v>
      </c>
      <c r="Y853" s="178" t="s">
        <v>196</v>
      </c>
      <c r="Z853" s="198">
        <f>IF( AND($X853&lt;&gt;"", $Y853&lt;&gt;""), VLOOKUP( IF(ISERROR(VLOOKUP($X853,Datos!$B$8:$C$13,2,0)),0,VLOOKUP($X853,Datos!$B$8:$C$13,2,0)), Datos!$I$9:$N$13, IF(ISERROR(VLOOKUP($Y853,Datos!$B$17:$C$21,2,0)),0,VLOOKUP($Y853, Datos!$B$17:$C$21,2,0)+1),  0),  "-")</f>
        <v>25</v>
      </c>
      <c r="AA853" s="177"/>
      <c r="AB853" s="177"/>
      <c r="AC853" s="179"/>
      <c r="AD853" s="180"/>
      <c r="AE853" s="198">
        <f t="shared" si="39"/>
        <v>22</v>
      </c>
      <c r="AF853" s="198">
        <f t="shared" si="40"/>
        <v>25</v>
      </c>
      <c r="AG853" s="178">
        <v>3</v>
      </c>
      <c r="AH853" s="198" t="str">
        <f>IF(ISERROR(VLOOKUP($AG853,Datos!$A$9:$E$13,2,0)),"",VLOOKUP($AG853,Datos!$A$9:$E$13,2,0))</f>
        <v>3 Moderado</v>
      </c>
      <c r="AI853" s="197" t="str">
        <f>IF(ISERROR(VLOOKUP($AJ853,Datos!$D$8:$E$13,2,0)),0,VLOOKUP($AJ853,Datos!$D$8:$E$13,2,0))</f>
        <v>Extremadamente Dañino</v>
      </c>
      <c r="AJ853" s="198">
        <f>IF(ISERROR(VLOOKUP($X853,Datos!$B$8:$E$13,3,0)), 0, VLOOKUP($X853,Datos!$B$8:$E$13,3,0))</f>
        <v>4</v>
      </c>
      <c r="AK853" s="198">
        <f>IF(ISERROR(VLOOKUP(AL853,Datos!D846:E851,2,0)),0,VLOOKUP(AL853,Datos!D846:E851,2,0))</f>
        <v>0</v>
      </c>
      <c r="AL853" s="198">
        <f>IF(ISERROR(VLOOKUP(Y853,Datos!B846:E851,3,0)),0,VLOOKUP(Y853,Datos!B846:E851,3,0))</f>
        <v>0</v>
      </c>
      <c r="AM853" s="198">
        <f t="shared" si="41"/>
        <v>4</v>
      </c>
      <c r="AN853" s="198" t="str">
        <f>IF(ISERROR(VLOOKUP($AM853,Datos!$I$24:$J$28,2,0)),"-",VLOOKUP($AM853,Datos!$I$24:$J$28,2,0))</f>
        <v>Moderado</v>
      </c>
    </row>
    <row r="854" spans="1:40" s="199" customFormat="1">
      <c r="A854" s="196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8" t="s">
        <v>191</v>
      </c>
      <c r="N854" s="178" t="s">
        <v>194</v>
      </c>
      <c r="O854" s="198">
        <f>IF( AND($M854&lt;&gt;"", $N854&lt;&gt;""), VLOOKUP( IF(ISERROR(VLOOKUP($M854,Datos!$B$8:$C$13,2,0)),0,VLOOKUP($M854,Datos!$B$8:$C$13,2,0)), Datos!$I$9:$N$13, IF(ISERROR(VLOOKUP($N854,Datos!$B$17:$C$21,2,0)),0,VLOOKUP($N854, Datos!$B$17:$C$21,2,0)+1),  0),  "-")</f>
        <v>22</v>
      </c>
      <c r="P854" s="177"/>
      <c r="Q854" s="177"/>
      <c r="R854" s="177"/>
      <c r="S854" s="178" t="s">
        <v>40</v>
      </c>
      <c r="T854" s="198" t="str">
        <f>IF(ISERROR(VLOOKUP($S854,Datos!$B$25:$C$29,2,0)),"", VLOOKUP($S854,Datos!$B$25:$C$29,2,0))</f>
        <v>Alta</v>
      </c>
      <c r="U854" s="198" t="str">
        <f>VLOOKUP($S854,'Efectividad de Controles'!$B$5:$D$9,3,0)</f>
        <v>Impacto / Probabilidad</v>
      </c>
      <c r="V854" s="177"/>
      <c r="W854" s="177"/>
      <c r="X854" s="178" t="s">
        <v>191</v>
      </c>
      <c r="Y854" s="178" t="s">
        <v>196</v>
      </c>
      <c r="Z854" s="198">
        <f>IF( AND($X854&lt;&gt;"", $Y854&lt;&gt;""), VLOOKUP( IF(ISERROR(VLOOKUP($X854,Datos!$B$8:$C$13,2,0)),0,VLOOKUP($X854,Datos!$B$8:$C$13,2,0)), Datos!$I$9:$N$13, IF(ISERROR(VLOOKUP($Y854,Datos!$B$17:$C$21,2,0)),0,VLOOKUP($Y854, Datos!$B$17:$C$21,2,0)+1),  0),  "-")</f>
        <v>25</v>
      </c>
      <c r="AA854" s="177"/>
      <c r="AB854" s="177"/>
      <c r="AC854" s="179"/>
      <c r="AD854" s="180"/>
      <c r="AE854" s="198">
        <f t="shared" si="39"/>
        <v>22</v>
      </c>
      <c r="AF854" s="198">
        <f t="shared" si="40"/>
        <v>25</v>
      </c>
      <c r="AG854" s="178">
        <v>3</v>
      </c>
      <c r="AH854" s="198" t="str">
        <f>IF(ISERROR(VLOOKUP($AG854,Datos!$A$9:$E$13,2,0)),"",VLOOKUP($AG854,Datos!$A$9:$E$13,2,0))</f>
        <v>3 Moderado</v>
      </c>
      <c r="AI854" s="197" t="str">
        <f>IF(ISERROR(VLOOKUP($AJ854,Datos!$D$8:$E$13,2,0)),0,VLOOKUP($AJ854,Datos!$D$8:$E$13,2,0))</f>
        <v>Extremadamente Dañino</v>
      </c>
      <c r="AJ854" s="198">
        <f>IF(ISERROR(VLOOKUP($X854,Datos!$B$8:$E$13,3,0)), 0, VLOOKUP($X854,Datos!$B$8:$E$13,3,0))</f>
        <v>4</v>
      </c>
      <c r="AK854" s="198">
        <f>IF(ISERROR(VLOOKUP(AL854,Datos!D847:E852,2,0)),0,VLOOKUP(AL854,Datos!D847:E852,2,0))</f>
        <v>0</v>
      </c>
      <c r="AL854" s="198">
        <f>IF(ISERROR(VLOOKUP(Y854,Datos!B847:E852,3,0)),0,VLOOKUP(Y854,Datos!B847:E852,3,0))</f>
        <v>0</v>
      </c>
      <c r="AM854" s="198">
        <f t="shared" si="41"/>
        <v>4</v>
      </c>
      <c r="AN854" s="198" t="str">
        <f>IF(ISERROR(VLOOKUP($AM854,Datos!$I$24:$J$28,2,0)),"-",VLOOKUP($AM854,Datos!$I$24:$J$28,2,0))</f>
        <v>Moderado</v>
      </c>
    </row>
    <row r="855" spans="1:40" s="199" customFormat="1">
      <c r="A855" s="196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8" t="s">
        <v>191</v>
      </c>
      <c r="N855" s="178" t="s">
        <v>194</v>
      </c>
      <c r="O855" s="198">
        <f>IF( AND($M855&lt;&gt;"", $N855&lt;&gt;""), VLOOKUP( IF(ISERROR(VLOOKUP($M855,Datos!$B$8:$C$13,2,0)),0,VLOOKUP($M855,Datos!$B$8:$C$13,2,0)), Datos!$I$9:$N$13, IF(ISERROR(VLOOKUP($N855,Datos!$B$17:$C$21,2,0)),0,VLOOKUP($N855, Datos!$B$17:$C$21,2,0)+1),  0),  "-")</f>
        <v>22</v>
      </c>
      <c r="P855" s="177"/>
      <c r="Q855" s="177"/>
      <c r="R855" s="177"/>
      <c r="S855" s="178" t="s">
        <v>40</v>
      </c>
      <c r="T855" s="198" t="str">
        <f>IF(ISERROR(VLOOKUP($S855,Datos!$B$25:$C$29,2,0)),"", VLOOKUP($S855,Datos!$B$25:$C$29,2,0))</f>
        <v>Alta</v>
      </c>
      <c r="U855" s="198" t="str">
        <f>VLOOKUP($S855,'Efectividad de Controles'!$B$5:$D$9,3,0)</f>
        <v>Impacto / Probabilidad</v>
      </c>
      <c r="V855" s="177"/>
      <c r="W855" s="177"/>
      <c r="X855" s="178" t="s">
        <v>191</v>
      </c>
      <c r="Y855" s="178" t="s">
        <v>196</v>
      </c>
      <c r="Z855" s="198">
        <f>IF( AND($X855&lt;&gt;"", $Y855&lt;&gt;""), VLOOKUP( IF(ISERROR(VLOOKUP($X855,Datos!$B$8:$C$13,2,0)),0,VLOOKUP($X855,Datos!$B$8:$C$13,2,0)), Datos!$I$9:$N$13, IF(ISERROR(VLOOKUP($Y855,Datos!$B$17:$C$21,2,0)),0,VLOOKUP($Y855, Datos!$B$17:$C$21,2,0)+1),  0),  "-")</f>
        <v>25</v>
      </c>
      <c r="AA855" s="177"/>
      <c r="AB855" s="177"/>
      <c r="AC855" s="179"/>
      <c r="AD855" s="180"/>
      <c r="AE855" s="198">
        <f t="shared" si="39"/>
        <v>22</v>
      </c>
      <c r="AF855" s="198">
        <f t="shared" si="40"/>
        <v>25</v>
      </c>
      <c r="AG855" s="178">
        <v>3</v>
      </c>
      <c r="AH855" s="198" t="str">
        <f>IF(ISERROR(VLOOKUP($AG855,Datos!$A$9:$E$13,2,0)),"",VLOOKUP($AG855,Datos!$A$9:$E$13,2,0))</f>
        <v>3 Moderado</v>
      </c>
      <c r="AI855" s="197" t="str">
        <f>IF(ISERROR(VLOOKUP($AJ855,Datos!$D$8:$E$13,2,0)),0,VLOOKUP($AJ855,Datos!$D$8:$E$13,2,0))</f>
        <v>Extremadamente Dañino</v>
      </c>
      <c r="AJ855" s="198">
        <f>IF(ISERROR(VLOOKUP($X855,Datos!$B$8:$E$13,3,0)), 0, VLOOKUP($X855,Datos!$B$8:$E$13,3,0))</f>
        <v>4</v>
      </c>
      <c r="AK855" s="198">
        <f>IF(ISERROR(VLOOKUP(AL855,Datos!D848:E853,2,0)),0,VLOOKUP(AL855,Datos!D848:E853,2,0))</f>
        <v>0</v>
      </c>
      <c r="AL855" s="198">
        <f>IF(ISERROR(VLOOKUP(Y855,Datos!B848:E853,3,0)),0,VLOOKUP(Y855,Datos!B848:E853,3,0))</f>
        <v>0</v>
      </c>
      <c r="AM855" s="198">
        <f t="shared" si="41"/>
        <v>4</v>
      </c>
      <c r="AN855" s="198" t="str">
        <f>IF(ISERROR(VLOOKUP($AM855,Datos!$I$24:$J$28,2,0)),"-",VLOOKUP($AM855,Datos!$I$24:$J$28,2,0))</f>
        <v>Moderado</v>
      </c>
    </row>
    <row r="856" spans="1:40" s="199" customFormat="1">
      <c r="A856" s="196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8" t="s">
        <v>191</v>
      </c>
      <c r="N856" s="178" t="s">
        <v>194</v>
      </c>
      <c r="O856" s="198">
        <f>IF( AND($M856&lt;&gt;"", $N856&lt;&gt;""), VLOOKUP( IF(ISERROR(VLOOKUP($M856,Datos!$B$8:$C$13,2,0)),0,VLOOKUP($M856,Datos!$B$8:$C$13,2,0)), Datos!$I$9:$N$13, IF(ISERROR(VLOOKUP($N856,Datos!$B$17:$C$21,2,0)),0,VLOOKUP($N856, Datos!$B$17:$C$21,2,0)+1),  0),  "-")</f>
        <v>22</v>
      </c>
      <c r="P856" s="177"/>
      <c r="Q856" s="177"/>
      <c r="R856" s="177"/>
      <c r="S856" s="178" t="s">
        <v>40</v>
      </c>
      <c r="T856" s="198" t="str">
        <f>IF(ISERROR(VLOOKUP($S856,Datos!$B$25:$C$29,2,0)),"", VLOOKUP($S856,Datos!$B$25:$C$29,2,0))</f>
        <v>Alta</v>
      </c>
      <c r="U856" s="198" t="str">
        <f>VLOOKUP($S856,'Efectividad de Controles'!$B$5:$D$9,3,0)</f>
        <v>Impacto / Probabilidad</v>
      </c>
      <c r="V856" s="177"/>
      <c r="W856" s="177"/>
      <c r="X856" s="178" t="s">
        <v>191</v>
      </c>
      <c r="Y856" s="178" t="s">
        <v>196</v>
      </c>
      <c r="Z856" s="198">
        <f>IF( AND($X856&lt;&gt;"", $Y856&lt;&gt;""), VLOOKUP( IF(ISERROR(VLOOKUP($X856,Datos!$B$8:$C$13,2,0)),0,VLOOKUP($X856,Datos!$B$8:$C$13,2,0)), Datos!$I$9:$N$13, IF(ISERROR(VLOOKUP($Y856,Datos!$B$17:$C$21,2,0)),0,VLOOKUP($Y856, Datos!$B$17:$C$21,2,0)+1),  0),  "-")</f>
        <v>25</v>
      </c>
      <c r="AA856" s="177"/>
      <c r="AB856" s="177"/>
      <c r="AC856" s="179"/>
      <c r="AD856" s="180"/>
      <c r="AE856" s="198">
        <f t="shared" si="39"/>
        <v>22</v>
      </c>
      <c r="AF856" s="198">
        <f t="shared" si="40"/>
        <v>25</v>
      </c>
      <c r="AG856" s="178">
        <v>3</v>
      </c>
      <c r="AH856" s="198" t="str">
        <f>IF(ISERROR(VLOOKUP($AG856,Datos!$A$9:$E$13,2,0)),"",VLOOKUP($AG856,Datos!$A$9:$E$13,2,0))</f>
        <v>3 Moderado</v>
      </c>
      <c r="AI856" s="197" t="str">
        <f>IF(ISERROR(VLOOKUP($AJ856,Datos!$D$8:$E$13,2,0)),0,VLOOKUP($AJ856,Datos!$D$8:$E$13,2,0))</f>
        <v>Extremadamente Dañino</v>
      </c>
      <c r="AJ856" s="198">
        <f>IF(ISERROR(VLOOKUP($X856,Datos!$B$8:$E$13,3,0)), 0, VLOOKUP($X856,Datos!$B$8:$E$13,3,0))</f>
        <v>4</v>
      </c>
      <c r="AK856" s="198">
        <f>IF(ISERROR(VLOOKUP(AL856,Datos!D849:E854,2,0)),0,VLOOKUP(AL856,Datos!D849:E854,2,0))</f>
        <v>0</v>
      </c>
      <c r="AL856" s="198">
        <f>IF(ISERROR(VLOOKUP(Y856,Datos!B849:E854,3,0)),0,VLOOKUP(Y856,Datos!B849:E854,3,0))</f>
        <v>0</v>
      </c>
      <c r="AM856" s="198">
        <f t="shared" si="41"/>
        <v>4</v>
      </c>
      <c r="AN856" s="198" t="str">
        <f>IF(ISERROR(VLOOKUP($AM856,Datos!$I$24:$J$28,2,0)),"-",VLOOKUP($AM856,Datos!$I$24:$J$28,2,0))</f>
        <v>Moderado</v>
      </c>
    </row>
    <row r="857" spans="1:40" s="199" customFormat="1">
      <c r="A857" s="196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8" t="s">
        <v>191</v>
      </c>
      <c r="N857" s="178" t="s">
        <v>194</v>
      </c>
      <c r="O857" s="198">
        <f>IF( AND($M857&lt;&gt;"", $N857&lt;&gt;""), VLOOKUP( IF(ISERROR(VLOOKUP($M857,Datos!$B$8:$C$13,2,0)),0,VLOOKUP($M857,Datos!$B$8:$C$13,2,0)), Datos!$I$9:$N$13, IF(ISERROR(VLOOKUP($N857,Datos!$B$17:$C$21,2,0)),0,VLOOKUP($N857, Datos!$B$17:$C$21,2,0)+1),  0),  "-")</f>
        <v>22</v>
      </c>
      <c r="P857" s="177"/>
      <c r="Q857" s="177"/>
      <c r="R857" s="177"/>
      <c r="S857" s="178" t="s">
        <v>40</v>
      </c>
      <c r="T857" s="198" t="str">
        <f>IF(ISERROR(VLOOKUP($S857,Datos!$B$25:$C$29,2,0)),"", VLOOKUP($S857,Datos!$B$25:$C$29,2,0))</f>
        <v>Alta</v>
      </c>
      <c r="U857" s="198" t="str">
        <f>VLOOKUP($S857,'Efectividad de Controles'!$B$5:$D$9,3,0)</f>
        <v>Impacto / Probabilidad</v>
      </c>
      <c r="V857" s="177"/>
      <c r="W857" s="177"/>
      <c r="X857" s="178" t="s">
        <v>191</v>
      </c>
      <c r="Y857" s="178" t="s">
        <v>196</v>
      </c>
      <c r="Z857" s="198">
        <f>IF( AND($X857&lt;&gt;"", $Y857&lt;&gt;""), VLOOKUP( IF(ISERROR(VLOOKUP($X857,Datos!$B$8:$C$13,2,0)),0,VLOOKUP($X857,Datos!$B$8:$C$13,2,0)), Datos!$I$9:$N$13, IF(ISERROR(VLOOKUP($Y857,Datos!$B$17:$C$21,2,0)),0,VLOOKUP($Y857, Datos!$B$17:$C$21,2,0)+1),  0),  "-")</f>
        <v>25</v>
      </c>
      <c r="AA857" s="177"/>
      <c r="AB857" s="177"/>
      <c r="AC857" s="179"/>
      <c r="AD857" s="180"/>
      <c r="AE857" s="198">
        <f t="shared" si="39"/>
        <v>22</v>
      </c>
      <c r="AF857" s="198">
        <f t="shared" si="40"/>
        <v>25</v>
      </c>
      <c r="AG857" s="178">
        <v>3</v>
      </c>
      <c r="AH857" s="198" t="str">
        <f>IF(ISERROR(VLOOKUP($AG857,Datos!$A$9:$E$13,2,0)),"",VLOOKUP($AG857,Datos!$A$9:$E$13,2,0))</f>
        <v>3 Moderado</v>
      </c>
      <c r="AI857" s="197" t="str">
        <f>IF(ISERROR(VLOOKUP($AJ857,Datos!$D$8:$E$13,2,0)),0,VLOOKUP($AJ857,Datos!$D$8:$E$13,2,0))</f>
        <v>Extremadamente Dañino</v>
      </c>
      <c r="AJ857" s="198">
        <f>IF(ISERROR(VLOOKUP($X857,Datos!$B$8:$E$13,3,0)), 0, VLOOKUP($X857,Datos!$B$8:$E$13,3,0))</f>
        <v>4</v>
      </c>
      <c r="AK857" s="198">
        <f>IF(ISERROR(VLOOKUP(AL857,Datos!D850:E855,2,0)),0,VLOOKUP(AL857,Datos!D850:E855,2,0))</f>
        <v>0</v>
      </c>
      <c r="AL857" s="198">
        <f>IF(ISERROR(VLOOKUP(Y857,Datos!B850:E855,3,0)),0,VLOOKUP(Y857,Datos!B850:E855,3,0))</f>
        <v>0</v>
      </c>
      <c r="AM857" s="198">
        <f t="shared" si="41"/>
        <v>4</v>
      </c>
      <c r="AN857" s="198" t="str">
        <f>IF(ISERROR(VLOOKUP($AM857,Datos!$I$24:$J$28,2,0)),"-",VLOOKUP($AM857,Datos!$I$24:$J$28,2,0))</f>
        <v>Moderado</v>
      </c>
    </row>
    <row r="858" spans="1:40" s="199" customFormat="1">
      <c r="A858" s="196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8" t="s">
        <v>191</v>
      </c>
      <c r="N858" s="178" t="s">
        <v>194</v>
      </c>
      <c r="O858" s="198">
        <f>IF( AND($M858&lt;&gt;"", $N858&lt;&gt;""), VLOOKUP( IF(ISERROR(VLOOKUP($M858,Datos!$B$8:$C$13,2,0)),0,VLOOKUP($M858,Datos!$B$8:$C$13,2,0)), Datos!$I$9:$N$13, IF(ISERROR(VLOOKUP($N858,Datos!$B$17:$C$21,2,0)),0,VLOOKUP($N858, Datos!$B$17:$C$21,2,0)+1),  0),  "-")</f>
        <v>22</v>
      </c>
      <c r="P858" s="177"/>
      <c r="Q858" s="177"/>
      <c r="R858" s="177"/>
      <c r="S858" s="178" t="s">
        <v>40</v>
      </c>
      <c r="T858" s="198" t="str">
        <f>IF(ISERROR(VLOOKUP($S858,Datos!$B$25:$C$29,2,0)),"", VLOOKUP($S858,Datos!$B$25:$C$29,2,0))</f>
        <v>Alta</v>
      </c>
      <c r="U858" s="198" t="str">
        <f>VLOOKUP($S858,'Efectividad de Controles'!$B$5:$D$9,3,0)</f>
        <v>Impacto / Probabilidad</v>
      </c>
      <c r="V858" s="177"/>
      <c r="W858" s="177"/>
      <c r="X858" s="178" t="s">
        <v>191</v>
      </c>
      <c r="Y858" s="178" t="s">
        <v>196</v>
      </c>
      <c r="Z858" s="198">
        <f>IF( AND($X858&lt;&gt;"", $Y858&lt;&gt;""), VLOOKUP( IF(ISERROR(VLOOKUP($X858,Datos!$B$8:$C$13,2,0)),0,VLOOKUP($X858,Datos!$B$8:$C$13,2,0)), Datos!$I$9:$N$13, IF(ISERROR(VLOOKUP($Y858,Datos!$B$17:$C$21,2,0)),0,VLOOKUP($Y858, Datos!$B$17:$C$21,2,0)+1),  0),  "-")</f>
        <v>25</v>
      </c>
      <c r="AA858" s="177"/>
      <c r="AB858" s="177"/>
      <c r="AC858" s="179"/>
      <c r="AD858" s="180"/>
      <c r="AE858" s="198">
        <f t="shared" si="39"/>
        <v>22</v>
      </c>
      <c r="AF858" s="198">
        <f t="shared" si="40"/>
        <v>25</v>
      </c>
      <c r="AG858" s="178">
        <v>3</v>
      </c>
      <c r="AH858" s="198" t="str">
        <f>IF(ISERROR(VLOOKUP($AG858,Datos!$A$9:$E$13,2,0)),"",VLOOKUP($AG858,Datos!$A$9:$E$13,2,0))</f>
        <v>3 Moderado</v>
      </c>
      <c r="AI858" s="197" t="str">
        <f>IF(ISERROR(VLOOKUP($AJ858,Datos!$D$8:$E$13,2,0)),0,VLOOKUP($AJ858,Datos!$D$8:$E$13,2,0))</f>
        <v>Extremadamente Dañino</v>
      </c>
      <c r="AJ858" s="198">
        <f>IF(ISERROR(VLOOKUP($X858,Datos!$B$8:$E$13,3,0)), 0, VLOOKUP($X858,Datos!$B$8:$E$13,3,0))</f>
        <v>4</v>
      </c>
      <c r="AK858" s="198">
        <f>IF(ISERROR(VLOOKUP(AL858,Datos!D851:E856,2,0)),0,VLOOKUP(AL858,Datos!D851:E856,2,0))</f>
        <v>0</v>
      </c>
      <c r="AL858" s="198">
        <f>IF(ISERROR(VLOOKUP(Y858,Datos!B851:E856,3,0)),0,VLOOKUP(Y858,Datos!B851:E856,3,0))</f>
        <v>0</v>
      </c>
      <c r="AM858" s="198">
        <f t="shared" si="41"/>
        <v>4</v>
      </c>
      <c r="AN858" s="198" t="str">
        <f>IF(ISERROR(VLOOKUP($AM858,Datos!$I$24:$J$28,2,0)),"-",VLOOKUP($AM858,Datos!$I$24:$J$28,2,0))</f>
        <v>Moderado</v>
      </c>
    </row>
    <row r="859" spans="1:40" s="199" customFormat="1">
      <c r="A859" s="196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8" t="s">
        <v>191</v>
      </c>
      <c r="N859" s="178" t="s">
        <v>194</v>
      </c>
      <c r="O859" s="198">
        <f>IF( AND($M859&lt;&gt;"", $N859&lt;&gt;""), VLOOKUP( IF(ISERROR(VLOOKUP($M859,Datos!$B$8:$C$13,2,0)),0,VLOOKUP($M859,Datos!$B$8:$C$13,2,0)), Datos!$I$9:$N$13, IF(ISERROR(VLOOKUP($N859,Datos!$B$17:$C$21,2,0)),0,VLOOKUP($N859, Datos!$B$17:$C$21,2,0)+1),  0),  "-")</f>
        <v>22</v>
      </c>
      <c r="P859" s="177"/>
      <c r="Q859" s="177"/>
      <c r="R859" s="177"/>
      <c r="S859" s="178" t="s">
        <v>40</v>
      </c>
      <c r="T859" s="198" t="str">
        <f>IF(ISERROR(VLOOKUP($S859,Datos!$B$25:$C$29,2,0)),"", VLOOKUP($S859,Datos!$B$25:$C$29,2,0))</f>
        <v>Alta</v>
      </c>
      <c r="U859" s="198" t="str">
        <f>VLOOKUP($S859,'Efectividad de Controles'!$B$5:$D$9,3,0)</f>
        <v>Impacto / Probabilidad</v>
      </c>
      <c r="V859" s="177"/>
      <c r="W859" s="177"/>
      <c r="X859" s="178" t="s">
        <v>191</v>
      </c>
      <c r="Y859" s="178" t="s">
        <v>196</v>
      </c>
      <c r="Z859" s="198">
        <f>IF( AND($X859&lt;&gt;"", $Y859&lt;&gt;""), VLOOKUP( IF(ISERROR(VLOOKUP($X859,Datos!$B$8:$C$13,2,0)),0,VLOOKUP($X859,Datos!$B$8:$C$13,2,0)), Datos!$I$9:$N$13, IF(ISERROR(VLOOKUP($Y859,Datos!$B$17:$C$21,2,0)),0,VLOOKUP($Y859, Datos!$B$17:$C$21,2,0)+1),  0),  "-")</f>
        <v>25</v>
      </c>
      <c r="AA859" s="177"/>
      <c r="AB859" s="177"/>
      <c r="AC859" s="179"/>
      <c r="AD859" s="180"/>
      <c r="AE859" s="198">
        <f t="shared" si="39"/>
        <v>22</v>
      </c>
      <c r="AF859" s="198">
        <f t="shared" si="40"/>
        <v>25</v>
      </c>
      <c r="AG859" s="178">
        <v>3</v>
      </c>
      <c r="AH859" s="198" t="str">
        <f>IF(ISERROR(VLOOKUP($AG859,Datos!$A$9:$E$13,2,0)),"",VLOOKUP($AG859,Datos!$A$9:$E$13,2,0))</f>
        <v>3 Moderado</v>
      </c>
      <c r="AI859" s="197" t="str">
        <f>IF(ISERROR(VLOOKUP($AJ859,Datos!$D$8:$E$13,2,0)),0,VLOOKUP($AJ859,Datos!$D$8:$E$13,2,0))</f>
        <v>Extremadamente Dañino</v>
      </c>
      <c r="AJ859" s="198">
        <f>IF(ISERROR(VLOOKUP($X859,Datos!$B$8:$E$13,3,0)), 0, VLOOKUP($X859,Datos!$B$8:$E$13,3,0))</f>
        <v>4</v>
      </c>
      <c r="AK859" s="198">
        <f>IF(ISERROR(VLOOKUP(AL859,Datos!D852:E857,2,0)),0,VLOOKUP(AL859,Datos!D852:E857,2,0))</f>
        <v>0</v>
      </c>
      <c r="AL859" s="198">
        <f>IF(ISERROR(VLOOKUP(Y859,Datos!B852:E857,3,0)),0,VLOOKUP(Y859,Datos!B852:E857,3,0))</f>
        <v>0</v>
      </c>
      <c r="AM859" s="198">
        <f t="shared" si="41"/>
        <v>4</v>
      </c>
      <c r="AN859" s="198" t="str">
        <f>IF(ISERROR(VLOOKUP($AM859,Datos!$I$24:$J$28,2,0)),"-",VLOOKUP($AM859,Datos!$I$24:$J$28,2,0))</f>
        <v>Moderado</v>
      </c>
    </row>
    <row r="860" spans="1:40" s="199" customFormat="1">
      <c r="A860" s="196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8" t="s">
        <v>191</v>
      </c>
      <c r="N860" s="178" t="s">
        <v>194</v>
      </c>
      <c r="O860" s="198">
        <f>IF( AND($M860&lt;&gt;"", $N860&lt;&gt;""), VLOOKUP( IF(ISERROR(VLOOKUP($M860,Datos!$B$8:$C$13,2,0)),0,VLOOKUP($M860,Datos!$B$8:$C$13,2,0)), Datos!$I$9:$N$13, IF(ISERROR(VLOOKUP($N860,Datos!$B$17:$C$21,2,0)),0,VLOOKUP($N860, Datos!$B$17:$C$21,2,0)+1),  0),  "-")</f>
        <v>22</v>
      </c>
      <c r="P860" s="177"/>
      <c r="Q860" s="177"/>
      <c r="R860" s="177"/>
      <c r="S860" s="178" t="s">
        <v>40</v>
      </c>
      <c r="T860" s="198" t="str">
        <f>IF(ISERROR(VLOOKUP($S860,Datos!$B$25:$C$29,2,0)),"", VLOOKUP($S860,Datos!$B$25:$C$29,2,0))</f>
        <v>Alta</v>
      </c>
      <c r="U860" s="198" t="str">
        <f>VLOOKUP($S860,'Efectividad de Controles'!$B$5:$D$9,3,0)</f>
        <v>Impacto / Probabilidad</v>
      </c>
      <c r="V860" s="177"/>
      <c r="W860" s="177"/>
      <c r="X860" s="178" t="s">
        <v>191</v>
      </c>
      <c r="Y860" s="178" t="s">
        <v>196</v>
      </c>
      <c r="Z860" s="198">
        <f>IF( AND($X860&lt;&gt;"", $Y860&lt;&gt;""), VLOOKUP( IF(ISERROR(VLOOKUP($X860,Datos!$B$8:$C$13,2,0)),0,VLOOKUP($X860,Datos!$B$8:$C$13,2,0)), Datos!$I$9:$N$13, IF(ISERROR(VLOOKUP($Y860,Datos!$B$17:$C$21,2,0)),0,VLOOKUP($Y860, Datos!$B$17:$C$21,2,0)+1),  0),  "-")</f>
        <v>25</v>
      </c>
      <c r="AA860" s="177"/>
      <c r="AB860" s="177"/>
      <c r="AC860" s="179"/>
      <c r="AD860" s="180"/>
      <c r="AE860" s="198">
        <f t="shared" si="39"/>
        <v>22</v>
      </c>
      <c r="AF860" s="198">
        <f t="shared" si="40"/>
        <v>25</v>
      </c>
      <c r="AG860" s="178">
        <v>3</v>
      </c>
      <c r="AH860" s="198" t="str">
        <f>IF(ISERROR(VLOOKUP($AG860,Datos!$A$9:$E$13,2,0)),"",VLOOKUP($AG860,Datos!$A$9:$E$13,2,0))</f>
        <v>3 Moderado</v>
      </c>
      <c r="AI860" s="197" t="str">
        <f>IF(ISERROR(VLOOKUP($AJ860,Datos!$D$8:$E$13,2,0)),0,VLOOKUP($AJ860,Datos!$D$8:$E$13,2,0))</f>
        <v>Extremadamente Dañino</v>
      </c>
      <c r="AJ860" s="198">
        <f>IF(ISERROR(VLOOKUP($X860,Datos!$B$8:$E$13,3,0)), 0, VLOOKUP($X860,Datos!$B$8:$E$13,3,0))</f>
        <v>4</v>
      </c>
      <c r="AK860" s="198">
        <f>IF(ISERROR(VLOOKUP(AL860,Datos!D853:E858,2,0)),0,VLOOKUP(AL860,Datos!D853:E858,2,0))</f>
        <v>0</v>
      </c>
      <c r="AL860" s="198">
        <f>IF(ISERROR(VLOOKUP(Y860,Datos!B853:E858,3,0)),0,VLOOKUP(Y860,Datos!B853:E858,3,0))</f>
        <v>0</v>
      </c>
      <c r="AM860" s="198">
        <f t="shared" si="41"/>
        <v>4</v>
      </c>
      <c r="AN860" s="198" t="str">
        <f>IF(ISERROR(VLOOKUP($AM860,Datos!$I$24:$J$28,2,0)),"-",VLOOKUP($AM860,Datos!$I$24:$J$28,2,0))</f>
        <v>Moderado</v>
      </c>
    </row>
    <row r="861" spans="1:40" s="199" customFormat="1">
      <c r="A861" s="196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8" t="s">
        <v>191</v>
      </c>
      <c r="N861" s="178" t="s">
        <v>194</v>
      </c>
      <c r="O861" s="198">
        <f>IF( AND($M861&lt;&gt;"", $N861&lt;&gt;""), VLOOKUP( IF(ISERROR(VLOOKUP($M861,Datos!$B$8:$C$13,2,0)),0,VLOOKUP($M861,Datos!$B$8:$C$13,2,0)), Datos!$I$9:$N$13, IF(ISERROR(VLOOKUP($N861,Datos!$B$17:$C$21,2,0)),0,VLOOKUP($N861, Datos!$B$17:$C$21,2,0)+1),  0),  "-")</f>
        <v>22</v>
      </c>
      <c r="P861" s="177"/>
      <c r="Q861" s="177"/>
      <c r="R861" s="177"/>
      <c r="S861" s="178" t="s">
        <v>40</v>
      </c>
      <c r="T861" s="198" t="str">
        <f>IF(ISERROR(VLOOKUP($S861,Datos!$B$25:$C$29,2,0)),"", VLOOKUP($S861,Datos!$B$25:$C$29,2,0))</f>
        <v>Alta</v>
      </c>
      <c r="U861" s="198" t="str">
        <f>VLOOKUP($S861,'Efectividad de Controles'!$B$5:$D$9,3,0)</f>
        <v>Impacto / Probabilidad</v>
      </c>
      <c r="V861" s="177"/>
      <c r="W861" s="177"/>
      <c r="X861" s="178" t="s">
        <v>191</v>
      </c>
      <c r="Y861" s="178" t="s">
        <v>196</v>
      </c>
      <c r="Z861" s="198">
        <f>IF( AND($X861&lt;&gt;"", $Y861&lt;&gt;""), VLOOKUP( IF(ISERROR(VLOOKUP($X861,Datos!$B$8:$C$13,2,0)),0,VLOOKUP($X861,Datos!$B$8:$C$13,2,0)), Datos!$I$9:$N$13, IF(ISERROR(VLOOKUP($Y861,Datos!$B$17:$C$21,2,0)),0,VLOOKUP($Y861, Datos!$B$17:$C$21,2,0)+1),  0),  "-")</f>
        <v>25</v>
      </c>
      <c r="AA861" s="177"/>
      <c r="AB861" s="177"/>
      <c r="AC861" s="179"/>
      <c r="AD861" s="180"/>
      <c r="AE861" s="198">
        <f t="shared" si="39"/>
        <v>22</v>
      </c>
      <c r="AF861" s="198">
        <f t="shared" si="40"/>
        <v>25</v>
      </c>
      <c r="AG861" s="178">
        <v>3</v>
      </c>
      <c r="AH861" s="198" t="str">
        <f>IF(ISERROR(VLOOKUP($AG861,Datos!$A$9:$E$13,2,0)),"",VLOOKUP($AG861,Datos!$A$9:$E$13,2,0))</f>
        <v>3 Moderado</v>
      </c>
      <c r="AI861" s="197" t="str">
        <f>IF(ISERROR(VLOOKUP($AJ861,Datos!$D$8:$E$13,2,0)),0,VLOOKUP($AJ861,Datos!$D$8:$E$13,2,0))</f>
        <v>Extremadamente Dañino</v>
      </c>
      <c r="AJ861" s="198">
        <f>IF(ISERROR(VLOOKUP($X861,Datos!$B$8:$E$13,3,0)), 0, VLOOKUP($X861,Datos!$B$8:$E$13,3,0))</f>
        <v>4</v>
      </c>
      <c r="AK861" s="198">
        <f>IF(ISERROR(VLOOKUP(AL861,Datos!D854:E859,2,0)),0,VLOOKUP(AL861,Datos!D854:E859,2,0))</f>
        <v>0</v>
      </c>
      <c r="AL861" s="198">
        <f>IF(ISERROR(VLOOKUP(Y861,Datos!B854:E859,3,0)),0,VLOOKUP(Y861,Datos!B854:E859,3,0))</f>
        <v>0</v>
      </c>
      <c r="AM861" s="198">
        <f t="shared" si="41"/>
        <v>4</v>
      </c>
      <c r="AN861" s="198" t="str">
        <f>IF(ISERROR(VLOOKUP($AM861,Datos!$I$24:$J$28,2,0)),"-",VLOOKUP($AM861,Datos!$I$24:$J$28,2,0))</f>
        <v>Moderado</v>
      </c>
    </row>
    <row r="862" spans="1:40" s="199" customFormat="1">
      <c r="A862" s="196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8" t="s">
        <v>191</v>
      </c>
      <c r="N862" s="178" t="s">
        <v>194</v>
      </c>
      <c r="O862" s="198">
        <f>IF( AND($M862&lt;&gt;"", $N862&lt;&gt;""), VLOOKUP( IF(ISERROR(VLOOKUP($M862,Datos!$B$8:$C$13,2,0)),0,VLOOKUP($M862,Datos!$B$8:$C$13,2,0)), Datos!$I$9:$N$13, IF(ISERROR(VLOOKUP($N862,Datos!$B$17:$C$21,2,0)),0,VLOOKUP($N862, Datos!$B$17:$C$21,2,0)+1),  0),  "-")</f>
        <v>22</v>
      </c>
      <c r="P862" s="177"/>
      <c r="Q862" s="177"/>
      <c r="R862" s="177"/>
      <c r="S862" s="178" t="s">
        <v>40</v>
      </c>
      <c r="T862" s="198" t="str">
        <f>IF(ISERROR(VLOOKUP($S862,Datos!$B$25:$C$29,2,0)),"", VLOOKUP($S862,Datos!$B$25:$C$29,2,0))</f>
        <v>Alta</v>
      </c>
      <c r="U862" s="198" t="str">
        <f>VLOOKUP($S862,'Efectividad de Controles'!$B$5:$D$9,3,0)</f>
        <v>Impacto / Probabilidad</v>
      </c>
      <c r="V862" s="177"/>
      <c r="W862" s="177"/>
      <c r="X862" s="178" t="s">
        <v>191</v>
      </c>
      <c r="Y862" s="178" t="s">
        <v>196</v>
      </c>
      <c r="Z862" s="198">
        <f>IF( AND($X862&lt;&gt;"", $Y862&lt;&gt;""), VLOOKUP( IF(ISERROR(VLOOKUP($X862,Datos!$B$8:$C$13,2,0)),0,VLOOKUP($X862,Datos!$B$8:$C$13,2,0)), Datos!$I$9:$N$13, IF(ISERROR(VLOOKUP($Y862,Datos!$B$17:$C$21,2,0)),0,VLOOKUP($Y862, Datos!$B$17:$C$21,2,0)+1),  0),  "-")</f>
        <v>25</v>
      </c>
      <c r="AA862" s="177"/>
      <c r="AB862" s="177"/>
      <c r="AC862" s="179"/>
      <c r="AD862" s="180"/>
      <c r="AE862" s="198">
        <f t="shared" si="39"/>
        <v>22</v>
      </c>
      <c r="AF862" s="198">
        <f t="shared" si="40"/>
        <v>25</v>
      </c>
      <c r="AG862" s="178">
        <v>3</v>
      </c>
      <c r="AH862" s="198" t="str">
        <f>IF(ISERROR(VLOOKUP($AG862,Datos!$A$9:$E$13,2,0)),"",VLOOKUP($AG862,Datos!$A$9:$E$13,2,0))</f>
        <v>3 Moderado</v>
      </c>
      <c r="AI862" s="197" t="str">
        <f>IF(ISERROR(VLOOKUP($AJ862,Datos!$D$8:$E$13,2,0)),0,VLOOKUP($AJ862,Datos!$D$8:$E$13,2,0))</f>
        <v>Extremadamente Dañino</v>
      </c>
      <c r="AJ862" s="198">
        <f>IF(ISERROR(VLOOKUP($X862,Datos!$B$8:$E$13,3,0)), 0, VLOOKUP($X862,Datos!$B$8:$E$13,3,0))</f>
        <v>4</v>
      </c>
      <c r="AK862" s="198">
        <f>IF(ISERROR(VLOOKUP(AL862,Datos!D855:E860,2,0)),0,VLOOKUP(AL862,Datos!D855:E860,2,0))</f>
        <v>0</v>
      </c>
      <c r="AL862" s="198">
        <f>IF(ISERROR(VLOOKUP(Y862,Datos!B855:E860,3,0)),0,VLOOKUP(Y862,Datos!B855:E860,3,0))</f>
        <v>0</v>
      </c>
      <c r="AM862" s="198">
        <f t="shared" si="41"/>
        <v>4</v>
      </c>
      <c r="AN862" s="198" t="str">
        <f>IF(ISERROR(VLOOKUP($AM862,Datos!$I$24:$J$28,2,0)),"-",VLOOKUP($AM862,Datos!$I$24:$J$28,2,0))</f>
        <v>Moderado</v>
      </c>
    </row>
    <row r="863" spans="1:40" s="199" customFormat="1">
      <c r="A863" s="196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8" t="s">
        <v>191</v>
      </c>
      <c r="N863" s="178" t="s">
        <v>194</v>
      </c>
      <c r="O863" s="198">
        <f>IF( AND($M863&lt;&gt;"", $N863&lt;&gt;""), VLOOKUP( IF(ISERROR(VLOOKUP($M863,Datos!$B$8:$C$13,2,0)),0,VLOOKUP($M863,Datos!$B$8:$C$13,2,0)), Datos!$I$9:$N$13, IF(ISERROR(VLOOKUP($N863,Datos!$B$17:$C$21,2,0)),0,VLOOKUP($N863, Datos!$B$17:$C$21,2,0)+1),  0),  "-")</f>
        <v>22</v>
      </c>
      <c r="P863" s="177"/>
      <c r="Q863" s="177"/>
      <c r="R863" s="177"/>
      <c r="S863" s="178" t="s">
        <v>40</v>
      </c>
      <c r="T863" s="198" t="str">
        <f>IF(ISERROR(VLOOKUP($S863,Datos!$B$25:$C$29,2,0)),"", VLOOKUP($S863,Datos!$B$25:$C$29,2,0))</f>
        <v>Alta</v>
      </c>
      <c r="U863" s="198" t="str">
        <f>VLOOKUP($S863,'Efectividad de Controles'!$B$5:$D$9,3,0)</f>
        <v>Impacto / Probabilidad</v>
      </c>
      <c r="V863" s="177"/>
      <c r="W863" s="177"/>
      <c r="X863" s="178" t="s">
        <v>191</v>
      </c>
      <c r="Y863" s="178" t="s">
        <v>196</v>
      </c>
      <c r="Z863" s="198">
        <f>IF( AND($X863&lt;&gt;"", $Y863&lt;&gt;""), VLOOKUP( IF(ISERROR(VLOOKUP($X863,Datos!$B$8:$C$13,2,0)),0,VLOOKUP($X863,Datos!$B$8:$C$13,2,0)), Datos!$I$9:$N$13, IF(ISERROR(VLOOKUP($Y863,Datos!$B$17:$C$21,2,0)),0,VLOOKUP($Y863, Datos!$B$17:$C$21,2,0)+1),  0),  "-")</f>
        <v>25</v>
      </c>
      <c r="AA863" s="177"/>
      <c r="AB863" s="177"/>
      <c r="AC863" s="179"/>
      <c r="AD863" s="180"/>
      <c r="AE863" s="198">
        <f t="shared" si="39"/>
        <v>22</v>
      </c>
      <c r="AF863" s="198">
        <f t="shared" si="40"/>
        <v>25</v>
      </c>
      <c r="AG863" s="178">
        <v>3</v>
      </c>
      <c r="AH863" s="198" t="str">
        <f>IF(ISERROR(VLOOKUP($AG863,Datos!$A$9:$E$13,2,0)),"",VLOOKUP($AG863,Datos!$A$9:$E$13,2,0))</f>
        <v>3 Moderado</v>
      </c>
      <c r="AI863" s="197" t="str">
        <f>IF(ISERROR(VLOOKUP($AJ863,Datos!$D$8:$E$13,2,0)),0,VLOOKUP($AJ863,Datos!$D$8:$E$13,2,0))</f>
        <v>Extremadamente Dañino</v>
      </c>
      <c r="AJ863" s="198">
        <f>IF(ISERROR(VLOOKUP($X863,Datos!$B$8:$E$13,3,0)), 0, VLOOKUP($X863,Datos!$B$8:$E$13,3,0))</f>
        <v>4</v>
      </c>
      <c r="AK863" s="198">
        <f>IF(ISERROR(VLOOKUP(AL863,Datos!D856:E861,2,0)),0,VLOOKUP(AL863,Datos!D856:E861,2,0))</f>
        <v>0</v>
      </c>
      <c r="AL863" s="198">
        <f>IF(ISERROR(VLOOKUP(Y863,Datos!B856:E861,3,0)),0,VLOOKUP(Y863,Datos!B856:E861,3,0))</f>
        <v>0</v>
      </c>
      <c r="AM863" s="198">
        <f t="shared" si="41"/>
        <v>4</v>
      </c>
      <c r="AN863" s="198" t="str">
        <f>IF(ISERROR(VLOOKUP($AM863,Datos!$I$24:$J$28,2,0)),"-",VLOOKUP($AM863,Datos!$I$24:$J$28,2,0))</f>
        <v>Moderado</v>
      </c>
    </row>
    <row r="864" spans="1:40" s="199" customFormat="1">
      <c r="A864" s="196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8" t="s">
        <v>191</v>
      </c>
      <c r="N864" s="178" t="s">
        <v>194</v>
      </c>
      <c r="O864" s="198">
        <f>IF( AND($M864&lt;&gt;"", $N864&lt;&gt;""), VLOOKUP( IF(ISERROR(VLOOKUP($M864,Datos!$B$8:$C$13,2,0)),0,VLOOKUP($M864,Datos!$B$8:$C$13,2,0)), Datos!$I$9:$N$13, IF(ISERROR(VLOOKUP($N864,Datos!$B$17:$C$21,2,0)),0,VLOOKUP($N864, Datos!$B$17:$C$21,2,0)+1),  0),  "-")</f>
        <v>22</v>
      </c>
      <c r="P864" s="177"/>
      <c r="Q864" s="177"/>
      <c r="R864" s="177"/>
      <c r="S864" s="178" t="s">
        <v>40</v>
      </c>
      <c r="T864" s="198" t="str">
        <f>IF(ISERROR(VLOOKUP($S864,Datos!$B$25:$C$29,2,0)),"", VLOOKUP($S864,Datos!$B$25:$C$29,2,0))</f>
        <v>Alta</v>
      </c>
      <c r="U864" s="198" t="str">
        <f>VLOOKUP($S864,'Efectividad de Controles'!$B$5:$D$9,3,0)</f>
        <v>Impacto / Probabilidad</v>
      </c>
      <c r="V864" s="177"/>
      <c r="W864" s="177"/>
      <c r="X864" s="178" t="s">
        <v>191</v>
      </c>
      <c r="Y864" s="178" t="s">
        <v>196</v>
      </c>
      <c r="Z864" s="198">
        <f>IF( AND($X864&lt;&gt;"", $Y864&lt;&gt;""), VLOOKUP( IF(ISERROR(VLOOKUP($X864,Datos!$B$8:$C$13,2,0)),0,VLOOKUP($X864,Datos!$B$8:$C$13,2,0)), Datos!$I$9:$N$13, IF(ISERROR(VLOOKUP($Y864,Datos!$B$17:$C$21,2,0)),0,VLOOKUP($Y864, Datos!$B$17:$C$21,2,0)+1),  0),  "-")</f>
        <v>25</v>
      </c>
      <c r="AA864" s="177"/>
      <c r="AB864" s="177"/>
      <c r="AC864" s="179"/>
      <c r="AD864" s="180"/>
      <c r="AE864" s="198">
        <f t="shared" si="39"/>
        <v>22</v>
      </c>
      <c r="AF864" s="198">
        <f t="shared" si="40"/>
        <v>25</v>
      </c>
      <c r="AG864" s="178">
        <v>3</v>
      </c>
      <c r="AH864" s="198" t="str">
        <f>IF(ISERROR(VLOOKUP($AG864,Datos!$A$9:$E$13,2,0)),"",VLOOKUP($AG864,Datos!$A$9:$E$13,2,0))</f>
        <v>3 Moderado</v>
      </c>
      <c r="AI864" s="197" t="str">
        <f>IF(ISERROR(VLOOKUP($AJ864,Datos!$D$8:$E$13,2,0)),0,VLOOKUP($AJ864,Datos!$D$8:$E$13,2,0))</f>
        <v>Extremadamente Dañino</v>
      </c>
      <c r="AJ864" s="198">
        <f>IF(ISERROR(VLOOKUP($X864,Datos!$B$8:$E$13,3,0)), 0, VLOOKUP($X864,Datos!$B$8:$E$13,3,0))</f>
        <v>4</v>
      </c>
      <c r="AK864" s="198">
        <f>IF(ISERROR(VLOOKUP(AL864,Datos!D857:E862,2,0)),0,VLOOKUP(AL864,Datos!D857:E862,2,0))</f>
        <v>0</v>
      </c>
      <c r="AL864" s="198">
        <f>IF(ISERROR(VLOOKUP(Y864,Datos!B857:E862,3,0)),0,VLOOKUP(Y864,Datos!B857:E862,3,0))</f>
        <v>0</v>
      </c>
      <c r="AM864" s="198">
        <f t="shared" si="41"/>
        <v>4</v>
      </c>
      <c r="AN864" s="198" t="str">
        <f>IF(ISERROR(VLOOKUP($AM864,Datos!$I$24:$J$28,2,0)),"-",VLOOKUP($AM864,Datos!$I$24:$J$28,2,0))</f>
        <v>Moderado</v>
      </c>
    </row>
    <row r="865" spans="1:40" s="199" customFormat="1">
      <c r="A865" s="196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8" t="s">
        <v>191</v>
      </c>
      <c r="N865" s="178" t="s">
        <v>194</v>
      </c>
      <c r="O865" s="198">
        <f>IF( AND($M865&lt;&gt;"", $N865&lt;&gt;""), VLOOKUP( IF(ISERROR(VLOOKUP($M865,Datos!$B$8:$C$13,2,0)),0,VLOOKUP($M865,Datos!$B$8:$C$13,2,0)), Datos!$I$9:$N$13, IF(ISERROR(VLOOKUP($N865,Datos!$B$17:$C$21,2,0)),0,VLOOKUP($N865, Datos!$B$17:$C$21,2,0)+1),  0),  "-")</f>
        <v>22</v>
      </c>
      <c r="P865" s="177"/>
      <c r="Q865" s="177"/>
      <c r="R865" s="177"/>
      <c r="S865" s="178" t="s">
        <v>40</v>
      </c>
      <c r="T865" s="198" t="str">
        <f>IF(ISERROR(VLOOKUP($S865,Datos!$B$25:$C$29,2,0)),"", VLOOKUP($S865,Datos!$B$25:$C$29,2,0))</f>
        <v>Alta</v>
      </c>
      <c r="U865" s="198" t="str">
        <f>VLOOKUP($S865,'Efectividad de Controles'!$B$5:$D$9,3,0)</f>
        <v>Impacto / Probabilidad</v>
      </c>
      <c r="V865" s="177"/>
      <c r="W865" s="177"/>
      <c r="X865" s="178" t="s">
        <v>191</v>
      </c>
      <c r="Y865" s="178" t="s">
        <v>196</v>
      </c>
      <c r="Z865" s="198">
        <f>IF( AND($X865&lt;&gt;"", $Y865&lt;&gt;""), VLOOKUP( IF(ISERROR(VLOOKUP($X865,Datos!$B$8:$C$13,2,0)),0,VLOOKUP($X865,Datos!$B$8:$C$13,2,0)), Datos!$I$9:$N$13, IF(ISERROR(VLOOKUP($Y865,Datos!$B$17:$C$21,2,0)),0,VLOOKUP($Y865, Datos!$B$17:$C$21,2,0)+1),  0),  "-")</f>
        <v>25</v>
      </c>
      <c r="AA865" s="177"/>
      <c r="AB865" s="177"/>
      <c r="AC865" s="179"/>
      <c r="AD865" s="180"/>
      <c r="AE865" s="198">
        <f t="shared" ref="AE865:AE928" si="42">+O865</f>
        <v>22</v>
      </c>
      <c r="AF865" s="198">
        <f t="shared" ref="AF865:AF928" si="43">+Z865</f>
        <v>25</v>
      </c>
      <c r="AG865" s="178">
        <v>3</v>
      </c>
      <c r="AH865" s="198" t="str">
        <f>IF(ISERROR(VLOOKUP($AG865,Datos!$A$9:$E$13,2,0)),"",VLOOKUP($AG865,Datos!$A$9:$E$13,2,0))</f>
        <v>3 Moderado</v>
      </c>
      <c r="AI865" s="197" t="str">
        <f>IF(ISERROR(VLOOKUP($AJ865,Datos!$D$8:$E$13,2,0)),0,VLOOKUP($AJ865,Datos!$D$8:$E$13,2,0))</f>
        <v>Extremadamente Dañino</v>
      </c>
      <c r="AJ865" s="198">
        <f>IF(ISERROR(VLOOKUP($X865,Datos!$B$8:$E$13,3,0)), 0, VLOOKUP($X865,Datos!$B$8:$E$13,3,0))</f>
        <v>4</v>
      </c>
      <c r="AK865" s="198">
        <f>IF(ISERROR(VLOOKUP(AL865,Datos!D858:E863,2,0)),0,VLOOKUP(AL865,Datos!D858:E863,2,0))</f>
        <v>0</v>
      </c>
      <c r="AL865" s="198">
        <f>IF(ISERROR(VLOOKUP(Y865,Datos!B858:E863,3,0)),0,VLOOKUP(Y865,Datos!B858:E863,3,0))</f>
        <v>0</v>
      </c>
      <c r="AM865" s="198">
        <f t="shared" ref="AM865:AM928" si="44">+AL865+AJ865</f>
        <v>4</v>
      </c>
      <c r="AN865" s="198" t="str">
        <f>IF(ISERROR(VLOOKUP($AM865,Datos!$I$24:$J$28,2,0)),"-",VLOOKUP($AM865,Datos!$I$24:$J$28,2,0))</f>
        <v>Moderado</v>
      </c>
    </row>
    <row r="866" spans="1:40" s="199" customFormat="1">
      <c r="A866" s="196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8" t="s">
        <v>191</v>
      </c>
      <c r="N866" s="178" t="s">
        <v>194</v>
      </c>
      <c r="O866" s="198">
        <f>IF( AND($M866&lt;&gt;"", $N866&lt;&gt;""), VLOOKUP( IF(ISERROR(VLOOKUP($M866,Datos!$B$8:$C$13,2,0)),0,VLOOKUP($M866,Datos!$B$8:$C$13,2,0)), Datos!$I$9:$N$13, IF(ISERROR(VLOOKUP($N866,Datos!$B$17:$C$21,2,0)),0,VLOOKUP($N866, Datos!$B$17:$C$21,2,0)+1),  0),  "-")</f>
        <v>22</v>
      </c>
      <c r="P866" s="177"/>
      <c r="Q866" s="177"/>
      <c r="R866" s="177"/>
      <c r="S866" s="178" t="s">
        <v>40</v>
      </c>
      <c r="T866" s="198" t="str">
        <f>IF(ISERROR(VLOOKUP($S866,Datos!$B$25:$C$29,2,0)),"", VLOOKUP($S866,Datos!$B$25:$C$29,2,0))</f>
        <v>Alta</v>
      </c>
      <c r="U866" s="198" t="str">
        <f>VLOOKUP($S866,'Efectividad de Controles'!$B$5:$D$9,3,0)</f>
        <v>Impacto / Probabilidad</v>
      </c>
      <c r="V866" s="177"/>
      <c r="W866" s="177"/>
      <c r="X866" s="178" t="s">
        <v>191</v>
      </c>
      <c r="Y866" s="178" t="s">
        <v>196</v>
      </c>
      <c r="Z866" s="198">
        <f>IF( AND($X866&lt;&gt;"", $Y866&lt;&gt;""), VLOOKUP( IF(ISERROR(VLOOKUP($X866,Datos!$B$8:$C$13,2,0)),0,VLOOKUP($X866,Datos!$B$8:$C$13,2,0)), Datos!$I$9:$N$13, IF(ISERROR(VLOOKUP($Y866,Datos!$B$17:$C$21,2,0)),0,VLOOKUP($Y866, Datos!$B$17:$C$21,2,0)+1),  0),  "-")</f>
        <v>25</v>
      </c>
      <c r="AA866" s="177"/>
      <c r="AB866" s="177"/>
      <c r="AC866" s="179"/>
      <c r="AD866" s="180"/>
      <c r="AE866" s="198">
        <f t="shared" si="42"/>
        <v>22</v>
      </c>
      <c r="AF866" s="198">
        <f t="shared" si="43"/>
        <v>25</v>
      </c>
      <c r="AG866" s="178">
        <v>3</v>
      </c>
      <c r="AH866" s="198" t="str">
        <f>IF(ISERROR(VLOOKUP($AG866,Datos!$A$9:$E$13,2,0)),"",VLOOKUP($AG866,Datos!$A$9:$E$13,2,0))</f>
        <v>3 Moderado</v>
      </c>
      <c r="AI866" s="197" t="str">
        <f>IF(ISERROR(VLOOKUP($AJ866,Datos!$D$8:$E$13,2,0)),0,VLOOKUP($AJ866,Datos!$D$8:$E$13,2,0))</f>
        <v>Extremadamente Dañino</v>
      </c>
      <c r="AJ866" s="198">
        <f>IF(ISERROR(VLOOKUP($X866,Datos!$B$8:$E$13,3,0)), 0, VLOOKUP($X866,Datos!$B$8:$E$13,3,0))</f>
        <v>4</v>
      </c>
      <c r="AK866" s="198">
        <f>IF(ISERROR(VLOOKUP(AL866,Datos!D859:E864,2,0)),0,VLOOKUP(AL866,Datos!D859:E864,2,0))</f>
        <v>0</v>
      </c>
      <c r="AL866" s="198">
        <f>IF(ISERROR(VLOOKUP(Y866,Datos!B859:E864,3,0)),0,VLOOKUP(Y866,Datos!B859:E864,3,0))</f>
        <v>0</v>
      </c>
      <c r="AM866" s="198">
        <f t="shared" si="44"/>
        <v>4</v>
      </c>
      <c r="AN866" s="198" t="str">
        <f>IF(ISERROR(VLOOKUP($AM866,Datos!$I$24:$J$28,2,0)),"-",VLOOKUP($AM866,Datos!$I$24:$J$28,2,0))</f>
        <v>Moderado</v>
      </c>
    </row>
    <row r="867" spans="1:40" s="199" customFormat="1">
      <c r="A867" s="196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8" t="s">
        <v>191</v>
      </c>
      <c r="N867" s="178" t="s">
        <v>194</v>
      </c>
      <c r="O867" s="198">
        <f>IF( AND($M867&lt;&gt;"", $N867&lt;&gt;""), VLOOKUP( IF(ISERROR(VLOOKUP($M867,Datos!$B$8:$C$13,2,0)),0,VLOOKUP($M867,Datos!$B$8:$C$13,2,0)), Datos!$I$9:$N$13, IF(ISERROR(VLOOKUP($N867,Datos!$B$17:$C$21,2,0)),0,VLOOKUP($N867, Datos!$B$17:$C$21,2,0)+1),  0),  "-")</f>
        <v>22</v>
      </c>
      <c r="P867" s="177"/>
      <c r="Q867" s="177"/>
      <c r="R867" s="177"/>
      <c r="S867" s="178" t="s">
        <v>40</v>
      </c>
      <c r="T867" s="198" t="str">
        <f>IF(ISERROR(VLOOKUP($S867,Datos!$B$25:$C$29,2,0)),"", VLOOKUP($S867,Datos!$B$25:$C$29,2,0))</f>
        <v>Alta</v>
      </c>
      <c r="U867" s="198" t="str">
        <f>VLOOKUP($S867,'Efectividad de Controles'!$B$5:$D$9,3,0)</f>
        <v>Impacto / Probabilidad</v>
      </c>
      <c r="V867" s="177"/>
      <c r="W867" s="177"/>
      <c r="X867" s="178" t="s">
        <v>191</v>
      </c>
      <c r="Y867" s="178" t="s">
        <v>196</v>
      </c>
      <c r="Z867" s="198">
        <f>IF( AND($X867&lt;&gt;"", $Y867&lt;&gt;""), VLOOKUP( IF(ISERROR(VLOOKUP($X867,Datos!$B$8:$C$13,2,0)),0,VLOOKUP($X867,Datos!$B$8:$C$13,2,0)), Datos!$I$9:$N$13, IF(ISERROR(VLOOKUP($Y867,Datos!$B$17:$C$21,2,0)),0,VLOOKUP($Y867, Datos!$B$17:$C$21,2,0)+1),  0),  "-")</f>
        <v>25</v>
      </c>
      <c r="AA867" s="177"/>
      <c r="AB867" s="177"/>
      <c r="AC867" s="179"/>
      <c r="AD867" s="180"/>
      <c r="AE867" s="198">
        <f t="shared" si="42"/>
        <v>22</v>
      </c>
      <c r="AF867" s="198">
        <f t="shared" si="43"/>
        <v>25</v>
      </c>
      <c r="AG867" s="178">
        <v>3</v>
      </c>
      <c r="AH867" s="198" t="str">
        <f>IF(ISERROR(VLOOKUP($AG867,Datos!$A$9:$E$13,2,0)),"",VLOOKUP($AG867,Datos!$A$9:$E$13,2,0))</f>
        <v>3 Moderado</v>
      </c>
      <c r="AI867" s="197" t="str">
        <f>IF(ISERROR(VLOOKUP($AJ867,Datos!$D$8:$E$13,2,0)),0,VLOOKUP($AJ867,Datos!$D$8:$E$13,2,0))</f>
        <v>Extremadamente Dañino</v>
      </c>
      <c r="AJ867" s="198">
        <f>IF(ISERROR(VLOOKUP($X867,Datos!$B$8:$E$13,3,0)), 0, VLOOKUP($X867,Datos!$B$8:$E$13,3,0))</f>
        <v>4</v>
      </c>
      <c r="AK867" s="198">
        <f>IF(ISERROR(VLOOKUP(AL867,Datos!D860:E865,2,0)),0,VLOOKUP(AL867,Datos!D860:E865,2,0))</f>
        <v>0</v>
      </c>
      <c r="AL867" s="198">
        <f>IF(ISERROR(VLOOKUP(Y867,Datos!B860:E865,3,0)),0,VLOOKUP(Y867,Datos!B860:E865,3,0))</f>
        <v>0</v>
      </c>
      <c r="AM867" s="198">
        <f t="shared" si="44"/>
        <v>4</v>
      </c>
      <c r="AN867" s="198" t="str">
        <f>IF(ISERROR(VLOOKUP($AM867,Datos!$I$24:$J$28,2,0)),"-",VLOOKUP($AM867,Datos!$I$24:$J$28,2,0))</f>
        <v>Moderado</v>
      </c>
    </row>
    <row r="868" spans="1:40" s="199" customFormat="1">
      <c r="A868" s="196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8" t="s">
        <v>191</v>
      </c>
      <c r="N868" s="178" t="s">
        <v>194</v>
      </c>
      <c r="O868" s="198">
        <f>IF( AND($M868&lt;&gt;"", $N868&lt;&gt;""), VLOOKUP( IF(ISERROR(VLOOKUP($M868,Datos!$B$8:$C$13,2,0)),0,VLOOKUP($M868,Datos!$B$8:$C$13,2,0)), Datos!$I$9:$N$13, IF(ISERROR(VLOOKUP($N868,Datos!$B$17:$C$21,2,0)),0,VLOOKUP($N868, Datos!$B$17:$C$21,2,0)+1),  0),  "-")</f>
        <v>22</v>
      </c>
      <c r="P868" s="177"/>
      <c r="Q868" s="177"/>
      <c r="R868" s="177"/>
      <c r="S868" s="178" t="s">
        <v>40</v>
      </c>
      <c r="T868" s="198" t="str">
        <f>IF(ISERROR(VLOOKUP($S868,Datos!$B$25:$C$29,2,0)),"", VLOOKUP($S868,Datos!$B$25:$C$29,2,0))</f>
        <v>Alta</v>
      </c>
      <c r="U868" s="198" t="str">
        <f>VLOOKUP($S868,'Efectividad de Controles'!$B$5:$D$9,3,0)</f>
        <v>Impacto / Probabilidad</v>
      </c>
      <c r="V868" s="177"/>
      <c r="W868" s="177"/>
      <c r="X868" s="178" t="s">
        <v>191</v>
      </c>
      <c r="Y868" s="178" t="s">
        <v>196</v>
      </c>
      <c r="Z868" s="198">
        <f>IF( AND($X868&lt;&gt;"", $Y868&lt;&gt;""), VLOOKUP( IF(ISERROR(VLOOKUP($X868,Datos!$B$8:$C$13,2,0)),0,VLOOKUP($X868,Datos!$B$8:$C$13,2,0)), Datos!$I$9:$N$13, IF(ISERROR(VLOOKUP($Y868,Datos!$B$17:$C$21,2,0)),0,VLOOKUP($Y868, Datos!$B$17:$C$21,2,0)+1),  0),  "-")</f>
        <v>25</v>
      </c>
      <c r="AA868" s="177"/>
      <c r="AB868" s="177"/>
      <c r="AC868" s="179"/>
      <c r="AD868" s="180"/>
      <c r="AE868" s="198">
        <f t="shared" si="42"/>
        <v>22</v>
      </c>
      <c r="AF868" s="198">
        <f t="shared" si="43"/>
        <v>25</v>
      </c>
      <c r="AG868" s="178">
        <v>3</v>
      </c>
      <c r="AH868" s="198" t="str">
        <f>IF(ISERROR(VLOOKUP($AG868,Datos!$A$9:$E$13,2,0)),"",VLOOKUP($AG868,Datos!$A$9:$E$13,2,0))</f>
        <v>3 Moderado</v>
      </c>
      <c r="AI868" s="197" t="str">
        <f>IF(ISERROR(VLOOKUP($AJ868,Datos!$D$8:$E$13,2,0)),0,VLOOKUP($AJ868,Datos!$D$8:$E$13,2,0))</f>
        <v>Extremadamente Dañino</v>
      </c>
      <c r="AJ868" s="198">
        <f>IF(ISERROR(VLOOKUP($X868,Datos!$B$8:$E$13,3,0)), 0, VLOOKUP($X868,Datos!$B$8:$E$13,3,0))</f>
        <v>4</v>
      </c>
      <c r="AK868" s="198">
        <f>IF(ISERROR(VLOOKUP(AL868,Datos!D861:E866,2,0)),0,VLOOKUP(AL868,Datos!D861:E866,2,0))</f>
        <v>0</v>
      </c>
      <c r="AL868" s="198">
        <f>IF(ISERROR(VLOOKUP(Y868,Datos!B861:E866,3,0)),0,VLOOKUP(Y868,Datos!B861:E866,3,0))</f>
        <v>0</v>
      </c>
      <c r="AM868" s="198">
        <f t="shared" si="44"/>
        <v>4</v>
      </c>
      <c r="AN868" s="198" t="str">
        <f>IF(ISERROR(VLOOKUP($AM868,Datos!$I$24:$J$28,2,0)),"-",VLOOKUP($AM868,Datos!$I$24:$J$28,2,0))</f>
        <v>Moderado</v>
      </c>
    </row>
    <row r="869" spans="1:40" s="199" customFormat="1">
      <c r="A869" s="196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8" t="s">
        <v>191</v>
      </c>
      <c r="N869" s="178" t="s">
        <v>194</v>
      </c>
      <c r="O869" s="198">
        <f>IF( AND($M869&lt;&gt;"", $N869&lt;&gt;""), VLOOKUP( IF(ISERROR(VLOOKUP($M869,Datos!$B$8:$C$13,2,0)),0,VLOOKUP($M869,Datos!$B$8:$C$13,2,0)), Datos!$I$9:$N$13, IF(ISERROR(VLOOKUP($N869,Datos!$B$17:$C$21,2,0)),0,VLOOKUP($N869, Datos!$B$17:$C$21,2,0)+1),  0),  "-")</f>
        <v>22</v>
      </c>
      <c r="P869" s="177"/>
      <c r="Q869" s="177"/>
      <c r="R869" s="177"/>
      <c r="S869" s="178" t="s">
        <v>40</v>
      </c>
      <c r="T869" s="198" t="str">
        <f>IF(ISERROR(VLOOKUP($S869,Datos!$B$25:$C$29,2,0)),"", VLOOKUP($S869,Datos!$B$25:$C$29,2,0))</f>
        <v>Alta</v>
      </c>
      <c r="U869" s="198" t="str">
        <f>VLOOKUP($S869,'Efectividad de Controles'!$B$5:$D$9,3,0)</f>
        <v>Impacto / Probabilidad</v>
      </c>
      <c r="V869" s="177"/>
      <c r="W869" s="177"/>
      <c r="X869" s="178" t="s">
        <v>191</v>
      </c>
      <c r="Y869" s="178" t="s">
        <v>196</v>
      </c>
      <c r="Z869" s="198">
        <f>IF( AND($X869&lt;&gt;"", $Y869&lt;&gt;""), VLOOKUP( IF(ISERROR(VLOOKUP($X869,Datos!$B$8:$C$13,2,0)),0,VLOOKUP($X869,Datos!$B$8:$C$13,2,0)), Datos!$I$9:$N$13, IF(ISERROR(VLOOKUP($Y869,Datos!$B$17:$C$21,2,0)),0,VLOOKUP($Y869, Datos!$B$17:$C$21,2,0)+1),  0),  "-")</f>
        <v>25</v>
      </c>
      <c r="AA869" s="177"/>
      <c r="AB869" s="177"/>
      <c r="AC869" s="179"/>
      <c r="AD869" s="180"/>
      <c r="AE869" s="198">
        <f t="shared" si="42"/>
        <v>22</v>
      </c>
      <c r="AF869" s="198">
        <f t="shared" si="43"/>
        <v>25</v>
      </c>
      <c r="AG869" s="178">
        <v>3</v>
      </c>
      <c r="AH869" s="198" t="str">
        <f>IF(ISERROR(VLOOKUP($AG869,Datos!$A$9:$E$13,2,0)),"",VLOOKUP($AG869,Datos!$A$9:$E$13,2,0))</f>
        <v>3 Moderado</v>
      </c>
      <c r="AI869" s="197" t="str">
        <f>IF(ISERROR(VLOOKUP($AJ869,Datos!$D$8:$E$13,2,0)),0,VLOOKUP($AJ869,Datos!$D$8:$E$13,2,0))</f>
        <v>Extremadamente Dañino</v>
      </c>
      <c r="AJ869" s="198">
        <f>IF(ISERROR(VLOOKUP($X869,Datos!$B$8:$E$13,3,0)), 0, VLOOKUP($X869,Datos!$B$8:$E$13,3,0))</f>
        <v>4</v>
      </c>
      <c r="AK869" s="198">
        <f>IF(ISERROR(VLOOKUP(AL869,Datos!D862:E867,2,0)),0,VLOOKUP(AL869,Datos!D862:E867,2,0))</f>
        <v>0</v>
      </c>
      <c r="AL869" s="198">
        <f>IF(ISERROR(VLOOKUP(Y869,Datos!B862:E867,3,0)),0,VLOOKUP(Y869,Datos!B862:E867,3,0))</f>
        <v>0</v>
      </c>
      <c r="AM869" s="198">
        <f t="shared" si="44"/>
        <v>4</v>
      </c>
      <c r="AN869" s="198" t="str">
        <f>IF(ISERROR(VLOOKUP($AM869,Datos!$I$24:$J$28,2,0)),"-",VLOOKUP($AM869,Datos!$I$24:$J$28,2,0))</f>
        <v>Moderado</v>
      </c>
    </row>
    <row r="870" spans="1:40" s="199" customFormat="1">
      <c r="A870" s="196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8" t="s">
        <v>191</v>
      </c>
      <c r="N870" s="178" t="s">
        <v>194</v>
      </c>
      <c r="O870" s="198">
        <f>IF( AND($M870&lt;&gt;"", $N870&lt;&gt;""), VLOOKUP( IF(ISERROR(VLOOKUP($M870,Datos!$B$8:$C$13,2,0)),0,VLOOKUP($M870,Datos!$B$8:$C$13,2,0)), Datos!$I$9:$N$13, IF(ISERROR(VLOOKUP($N870,Datos!$B$17:$C$21,2,0)),0,VLOOKUP($N870, Datos!$B$17:$C$21,2,0)+1),  0),  "-")</f>
        <v>22</v>
      </c>
      <c r="P870" s="177"/>
      <c r="Q870" s="177"/>
      <c r="R870" s="177"/>
      <c r="S870" s="178" t="s">
        <v>40</v>
      </c>
      <c r="T870" s="198" t="str">
        <f>IF(ISERROR(VLOOKUP($S870,Datos!$B$25:$C$29,2,0)),"", VLOOKUP($S870,Datos!$B$25:$C$29,2,0))</f>
        <v>Alta</v>
      </c>
      <c r="U870" s="198" t="str">
        <f>VLOOKUP($S870,'Efectividad de Controles'!$B$5:$D$9,3,0)</f>
        <v>Impacto / Probabilidad</v>
      </c>
      <c r="V870" s="177"/>
      <c r="W870" s="177"/>
      <c r="X870" s="178" t="s">
        <v>191</v>
      </c>
      <c r="Y870" s="178" t="s">
        <v>196</v>
      </c>
      <c r="Z870" s="198">
        <f>IF( AND($X870&lt;&gt;"", $Y870&lt;&gt;""), VLOOKUP( IF(ISERROR(VLOOKUP($X870,Datos!$B$8:$C$13,2,0)),0,VLOOKUP($X870,Datos!$B$8:$C$13,2,0)), Datos!$I$9:$N$13, IF(ISERROR(VLOOKUP($Y870,Datos!$B$17:$C$21,2,0)),0,VLOOKUP($Y870, Datos!$B$17:$C$21,2,0)+1),  0),  "-")</f>
        <v>25</v>
      </c>
      <c r="AA870" s="177"/>
      <c r="AB870" s="177"/>
      <c r="AC870" s="179"/>
      <c r="AD870" s="180"/>
      <c r="AE870" s="198">
        <f t="shared" si="42"/>
        <v>22</v>
      </c>
      <c r="AF870" s="198">
        <f t="shared" si="43"/>
        <v>25</v>
      </c>
      <c r="AG870" s="178">
        <v>3</v>
      </c>
      <c r="AH870" s="198" t="str">
        <f>IF(ISERROR(VLOOKUP($AG870,Datos!$A$9:$E$13,2,0)),"",VLOOKUP($AG870,Datos!$A$9:$E$13,2,0))</f>
        <v>3 Moderado</v>
      </c>
      <c r="AI870" s="197" t="str">
        <f>IF(ISERROR(VLOOKUP($AJ870,Datos!$D$8:$E$13,2,0)),0,VLOOKUP($AJ870,Datos!$D$8:$E$13,2,0))</f>
        <v>Extremadamente Dañino</v>
      </c>
      <c r="AJ870" s="198">
        <f>IF(ISERROR(VLOOKUP($X870,Datos!$B$8:$E$13,3,0)), 0, VLOOKUP($X870,Datos!$B$8:$E$13,3,0))</f>
        <v>4</v>
      </c>
      <c r="AK870" s="198">
        <f>IF(ISERROR(VLOOKUP(AL870,Datos!D863:E868,2,0)),0,VLOOKUP(AL870,Datos!D863:E868,2,0))</f>
        <v>0</v>
      </c>
      <c r="AL870" s="198">
        <f>IF(ISERROR(VLOOKUP(Y870,Datos!B863:E868,3,0)),0,VLOOKUP(Y870,Datos!B863:E868,3,0))</f>
        <v>0</v>
      </c>
      <c r="AM870" s="198">
        <f t="shared" si="44"/>
        <v>4</v>
      </c>
      <c r="AN870" s="198" t="str">
        <f>IF(ISERROR(VLOOKUP($AM870,Datos!$I$24:$J$28,2,0)),"-",VLOOKUP($AM870,Datos!$I$24:$J$28,2,0))</f>
        <v>Moderado</v>
      </c>
    </row>
    <row r="871" spans="1:40" s="199" customFormat="1">
      <c r="A871" s="196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8" t="s">
        <v>191</v>
      </c>
      <c r="N871" s="178" t="s">
        <v>194</v>
      </c>
      <c r="O871" s="198">
        <f>IF( AND($M871&lt;&gt;"", $N871&lt;&gt;""), VLOOKUP( IF(ISERROR(VLOOKUP($M871,Datos!$B$8:$C$13,2,0)),0,VLOOKUP($M871,Datos!$B$8:$C$13,2,0)), Datos!$I$9:$N$13, IF(ISERROR(VLOOKUP($N871,Datos!$B$17:$C$21,2,0)),0,VLOOKUP($N871, Datos!$B$17:$C$21,2,0)+1),  0),  "-")</f>
        <v>22</v>
      </c>
      <c r="P871" s="177"/>
      <c r="Q871" s="177"/>
      <c r="R871" s="177"/>
      <c r="S871" s="178" t="s">
        <v>40</v>
      </c>
      <c r="T871" s="198" t="str">
        <f>IF(ISERROR(VLOOKUP($S871,Datos!$B$25:$C$29,2,0)),"", VLOOKUP($S871,Datos!$B$25:$C$29,2,0))</f>
        <v>Alta</v>
      </c>
      <c r="U871" s="198" t="str">
        <f>VLOOKUP($S871,'Efectividad de Controles'!$B$5:$D$9,3,0)</f>
        <v>Impacto / Probabilidad</v>
      </c>
      <c r="V871" s="177"/>
      <c r="W871" s="177"/>
      <c r="X871" s="178" t="s">
        <v>191</v>
      </c>
      <c r="Y871" s="178" t="s">
        <v>196</v>
      </c>
      <c r="Z871" s="198">
        <f>IF( AND($X871&lt;&gt;"", $Y871&lt;&gt;""), VLOOKUP( IF(ISERROR(VLOOKUP($X871,Datos!$B$8:$C$13,2,0)),0,VLOOKUP($X871,Datos!$B$8:$C$13,2,0)), Datos!$I$9:$N$13, IF(ISERROR(VLOOKUP($Y871,Datos!$B$17:$C$21,2,0)),0,VLOOKUP($Y871, Datos!$B$17:$C$21,2,0)+1),  0),  "-")</f>
        <v>25</v>
      </c>
      <c r="AA871" s="177"/>
      <c r="AB871" s="177"/>
      <c r="AC871" s="179"/>
      <c r="AD871" s="180"/>
      <c r="AE871" s="198">
        <f t="shared" si="42"/>
        <v>22</v>
      </c>
      <c r="AF871" s="198">
        <f t="shared" si="43"/>
        <v>25</v>
      </c>
      <c r="AG871" s="178">
        <v>3</v>
      </c>
      <c r="AH871" s="198" t="str">
        <f>IF(ISERROR(VLOOKUP($AG871,Datos!$A$9:$E$13,2,0)),"",VLOOKUP($AG871,Datos!$A$9:$E$13,2,0))</f>
        <v>3 Moderado</v>
      </c>
      <c r="AI871" s="197" t="str">
        <f>IF(ISERROR(VLOOKUP($AJ871,Datos!$D$8:$E$13,2,0)),0,VLOOKUP($AJ871,Datos!$D$8:$E$13,2,0))</f>
        <v>Extremadamente Dañino</v>
      </c>
      <c r="AJ871" s="198">
        <f>IF(ISERROR(VLOOKUP($X871,Datos!$B$8:$E$13,3,0)), 0, VLOOKUP($X871,Datos!$B$8:$E$13,3,0))</f>
        <v>4</v>
      </c>
      <c r="AK871" s="198">
        <f>IF(ISERROR(VLOOKUP(AL871,Datos!D864:E869,2,0)),0,VLOOKUP(AL871,Datos!D864:E869,2,0))</f>
        <v>0</v>
      </c>
      <c r="AL871" s="198">
        <f>IF(ISERROR(VLOOKUP(Y871,Datos!B864:E869,3,0)),0,VLOOKUP(Y871,Datos!B864:E869,3,0))</f>
        <v>0</v>
      </c>
      <c r="AM871" s="198">
        <f t="shared" si="44"/>
        <v>4</v>
      </c>
      <c r="AN871" s="198" t="str">
        <f>IF(ISERROR(VLOOKUP($AM871,Datos!$I$24:$J$28,2,0)),"-",VLOOKUP($AM871,Datos!$I$24:$J$28,2,0))</f>
        <v>Moderado</v>
      </c>
    </row>
    <row r="872" spans="1:40" s="199" customFormat="1">
      <c r="A872" s="196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8" t="s">
        <v>191</v>
      </c>
      <c r="N872" s="178" t="s">
        <v>194</v>
      </c>
      <c r="O872" s="198">
        <f>IF( AND($M872&lt;&gt;"", $N872&lt;&gt;""), VLOOKUP( IF(ISERROR(VLOOKUP($M872,Datos!$B$8:$C$13,2,0)),0,VLOOKUP($M872,Datos!$B$8:$C$13,2,0)), Datos!$I$9:$N$13, IF(ISERROR(VLOOKUP($N872,Datos!$B$17:$C$21,2,0)),0,VLOOKUP($N872, Datos!$B$17:$C$21,2,0)+1),  0),  "-")</f>
        <v>22</v>
      </c>
      <c r="P872" s="177"/>
      <c r="Q872" s="177"/>
      <c r="R872" s="177"/>
      <c r="S872" s="178" t="s">
        <v>40</v>
      </c>
      <c r="T872" s="198" t="str">
        <f>IF(ISERROR(VLOOKUP($S872,Datos!$B$25:$C$29,2,0)),"", VLOOKUP($S872,Datos!$B$25:$C$29,2,0))</f>
        <v>Alta</v>
      </c>
      <c r="U872" s="198" t="str">
        <f>VLOOKUP($S872,'Efectividad de Controles'!$B$5:$D$9,3,0)</f>
        <v>Impacto / Probabilidad</v>
      </c>
      <c r="V872" s="177"/>
      <c r="W872" s="177"/>
      <c r="X872" s="178" t="s">
        <v>191</v>
      </c>
      <c r="Y872" s="178" t="s">
        <v>196</v>
      </c>
      <c r="Z872" s="198">
        <f>IF( AND($X872&lt;&gt;"", $Y872&lt;&gt;""), VLOOKUP( IF(ISERROR(VLOOKUP($X872,Datos!$B$8:$C$13,2,0)),0,VLOOKUP($X872,Datos!$B$8:$C$13,2,0)), Datos!$I$9:$N$13, IF(ISERROR(VLOOKUP($Y872,Datos!$B$17:$C$21,2,0)),0,VLOOKUP($Y872, Datos!$B$17:$C$21,2,0)+1),  0),  "-")</f>
        <v>25</v>
      </c>
      <c r="AA872" s="177"/>
      <c r="AB872" s="177"/>
      <c r="AC872" s="179"/>
      <c r="AD872" s="180"/>
      <c r="AE872" s="198">
        <f t="shared" si="42"/>
        <v>22</v>
      </c>
      <c r="AF872" s="198">
        <f t="shared" si="43"/>
        <v>25</v>
      </c>
      <c r="AG872" s="178">
        <v>3</v>
      </c>
      <c r="AH872" s="198" t="str">
        <f>IF(ISERROR(VLOOKUP($AG872,Datos!$A$9:$E$13,2,0)),"",VLOOKUP($AG872,Datos!$A$9:$E$13,2,0))</f>
        <v>3 Moderado</v>
      </c>
      <c r="AI872" s="197" t="str">
        <f>IF(ISERROR(VLOOKUP($AJ872,Datos!$D$8:$E$13,2,0)),0,VLOOKUP($AJ872,Datos!$D$8:$E$13,2,0))</f>
        <v>Extremadamente Dañino</v>
      </c>
      <c r="AJ872" s="198">
        <f>IF(ISERROR(VLOOKUP($X872,Datos!$B$8:$E$13,3,0)), 0, VLOOKUP($X872,Datos!$B$8:$E$13,3,0))</f>
        <v>4</v>
      </c>
      <c r="AK872" s="198">
        <f>IF(ISERROR(VLOOKUP(AL872,Datos!D865:E870,2,0)),0,VLOOKUP(AL872,Datos!D865:E870,2,0))</f>
        <v>0</v>
      </c>
      <c r="AL872" s="198">
        <f>IF(ISERROR(VLOOKUP(Y872,Datos!B865:E870,3,0)),0,VLOOKUP(Y872,Datos!B865:E870,3,0))</f>
        <v>0</v>
      </c>
      <c r="AM872" s="198">
        <f t="shared" si="44"/>
        <v>4</v>
      </c>
      <c r="AN872" s="198" t="str">
        <f>IF(ISERROR(VLOOKUP($AM872,Datos!$I$24:$J$28,2,0)),"-",VLOOKUP($AM872,Datos!$I$24:$J$28,2,0))</f>
        <v>Moderado</v>
      </c>
    </row>
    <row r="873" spans="1:40" s="199" customFormat="1">
      <c r="A873" s="196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8" t="s">
        <v>191</v>
      </c>
      <c r="N873" s="178" t="s">
        <v>194</v>
      </c>
      <c r="O873" s="198">
        <f>IF( AND($M873&lt;&gt;"", $N873&lt;&gt;""), VLOOKUP( IF(ISERROR(VLOOKUP($M873,Datos!$B$8:$C$13,2,0)),0,VLOOKUP($M873,Datos!$B$8:$C$13,2,0)), Datos!$I$9:$N$13, IF(ISERROR(VLOOKUP($N873,Datos!$B$17:$C$21,2,0)),0,VLOOKUP($N873, Datos!$B$17:$C$21,2,0)+1),  0),  "-")</f>
        <v>22</v>
      </c>
      <c r="P873" s="177"/>
      <c r="Q873" s="177"/>
      <c r="R873" s="177"/>
      <c r="S873" s="178" t="s">
        <v>40</v>
      </c>
      <c r="T873" s="198" t="str">
        <f>IF(ISERROR(VLOOKUP($S873,Datos!$B$25:$C$29,2,0)),"", VLOOKUP($S873,Datos!$B$25:$C$29,2,0))</f>
        <v>Alta</v>
      </c>
      <c r="U873" s="198" t="str">
        <f>VLOOKUP($S873,'Efectividad de Controles'!$B$5:$D$9,3,0)</f>
        <v>Impacto / Probabilidad</v>
      </c>
      <c r="V873" s="177"/>
      <c r="W873" s="177"/>
      <c r="X873" s="178" t="s">
        <v>191</v>
      </c>
      <c r="Y873" s="178" t="s">
        <v>196</v>
      </c>
      <c r="Z873" s="198">
        <f>IF( AND($X873&lt;&gt;"", $Y873&lt;&gt;""), VLOOKUP( IF(ISERROR(VLOOKUP($X873,Datos!$B$8:$C$13,2,0)),0,VLOOKUP($X873,Datos!$B$8:$C$13,2,0)), Datos!$I$9:$N$13, IF(ISERROR(VLOOKUP($Y873,Datos!$B$17:$C$21,2,0)),0,VLOOKUP($Y873, Datos!$B$17:$C$21,2,0)+1),  0),  "-")</f>
        <v>25</v>
      </c>
      <c r="AA873" s="177"/>
      <c r="AB873" s="177"/>
      <c r="AC873" s="179"/>
      <c r="AD873" s="180"/>
      <c r="AE873" s="198">
        <f t="shared" si="42"/>
        <v>22</v>
      </c>
      <c r="AF873" s="198">
        <f t="shared" si="43"/>
        <v>25</v>
      </c>
      <c r="AG873" s="178">
        <v>3</v>
      </c>
      <c r="AH873" s="198" t="str">
        <f>IF(ISERROR(VLOOKUP($AG873,Datos!$A$9:$E$13,2,0)),"",VLOOKUP($AG873,Datos!$A$9:$E$13,2,0))</f>
        <v>3 Moderado</v>
      </c>
      <c r="AI873" s="197" t="str">
        <f>IF(ISERROR(VLOOKUP($AJ873,Datos!$D$8:$E$13,2,0)),0,VLOOKUP($AJ873,Datos!$D$8:$E$13,2,0))</f>
        <v>Extremadamente Dañino</v>
      </c>
      <c r="AJ873" s="198">
        <f>IF(ISERROR(VLOOKUP($X873,Datos!$B$8:$E$13,3,0)), 0, VLOOKUP($X873,Datos!$B$8:$E$13,3,0))</f>
        <v>4</v>
      </c>
      <c r="AK873" s="198">
        <f>IF(ISERROR(VLOOKUP(AL873,Datos!D866:E871,2,0)),0,VLOOKUP(AL873,Datos!D866:E871,2,0))</f>
        <v>0</v>
      </c>
      <c r="AL873" s="198">
        <f>IF(ISERROR(VLOOKUP(Y873,Datos!B866:E871,3,0)),0,VLOOKUP(Y873,Datos!B866:E871,3,0))</f>
        <v>0</v>
      </c>
      <c r="AM873" s="198">
        <f t="shared" si="44"/>
        <v>4</v>
      </c>
      <c r="AN873" s="198" t="str">
        <f>IF(ISERROR(VLOOKUP($AM873,Datos!$I$24:$J$28,2,0)),"-",VLOOKUP($AM873,Datos!$I$24:$J$28,2,0))</f>
        <v>Moderado</v>
      </c>
    </row>
    <row r="874" spans="1:40" s="199" customFormat="1">
      <c r="A874" s="196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8" t="s">
        <v>191</v>
      </c>
      <c r="N874" s="178" t="s">
        <v>194</v>
      </c>
      <c r="O874" s="198">
        <f>IF( AND($M874&lt;&gt;"", $N874&lt;&gt;""), VLOOKUP( IF(ISERROR(VLOOKUP($M874,Datos!$B$8:$C$13,2,0)),0,VLOOKUP($M874,Datos!$B$8:$C$13,2,0)), Datos!$I$9:$N$13, IF(ISERROR(VLOOKUP($N874,Datos!$B$17:$C$21,2,0)),0,VLOOKUP($N874, Datos!$B$17:$C$21,2,0)+1),  0),  "-")</f>
        <v>22</v>
      </c>
      <c r="P874" s="177"/>
      <c r="Q874" s="177"/>
      <c r="R874" s="177"/>
      <c r="S874" s="178" t="s">
        <v>40</v>
      </c>
      <c r="T874" s="198" t="str">
        <f>IF(ISERROR(VLOOKUP($S874,Datos!$B$25:$C$29,2,0)),"", VLOOKUP($S874,Datos!$B$25:$C$29,2,0))</f>
        <v>Alta</v>
      </c>
      <c r="U874" s="198" t="str">
        <f>VLOOKUP($S874,'Efectividad de Controles'!$B$5:$D$9,3,0)</f>
        <v>Impacto / Probabilidad</v>
      </c>
      <c r="V874" s="177"/>
      <c r="W874" s="177"/>
      <c r="X874" s="178" t="s">
        <v>191</v>
      </c>
      <c r="Y874" s="178" t="s">
        <v>196</v>
      </c>
      <c r="Z874" s="198">
        <f>IF( AND($X874&lt;&gt;"", $Y874&lt;&gt;""), VLOOKUP( IF(ISERROR(VLOOKUP($X874,Datos!$B$8:$C$13,2,0)),0,VLOOKUP($X874,Datos!$B$8:$C$13,2,0)), Datos!$I$9:$N$13, IF(ISERROR(VLOOKUP($Y874,Datos!$B$17:$C$21,2,0)),0,VLOOKUP($Y874, Datos!$B$17:$C$21,2,0)+1),  0),  "-")</f>
        <v>25</v>
      </c>
      <c r="AA874" s="177"/>
      <c r="AB874" s="177"/>
      <c r="AC874" s="179"/>
      <c r="AD874" s="180"/>
      <c r="AE874" s="198">
        <f t="shared" si="42"/>
        <v>22</v>
      </c>
      <c r="AF874" s="198">
        <f t="shared" si="43"/>
        <v>25</v>
      </c>
      <c r="AG874" s="178">
        <v>3</v>
      </c>
      <c r="AH874" s="198" t="str">
        <f>IF(ISERROR(VLOOKUP($AG874,Datos!$A$9:$E$13,2,0)),"",VLOOKUP($AG874,Datos!$A$9:$E$13,2,0))</f>
        <v>3 Moderado</v>
      </c>
      <c r="AI874" s="197" t="str">
        <f>IF(ISERROR(VLOOKUP($AJ874,Datos!$D$8:$E$13,2,0)),0,VLOOKUP($AJ874,Datos!$D$8:$E$13,2,0))</f>
        <v>Extremadamente Dañino</v>
      </c>
      <c r="AJ874" s="198">
        <f>IF(ISERROR(VLOOKUP($X874,Datos!$B$8:$E$13,3,0)), 0, VLOOKUP($X874,Datos!$B$8:$E$13,3,0))</f>
        <v>4</v>
      </c>
      <c r="AK874" s="198">
        <f>IF(ISERROR(VLOOKUP(AL874,Datos!D867:E872,2,0)),0,VLOOKUP(AL874,Datos!D867:E872,2,0))</f>
        <v>0</v>
      </c>
      <c r="AL874" s="198">
        <f>IF(ISERROR(VLOOKUP(Y874,Datos!B867:E872,3,0)),0,VLOOKUP(Y874,Datos!B867:E872,3,0))</f>
        <v>0</v>
      </c>
      <c r="AM874" s="198">
        <f t="shared" si="44"/>
        <v>4</v>
      </c>
      <c r="AN874" s="198" t="str">
        <f>IF(ISERROR(VLOOKUP($AM874,Datos!$I$24:$J$28,2,0)),"-",VLOOKUP($AM874,Datos!$I$24:$J$28,2,0))</f>
        <v>Moderado</v>
      </c>
    </row>
    <row r="875" spans="1:40" s="199" customFormat="1">
      <c r="A875" s="196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8" t="s">
        <v>191</v>
      </c>
      <c r="N875" s="178" t="s">
        <v>194</v>
      </c>
      <c r="O875" s="198">
        <f>IF( AND($M875&lt;&gt;"", $N875&lt;&gt;""), VLOOKUP( IF(ISERROR(VLOOKUP($M875,Datos!$B$8:$C$13,2,0)),0,VLOOKUP($M875,Datos!$B$8:$C$13,2,0)), Datos!$I$9:$N$13, IF(ISERROR(VLOOKUP($N875,Datos!$B$17:$C$21,2,0)),0,VLOOKUP($N875, Datos!$B$17:$C$21,2,0)+1),  0),  "-")</f>
        <v>22</v>
      </c>
      <c r="P875" s="177"/>
      <c r="Q875" s="177"/>
      <c r="R875" s="177"/>
      <c r="S875" s="178" t="s">
        <v>40</v>
      </c>
      <c r="T875" s="198" t="str">
        <f>IF(ISERROR(VLOOKUP($S875,Datos!$B$25:$C$29,2,0)),"", VLOOKUP($S875,Datos!$B$25:$C$29,2,0))</f>
        <v>Alta</v>
      </c>
      <c r="U875" s="198" t="str">
        <f>VLOOKUP($S875,'Efectividad de Controles'!$B$5:$D$9,3,0)</f>
        <v>Impacto / Probabilidad</v>
      </c>
      <c r="V875" s="177"/>
      <c r="W875" s="177"/>
      <c r="X875" s="178" t="s">
        <v>191</v>
      </c>
      <c r="Y875" s="178" t="s">
        <v>196</v>
      </c>
      <c r="Z875" s="198">
        <f>IF( AND($X875&lt;&gt;"", $Y875&lt;&gt;""), VLOOKUP( IF(ISERROR(VLOOKUP($X875,Datos!$B$8:$C$13,2,0)),0,VLOOKUP($X875,Datos!$B$8:$C$13,2,0)), Datos!$I$9:$N$13, IF(ISERROR(VLOOKUP($Y875,Datos!$B$17:$C$21,2,0)),0,VLOOKUP($Y875, Datos!$B$17:$C$21,2,0)+1),  0),  "-")</f>
        <v>25</v>
      </c>
      <c r="AA875" s="177"/>
      <c r="AB875" s="177"/>
      <c r="AC875" s="179"/>
      <c r="AD875" s="180"/>
      <c r="AE875" s="198">
        <f t="shared" si="42"/>
        <v>22</v>
      </c>
      <c r="AF875" s="198">
        <f t="shared" si="43"/>
        <v>25</v>
      </c>
      <c r="AG875" s="178">
        <v>3</v>
      </c>
      <c r="AH875" s="198" t="str">
        <f>IF(ISERROR(VLOOKUP($AG875,Datos!$A$9:$E$13,2,0)),"",VLOOKUP($AG875,Datos!$A$9:$E$13,2,0))</f>
        <v>3 Moderado</v>
      </c>
      <c r="AI875" s="197" t="str">
        <f>IF(ISERROR(VLOOKUP($AJ875,Datos!$D$8:$E$13,2,0)),0,VLOOKUP($AJ875,Datos!$D$8:$E$13,2,0))</f>
        <v>Extremadamente Dañino</v>
      </c>
      <c r="AJ875" s="198">
        <f>IF(ISERROR(VLOOKUP($X875,Datos!$B$8:$E$13,3,0)), 0, VLOOKUP($X875,Datos!$B$8:$E$13,3,0))</f>
        <v>4</v>
      </c>
      <c r="AK875" s="198">
        <f>IF(ISERROR(VLOOKUP(AL875,Datos!D868:E873,2,0)),0,VLOOKUP(AL875,Datos!D868:E873,2,0))</f>
        <v>0</v>
      </c>
      <c r="AL875" s="198">
        <f>IF(ISERROR(VLOOKUP(Y875,Datos!B868:E873,3,0)),0,VLOOKUP(Y875,Datos!B868:E873,3,0))</f>
        <v>0</v>
      </c>
      <c r="AM875" s="198">
        <f t="shared" si="44"/>
        <v>4</v>
      </c>
      <c r="AN875" s="198" t="str">
        <f>IF(ISERROR(VLOOKUP($AM875,Datos!$I$24:$J$28,2,0)),"-",VLOOKUP($AM875,Datos!$I$24:$J$28,2,0))</f>
        <v>Moderado</v>
      </c>
    </row>
    <row r="876" spans="1:40" s="199" customFormat="1">
      <c r="A876" s="196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8" t="s">
        <v>191</v>
      </c>
      <c r="N876" s="178" t="s">
        <v>194</v>
      </c>
      <c r="O876" s="198">
        <f>IF( AND($M876&lt;&gt;"", $N876&lt;&gt;""), VLOOKUP( IF(ISERROR(VLOOKUP($M876,Datos!$B$8:$C$13,2,0)),0,VLOOKUP($M876,Datos!$B$8:$C$13,2,0)), Datos!$I$9:$N$13, IF(ISERROR(VLOOKUP($N876,Datos!$B$17:$C$21,2,0)),0,VLOOKUP($N876, Datos!$B$17:$C$21,2,0)+1),  0),  "-")</f>
        <v>22</v>
      </c>
      <c r="P876" s="177"/>
      <c r="Q876" s="177"/>
      <c r="R876" s="177"/>
      <c r="S876" s="178" t="s">
        <v>40</v>
      </c>
      <c r="T876" s="198" t="str">
        <f>IF(ISERROR(VLOOKUP($S876,Datos!$B$25:$C$29,2,0)),"", VLOOKUP($S876,Datos!$B$25:$C$29,2,0))</f>
        <v>Alta</v>
      </c>
      <c r="U876" s="198" t="str">
        <f>VLOOKUP($S876,'Efectividad de Controles'!$B$5:$D$9,3,0)</f>
        <v>Impacto / Probabilidad</v>
      </c>
      <c r="V876" s="177"/>
      <c r="W876" s="177"/>
      <c r="X876" s="178" t="s">
        <v>191</v>
      </c>
      <c r="Y876" s="178" t="s">
        <v>196</v>
      </c>
      <c r="Z876" s="198">
        <f>IF( AND($X876&lt;&gt;"", $Y876&lt;&gt;""), VLOOKUP( IF(ISERROR(VLOOKUP($X876,Datos!$B$8:$C$13,2,0)),0,VLOOKUP($X876,Datos!$B$8:$C$13,2,0)), Datos!$I$9:$N$13, IF(ISERROR(VLOOKUP($Y876,Datos!$B$17:$C$21,2,0)),0,VLOOKUP($Y876, Datos!$B$17:$C$21,2,0)+1),  0),  "-")</f>
        <v>25</v>
      </c>
      <c r="AA876" s="177"/>
      <c r="AB876" s="177"/>
      <c r="AC876" s="179"/>
      <c r="AD876" s="180"/>
      <c r="AE876" s="198">
        <f t="shared" si="42"/>
        <v>22</v>
      </c>
      <c r="AF876" s="198">
        <f t="shared" si="43"/>
        <v>25</v>
      </c>
      <c r="AG876" s="178">
        <v>3</v>
      </c>
      <c r="AH876" s="198" t="str">
        <f>IF(ISERROR(VLOOKUP($AG876,Datos!$A$9:$E$13,2,0)),"",VLOOKUP($AG876,Datos!$A$9:$E$13,2,0))</f>
        <v>3 Moderado</v>
      </c>
      <c r="AI876" s="197" t="str">
        <f>IF(ISERROR(VLOOKUP($AJ876,Datos!$D$8:$E$13,2,0)),0,VLOOKUP($AJ876,Datos!$D$8:$E$13,2,0))</f>
        <v>Extremadamente Dañino</v>
      </c>
      <c r="AJ876" s="198">
        <f>IF(ISERROR(VLOOKUP($X876,Datos!$B$8:$E$13,3,0)), 0, VLOOKUP($X876,Datos!$B$8:$E$13,3,0))</f>
        <v>4</v>
      </c>
      <c r="AK876" s="198">
        <f>IF(ISERROR(VLOOKUP(AL876,Datos!D869:E874,2,0)),0,VLOOKUP(AL876,Datos!D869:E874,2,0))</f>
        <v>0</v>
      </c>
      <c r="AL876" s="198">
        <f>IF(ISERROR(VLOOKUP(Y876,Datos!B869:E874,3,0)),0,VLOOKUP(Y876,Datos!B869:E874,3,0))</f>
        <v>0</v>
      </c>
      <c r="AM876" s="198">
        <f t="shared" si="44"/>
        <v>4</v>
      </c>
      <c r="AN876" s="198" t="str">
        <f>IF(ISERROR(VLOOKUP($AM876,Datos!$I$24:$J$28,2,0)),"-",VLOOKUP($AM876,Datos!$I$24:$J$28,2,0))</f>
        <v>Moderado</v>
      </c>
    </row>
    <row r="877" spans="1:40" s="199" customFormat="1">
      <c r="A877" s="196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8" t="s">
        <v>191</v>
      </c>
      <c r="N877" s="178" t="s">
        <v>194</v>
      </c>
      <c r="O877" s="198">
        <f>IF( AND($M877&lt;&gt;"", $N877&lt;&gt;""), VLOOKUP( IF(ISERROR(VLOOKUP($M877,Datos!$B$8:$C$13,2,0)),0,VLOOKUP($M877,Datos!$B$8:$C$13,2,0)), Datos!$I$9:$N$13, IF(ISERROR(VLOOKUP($N877,Datos!$B$17:$C$21,2,0)),0,VLOOKUP($N877, Datos!$B$17:$C$21,2,0)+1),  0),  "-")</f>
        <v>22</v>
      </c>
      <c r="P877" s="177"/>
      <c r="Q877" s="177"/>
      <c r="R877" s="177"/>
      <c r="S877" s="178" t="s">
        <v>40</v>
      </c>
      <c r="T877" s="198" t="str">
        <f>IF(ISERROR(VLOOKUP($S877,Datos!$B$25:$C$29,2,0)),"", VLOOKUP($S877,Datos!$B$25:$C$29,2,0))</f>
        <v>Alta</v>
      </c>
      <c r="U877" s="198" t="str">
        <f>VLOOKUP($S877,'Efectividad de Controles'!$B$5:$D$9,3,0)</f>
        <v>Impacto / Probabilidad</v>
      </c>
      <c r="V877" s="177"/>
      <c r="W877" s="177"/>
      <c r="X877" s="178" t="s">
        <v>191</v>
      </c>
      <c r="Y877" s="178" t="s">
        <v>196</v>
      </c>
      <c r="Z877" s="198">
        <f>IF( AND($X877&lt;&gt;"", $Y877&lt;&gt;""), VLOOKUP( IF(ISERROR(VLOOKUP($X877,Datos!$B$8:$C$13,2,0)),0,VLOOKUP($X877,Datos!$B$8:$C$13,2,0)), Datos!$I$9:$N$13, IF(ISERROR(VLOOKUP($Y877,Datos!$B$17:$C$21,2,0)),0,VLOOKUP($Y877, Datos!$B$17:$C$21,2,0)+1),  0),  "-")</f>
        <v>25</v>
      </c>
      <c r="AA877" s="177"/>
      <c r="AB877" s="177"/>
      <c r="AC877" s="179"/>
      <c r="AD877" s="180"/>
      <c r="AE877" s="198">
        <f t="shared" si="42"/>
        <v>22</v>
      </c>
      <c r="AF877" s="198">
        <f t="shared" si="43"/>
        <v>25</v>
      </c>
      <c r="AG877" s="178">
        <v>3</v>
      </c>
      <c r="AH877" s="198" t="str">
        <f>IF(ISERROR(VLOOKUP($AG877,Datos!$A$9:$E$13,2,0)),"",VLOOKUP($AG877,Datos!$A$9:$E$13,2,0))</f>
        <v>3 Moderado</v>
      </c>
      <c r="AI877" s="197" t="str">
        <f>IF(ISERROR(VLOOKUP($AJ877,Datos!$D$8:$E$13,2,0)),0,VLOOKUP($AJ877,Datos!$D$8:$E$13,2,0))</f>
        <v>Extremadamente Dañino</v>
      </c>
      <c r="AJ877" s="198">
        <f>IF(ISERROR(VLOOKUP($X877,Datos!$B$8:$E$13,3,0)), 0, VLOOKUP($X877,Datos!$B$8:$E$13,3,0))</f>
        <v>4</v>
      </c>
      <c r="AK877" s="198">
        <f>IF(ISERROR(VLOOKUP(AL877,Datos!D870:E875,2,0)),0,VLOOKUP(AL877,Datos!D870:E875,2,0))</f>
        <v>0</v>
      </c>
      <c r="AL877" s="198">
        <f>IF(ISERROR(VLOOKUP(Y877,Datos!B870:E875,3,0)),0,VLOOKUP(Y877,Datos!B870:E875,3,0))</f>
        <v>0</v>
      </c>
      <c r="AM877" s="198">
        <f t="shared" si="44"/>
        <v>4</v>
      </c>
      <c r="AN877" s="198" t="str">
        <f>IF(ISERROR(VLOOKUP($AM877,Datos!$I$24:$J$28,2,0)),"-",VLOOKUP($AM877,Datos!$I$24:$J$28,2,0))</f>
        <v>Moderado</v>
      </c>
    </row>
    <row r="878" spans="1:40" s="199" customFormat="1">
      <c r="A878" s="196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8" t="s">
        <v>191</v>
      </c>
      <c r="N878" s="178" t="s">
        <v>194</v>
      </c>
      <c r="O878" s="198">
        <f>IF( AND($M878&lt;&gt;"", $N878&lt;&gt;""), VLOOKUP( IF(ISERROR(VLOOKUP($M878,Datos!$B$8:$C$13,2,0)),0,VLOOKUP($M878,Datos!$B$8:$C$13,2,0)), Datos!$I$9:$N$13, IF(ISERROR(VLOOKUP($N878,Datos!$B$17:$C$21,2,0)),0,VLOOKUP($N878, Datos!$B$17:$C$21,2,0)+1),  0),  "-")</f>
        <v>22</v>
      </c>
      <c r="P878" s="177"/>
      <c r="Q878" s="177"/>
      <c r="R878" s="177"/>
      <c r="S878" s="178" t="s">
        <v>40</v>
      </c>
      <c r="T878" s="198" t="str">
        <f>IF(ISERROR(VLOOKUP($S878,Datos!$B$25:$C$29,2,0)),"", VLOOKUP($S878,Datos!$B$25:$C$29,2,0))</f>
        <v>Alta</v>
      </c>
      <c r="U878" s="198" t="str">
        <f>VLOOKUP($S878,'Efectividad de Controles'!$B$5:$D$9,3,0)</f>
        <v>Impacto / Probabilidad</v>
      </c>
      <c r="V878" s="177"/>
      <c r="W878" s="177"/>
      <c r="X878" s="178" t="s">
        <v>191</v>
      </c>
      <c r="Y878" s="178" t="s">
        <v>196</v>
      </c>
      <c r="Z878" s="198">
        <f>IF( AND($X878&lt;&gt;"", $Y878&lt;&gt;""), VLOOKUP( IF(ISERROR(VLOOKUP($X878,Datos!$B$8:$C$13,2,0)),0,VLOOKUP($X878,Datos!$B$8:$C$13,2,0)), Datos!$I$9:$N$13, IF(ISERROR(VLOOKUP($Y878,Datos!$B$17:$C$21,2,0)),0,VLOOKUP($Y878, Datos!$B$17:$C$21,2,0)+1),  0),  "-")</f>
        <v>25</v>
      </c>
      <c r="AA878" s="177"/>
      <c r="AB878" s="177"/>
      <c r="AC878" s="179"/>
      <c r="AD878" s="180"/>
      <c r="AE878" s="198">
        <f t="shared" si="42"/>
        <v>22</v>
      </c>
      <c r="AF878" s="198">
        <f t="shared" si="43"/>
        <v>25</v>
      </c>
      <c r="AG878" s="178">
        <v>3</v>
      </c>
      <c r="AH878" s="198" t="str">
        <f>IF(ISERROR(VLOOKUP($AG878,Datos!$A$9:$E$13,2,0)),"",VLOOKUP($AG878,Datos!$A$9:$E$13,2,0))</f>
        <v>3 Moderado</v>
      </c>
      <c r="AI878" s="197" t="str">
        <f>IF(ISERROR(VLOOKUP($AJ878,Datos!$D$8:$E$13,2,0)),0,VLOOKUP($AJ878,Datos!$D$8:$E$13,2,0))</f>
        <v>Extremadamente Dañino</v>
      </c>
      <c r="AJ878" s="198">
        <f>IF(ISERROR(VLOOKUP($X878,Datos!$B$8:$E$13,3,0)), 0, VLOOKUP($X878,Datos!$B$8:$E$13,3,0))</f>
        <v>4</v>
      </c>
      <c r="AK878" s="198">
        <f>IF(ISERROR(VLOOKUP(AL878,Datos!D871:E876,2,0)),0,VLOOKUP(AL878,Datos!D871:E876,2,0))</f>
        <v>0</v>
      </c>
      <c r="AL878" s="198">
        <f>IF(ISERROR(VLOOKUP(Y878,Datos!B871:E876,3,0)),0,VLOOKUP(Y878,Datos!B871:E876,3,0))</f>
        <v>0</v>
      </c>
      <c r="AM878" s="198">
        <f t="shared" si="44"/>
        <v>4</v>
      </c>
      <c r="AN878" s="198" t="str">
        <f>IF(ISERROR(VLOOKUP($AM878,Datos!$I$24:$J$28,2,0)),"-",VLOOKUP($AM878,Datos!$I$24:$J$28,2,0))</f>
        <v>Moderado</v>
      </c>
    </row>
    <row r="879" spans="1:40" s="199" customFormat="1">
      <c r="A879" s="196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8" t="s">
        <v>191</v>
      </c>
      <c r="N879" s="178" t="s">
        <v>194</v>
      </c>
      <c r="O879" s="198">
        <f>IF( AND($M879&lt;&gt;"", $N879&lt;&gt;""), VLOOKUP( IF(ISERROR(VLOOKUP($M879,Datos!$B$8:$C$13,2,0)),0,VLOOKUP($M879,Datos!$B$8:$C$13,2,0)), Datos!$I$9:$N$13, IF(ISERROR(VLOOKUP($N879,Datos!$B$17:$C$21,2,0)),0,VLOOKUP($N879, Datos!$B$17:$C$21,2,0)+1),  0),  "-")</f>
        <v>22</v>
      </c>
      <c r="P879" s="177"/>
      <c r="Q879" s="177"/>
      <c r="R879" s="177"/>
      <c r="S879" s="178" t="s">
        <v>40</v>
      </c>
      <c r="T879" s="198" t="str">
        <f>IF(ISERROR(VLOOKUP($S879,Datos!$B$25:$C$29,2,0)),"", VLOOKUP($S879,Datos!$B$25:$C$29,2,0))</f>
        <v>Alta</v>
      </c>
      <c r="U879" s="198" t="str">
        <f>VLOOKUP($S879,'Efectividad de Controles'!$B$5:$D$9,3,0)</f>
        <v>Impacto / Probabilidad</v>
      </c>
      <c r="V879" s="177"/>
      <c r="W879" s="177"/>
      <c r="X879" s="178" t="s">
        <v>191</v>
      </c>
      <c r="Y879" s="178" t="s">
        <v>196</v>
      </c>
      <c r="Z879" s="198">
        <f>IF( AND($X879&lt;&gt;"", $Y879&lt;&gt;""), VLOOKUP( IF(ISERROR(VLOOKUP($X879,Datos!$B$8:$C$13,2,0)),0,VLOOKUP($X879,Datos!$B$8:$C$13,2,0)), Datos!$I$9:$N$13, IF(ISERROR(VLOOKUP($Y879,Datos!$B$17:$C$21,2,0)),0,VLOOKUP($Y879, Datos!$B$17:$C$21,2,0)+1),  0),  "-")</f>
        <v>25</v>
      </c>
      <c r="AA879" s="177"/>
      <c r="AB879" s="177"/>
      <c r="AC879" s="179"/>
      <c r="AD879" s="180"/>
      <c r="AE879" s="198">
        <f t="shared" si="42"/>
        <v>22</v>
      </c>
      <c r="AF879" s="198">
        <f t="shared" si="43"/>
        <v>25</v>
      </c>
      <c r="AG879" s="178">
        <v>3</v>
      </c>
      <c r="AH879" s="198" t="str">
        <f>IF(ISERROR(VLOOKUP($AG879,Datos!$A$9:$E$13,2,0)),"",VLOOKUP($AG879,Datos!$A$9:$E$13,2,0))</f>
        <v>3 Moderado</v>
      </c>
      <c r="AI879" s="197" t="str">
        <f>IF(ISERROR(VLOOKUP($AJ879,Datos!$D$8:$E$13,2,0)),0,VLOOKUP($AJ879,Datos!$D$8:$E$13,2,0))</f>
        <v>Extremadamente Dañino</v>
      </c>
      <c r="AJ879" s="198">
        <f>IF(ISERROR(VLOOKUP($X879,Datos!$B$8:$E$13,3,0)), 0, VLOOKUP($X879,Datos!$B$8:$E$13,3,0))</f>
        <v>4</v>
      </c>
      <c r="AK879" s="198">
        <f>IF(ISERROR(VLOOKUP(AL879,Datos!D872:E877,2,0)),0,VLOOKUP(AL879,Datos!D872:E877,2,0))</f>
        <v>0</v>
      </c>
      <c r="AL879" s="198">
        <f>IF(ISERROR(VLOOKUP(Y879,Datos!B872:E877,3,0)),0,VLOOKUP(Y879,Datos!B872:E877,3,0))</f>
        <v>0</v>
      </c>
      <c r="AM879" s="198">
        <f t="shared" si="44"/>
        <v>4</v>
      </c>
      <c r="AN879" s="198" t="str">
        <f>IF(ISERROR(VLOOKUP($AM879,Datos!$I$24:$J$28,2,0)),"-",VLOOKUP($AM879,Datos!$I$24:$J$28,2,0))</f>
        <v>Moderado</v>
      </c>
    </row>
    <row r="880" spans="1:40" s="199" customFormat="1">
      <c r="A880" s="196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8" t="s">
        <v>191</v>
      </c>
      <c r="N880" s="178" t="s">
        <v>194</v>
      </c>
      <c r="O880" s="198">
        <f>IF( AND($M880&lt;&gt;"", $N880&lt;&gt;""), VLOOKUP( IF(ISERROR(VLOOKUP($M880,Datos!$B$8:$C$13,2,0)),0,VLOOKUP($M880,Datos!$B$8:$C$13,2,0)), Datos!$I$9:$N$13, IF(ISERROR(VLOOKUP($N880,Datos!$B$17:$C$21,2,0)),0,VLOOKUP($N880, Datos!$B$17:$C$21,2,0)+1),  0),  "-")</f>
        <v>22</v>
      </c>
      <c r="P880" s="177"/>
      <c r="Q880" s="177"/>
      <c r="R880" s="177"/>
      <c r="S880" s="178" t="s">
        <v>40</v>
      </c>
      <c r="T880" s="198" t="str">
        <f>IF(ISERROR(VLOOKUP($S880,Datos!$B$25:$C$29,2,0)),"", VLOOKUP($S880,Datos!$B$25:$C$29,2,0))</f>
        <v>Alta</v>
      </c>
      <c r="U880" s="198" t="str">
        <f>VLOOKUP($S880,'Efectividad de Controles'!$B$5:$D$9,3,0)</f>
        <v>Impacto / Probabilidad</v>
      </c>
      <c r="V880" s="177"/>
      <c r="W880" s="177"/>
      <c r="X880" s="178" t="s">
        <v>191</v>
      </c>
      <c r="Y880" s="178" t="s">
        <v>196</v>
      </c>
      <c r="Z880" s="198">
        <f>IF( AND($X880&lt;&gt;"", $Y880&lt;&gt;""), VLOOKUP( IF(ISERROR(VLOOKUP($X880,Datos!$B$8:$C$13,2,0)),0,VLOOKUP($X880,Datos!$B$8:$C$13,2,0)), Datos!$I$9:$N$13, IF(ISERROR(VLOOKUP($Y880,Datos!$B$17:$C$21,2,0)),0,VLOOKUP($Y880, Datos!$B$17:$C$21,2,0)+1),  0),  "-")</f>
        <v>25</v>
      </c>
      <c r="AA880" s="177"/>
      <c r="AB880" s="177"/>
      <c r="AC880" s="179"/>
      <c r="AD880" s="180"/>
      <c r="AE880" s="198">
        <f t="shared" si="42"/>
        <v>22</v>
      </c>
      <c r="AF880" s="198">
        <f t="shared" si="43"/>
        <v>25</v>
      </c>
      <c r="AG880" s="178">
        <v>3</v>
      </c>
      <c r="AH880" s="198" t="str">
        <f>IF(ISERROR(VLOOKUP($AG880,Datos!$A$9:$E$13,2,0)),"",VLOOKUP($AG880,Datos!$A$9:$E$13,2,0))</f>
        <v>3 Moderado</v>
      </c>
      <c r="AI880" s="197" t="str">
        <f>IF(ISERROR(VLOOKUP($AJ880,Datos!$D$8:$E$13,2,0)),0,VLOOKUP($AJ880,Datos!$D$8:$E$13,2,0))</f>
        <v>Extremadamente Dañino</v>
      </c>
      <c r="AJ880" s="198">
        <f>IF(ISERROR(VLOOKUP($X880,Datos!$B$8:$E$13,3,0)), 0, VLOOKUP($X880,Datos!$B$8:$E$13,3,0))</f>
        <v>4</v>
      </c>
      <c r="AK880" s="198">
        <f>IF(ISERROR(VLOOKUP(AL880,Datos!D873:E878,2,0)),0,VLOOKUP(AL880,Datos!D873:E878,2,0))</f>
        <v>0</v>
      </c>
      <c r="AL880" s="198">
        <f>IF(ISERROR(VLOOKUP(Y880,Datos!B873:E878,3,0)),0,VLOOKUP(Y880,Datos!B873:E878,3,0))</f>
        <v>0</v>
      </c>
      <c r="AM880" s="198">
        <f t="shared" si="44"/>
        <v>4</v>
      </c>
      <c r="AN880" s="198" t="str">
        <f>IF(ISERROR(VLOOKUP($AM880,Datos!$I$24:$J$28,2,0)),"-",VLOOKUP($AM880,Datos!$I$24:$J$28,2,0))</f>
        <v>Moderado</v>
      </c>
    </row>
    <row r="881" spans="1:40" s="199" customFormat="1">
      <c r="A881" s="196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8" t="s">
        <v>191</v>
      </c>
      <c r="N881" s="178" t="s">
        <v>194</v>
      </c>
      <c r="O881" s="198">
        <f>IF( AND($M881&lt;&gt;"", $N881&lt;&gt;""), VLOOKUP( IF(ISERROR(VLOOKUP($M881,Datos!$B$8:$C$13,2,0)),0,VLOOKUP($M881,Datos!$B$8:$C$13,2,0)), Datos!$I$9:$N$13, IF(ISERROR(VLOOKUP($N881,Datos!$B$17:$C$21,2,0)),0,VLOOKUP($N881, Datos!$B$17:$C$21,2,0)+1),  0),  "-")</f>
        <v>22</v>
      </c>
      <c r="P881" s="177"/>
      <c r="Q881" s="177"/>
      <c r="R881" s="177"/>
      <c r="S881" s="178" t="s">
        <v>40</v>
      </c>
      <c r="T881" s="198" t="str">
        <f>IF(ISERROR(VLOOKUP($S881,Datos!$B$25:$C$29,2,0)),"", VLOOKUP($S881,Datos!$B$25:$C$29,2,0))</f>
        <v>Alta</v>
      </c>
      <c r="U881" s="198" t="str">
        <f>VLOOKUP($S881,'Efectividad de Controles'!$B$5:$D$9,3,0)</f>
        <v>Impacto / Probabilidad</v>
      </c>
      <c r="V881" s="177"/>
      <c r="W881" s="177"/>
      <c r="X881" s="178" t="s">
        <v>191</v>
      </c>
      <c r="Y881" s="178" t="s">
        <v>196</v>
      </c>
      <c r="Z881" s="198">
        <f>IF( AND($X881&lt;&gt;"", $Y881&lt;&gt;""), VLOOKUP( IF(ISERROR(VLOOKUP($X881,Datos!$B$8:$C$13,2,0)),0,VLOOKUP($X881,Datos!$B$8:$C$13,2,0)), Datos!$I$9:$N$13, IF(ISERROR(VLOOKUP($Y881,Datos!$B$17:$C$21,2,0)),0,VLOOKUP($Y881, Datos!$B$17:$C$21,2,0)+1),  0),  "-")</f>
        <v>25</v>
      </c>
      <c r="AA881" s="177"/>
      <c r="AB881" s="177"/>
      <c r="AC881" s="179"/>
      <c r="AD881" s="180"/>
      <c r="AE881" s="198">
        <f t="shared" si="42"/>
        <v>22</v>
      </c>
      <c r="AF881" s="198">
        <f t="shared" si="43"/>
        <v>25</v>
      </c>
      <c r="AG881" s="178">
        <v>3</v>
      </c>
      <c r="AH881" s="198" t="str">
        <f>IF(ISERROR(VLOOKUP($AG881,Datos!$A$9:$E$13,2,0)),"",VLOOKUP($AG881,Datos!$A$9:$E$13,2,0))</f>
        <v>3 Moderado</v>
      </c>
      <c r="AI881" s="197" t="str">
        <f>IF(ISERROR(VLOOKUP($AJ881,Datos!$D$8:$E$13,2,0)),0,VLOOKUP($AJ881,Datos!$D$8:$E$13,2,0))</f>
        <v>Extremadamente Dañino</v>
      </c>
      <c r="AJ881" s="198">
        <f>IF(ISERROR(VLOOKUP($X881,Datos!$B$8:$E$13,3,0)), 0, VLOOKUP($X881,Datos!$B$8:$E$13,3,0))</f>
        <v>4</v>
      </c>
      <c r="AK881" s="198">
        <f>IF(ISERROR(VLOOKUP(AL881,Datos!D874:E879,2,0)),0,VLOOKUP(AL881,Datos!D874:E879,2,0))</f>
        <v>0</v>
      </c>
      <c r="AL881" s="198">
        <f>IF(ISERROR(VLOOKUP(Y881,Datos!B874:E879,3,0)),0,VLOOKUP(Y881,Datos!B874:E879,3,0))</f>
        <v>0</v>
      </c>
      <c r="AM881" s="198">
        <f t="shared" si="44"/>
        <v>4</v>
      </c>
      <c r="AN881" s="198" t="str">
        <f>IF(ISERROR(VLOOKUP($AM881,Datos!$I$24:$J$28,2,0)),"-",VLOOKUP($AM881,Datos!$I$24:$J$28,2,0))</f>
        <v>Moderado</v>
      </c>
    </row>
    <row r="882" spans="1:40" s="199" customFormat="1">
      <c r="A882" s="196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8" t="s">
        <v>191</v>
      </c>
      <c r="N882" s="178" t="s">
        <v>194</v>
      </c>
      <c r="O882" s="198">
        <f>IF( AND($M882&lt;&gt;"", $N882&lt;&gt;""), VLOOKUP( IF(ISERROR(VLOOKUP($M882,Datos!$B$8:$C$13,2,0)),0,VLOOKUP($M882,Datos!$B$8:$C$13,2,0)), Datos!$I$9:$N$13, IF(ISERROR(VLOOKUP($N882,Datos!$B$17:$C$21,2,0)),0,VLOOKUP($N882, Datos!$B$17:$C$21,2,0)+1),  0),  "-")</f>
        <v>22</v>
      </c>
      <c r="P882" s="177"/>
      <c r="Q882" s="177"/>
      <c r="R882" s="177"/>
      <c r="S882" s="178" t="s">
        <v>40</v>
      </c>
      <c r="T882" s="198" t="str">
        <f>IF(ISERROR(VLOOKUP($S882,Datos!$B$25:$C$29,2,0)),"", VLOOKUP($S882,Datos!$B$25:$C$29,2,0))</f>
        <v>Alta</v>
      </c>
      <c r="U882" s="198" t="str">
        <f>VLOOKUP($S882,'Efectividad de Controles'!$B$5:$D$9,3,0)</f>
        <v>Impacto / Probabilidad</v>
      </c>
      <c r="V882" s="177"/>
      <c r="W882" s="177"/>
      <c r="X882" s="178" t="s">
        <v>191</v>
      </c>
      <c r="Y882" s="178" t="s">
        <v>196</v>
      </c>
      <c r="Z882" s="198">
        <f>IF( AND($X882&lt;&gt;"", $Y882&lt;&gt;""), VLOOKUP( IF(ISERROR(VLOOKUP($X882,Datos!$B$8:$C$13,2,0)),0,VLOOKUP($X882,Datos!$B$8:$C$13,2,0)), Datos!$I$9:$N$13, IF(ISERROR(VLOOKUP($Y882,Datos!$B$17:$C$21,2,0)),0,VLOOKUP($Y882, Datos!$B$17:$C$21,2,0)+1),  0),  "-")</f>
        <v>25</v>
      </c>
      <c r="AA882" s="177"/>
      <c r="AB882" s="177"/>
      <c r="AC882" s="179"/>
      <c r="AD882" s="180"/>
      <c r="AE882" s="198">
        <f t="shared" si="42"/>
        <v>22</v>
      </c>
      <c r="AF882" s="198">
        <f t="shared" si="43"/>
        <v>25</v>
      </c>
      <c r="AG882" s="178">
        <v>3</v>
      </c>
      <c r="AH882" s="198" t="str">
        <f>IF(ISERROR(VLOOKUP($AG882,Datos!$A$9:$E$13,2,0)),"",VLOOKUP($AG882,Datos!$A$9:$E$13,2,0))</f>
        <v>3 Moderado</v>
      </c>
      <c r="AI882" s="197" t="str">
        <f>IF(ISERROR(VLOOKUP($AJ882,Datos!$D$8:$E$13,2,0)),0,VLOOKUP($AJ882,Datos!$D$8:$E$13,2,0))</f>
        <v>Extremadamente Dañino</v>
      </c>
      <c r="AJ882" s="198">
        <f>IF(ISERROR(VLOOKUP($X882,Datos!$B$8:$E$13,3,0)), 0, VLOOKUP($X882,Datos!$B$8:$E$13,3,0))</f>
        <v>4</v>
      </c>
      <c r="AK882" s="198">
        <f>IF(ISERROR(VLOOKUP(AL882,Datos!D875:E880,2,0)),0,VLOOKUP(AL882,Datos!D875:E880,2,0))</f>
        <v>0</v>
      </c>
      <c r="AL882" s="198">
        <f>IF(ISERROR(VLOOKUP(Y882,Datos!B875:E880,3,0)),0,VLOOKUP(Y882,Datos!B875:E880,3,0))</f>
        <v>0</v>
      </c>
      <c r="AM882" s="198">
        <f t="shared" si="44"/>
        <v>4</v>
      </c>
      <c r="AN882" s="198" t="str">
        <f>IF(ISERROR(VLOOKUP($AM882,Datos!$I$24:$J$28,2,0)),"-",VLOOKUP($AM882,Datos!$I$24:$J$28,2,0))</f>
        <v>Moderado</v>
      </c>
    </row>
    <row r="883" spans="1:40" s="199" customFormat="1">
      <c r="A883" s="196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8" t="s">
        <v>191</v>
      </c>
      <c r="N883" s="178" t="s">
        <v>194</v>
      </c>
      <c r="O883" s="198">
        <f>IF( AND($M883&lt;&gt;"", $N883&lt;&gt;""), VLOOKUP( IF(ISERROR(VLOOKUP($M883,Datos!$B$8:$C$13,2,0)),0,VLOOKUP($M883,Datos!$B$8:$C$13,2,0)), Datos!$I$9:$N$13, IF(ISERROR(VLOOKUP($N883,Datos!$B$17:$C$21,2,0)),0,VLOOKUP($N883, Datos!$B$17:$C$21,2,0)+1),  0),  "-")</f>
        <v>22</v>
      </c>
      <c r="P883" s="177"/>
      <c r="Q883" s="177"/>
      <c r="R883" s="177"/>
      <c r="S883" s="178" t="s">
        <v>40</v>
      </c>
      <c r="T883" s="198" t="str">
        <f>IF(ISERROR(VLOOKUP($S883,Datos!$B$25:$C$29,2,0)),"", VLOOKUP($S883,Datos!$B$25:$C$29,2,0))</f>
        <v>Alta</v>
      </c>
      <c r="U883" s="198" t="str">
        <f>VLOOKUP($S883,'Efectividad de Controles'!$B$5:$D$9,3,0)</f>
        <v>Impacto / Probabilidad</v>
      </c>
      <c r="V883" s="177"/>
      <c r="W883" s="177"/>
      <c r="X883" s="178" t="s">
        <v>191</v>
      </c>
      <c r="Y883" s="178" t="s">
        <v>196</v>
      </c>
      <c r="Z883" s="198">
        <f>IF( AND($X883&lt;&gt;"", $Y883&lt;&gt;""), VLOOKUP( IF(ISERROR(VLOOKUP($X883,Datos!$B$8:$C$13,2,0)),0,VLOOKUP($X883,Datos!$B$8:$C$13,2,0)), Datos!$I$9:$N$13, IF(ISERROR(VLOOKUP($Y883,Datos!$B$17:$C$21,2,0)),0,VLOOKUP($Y883, Datos!$B$17:$C$21,2,0)+1),  0),  "-")</f>
        <v>25</v>
      </c>
      <c r="AA883" s="177"/>
      <c r="AB883" s="177"/>
      <c r="AC883" s="179"/>
      <c r="AD883" s="180"/>
      <c r="AE883" s="198">
        <f t="shared" si="42"/>
        <v>22</v>
      </c>
      <c r="AF883" s="198">
        <f t="shared" si="43"/>
        <v>25</v>
      </c>
      <c r="AG883" s="178">
        <v>3</v>
      </c>
      <c r="AH883" s="198" t="str">
        <f>IF(ISERROR(VLOOKUP($AG883,Datos!$A$9:$E$13,2,0)),"",VLOOKUP($AG883,Datos!$A$9:$E$13,2,0))</f>
        <v>3 Moderado</v>
      </c>
      <c r="AI883" s="197" t="str">
        <f>IF(ISERROR(VLOOKUP($AJ883,Datos!$D$8:$E$13,2,0)),0,VLOOKUP($AJ883,Datos!$D$8:$E$13,2,0))</f>
        <v>Extremadamente Dañino</v>
      </c>
      <c r="AJ883" s="198">
        <f>IF(ISERROR(VLOOKUP($X883,Datos!$B$8:$E$13,3,0)), 0, VLOOKUP($X883,Datos!$B$8:$E$13,3,0))</f>
        <v>4</v>
      </c>
      <c r="AK883" s="198">
        <f>IF(ISERROR(VLOOKUP(AL883,Datos!D876:E881,2,0)),0,VLOOKUP(AL883,Datos!D876:E881,2,0))</f>
        <v>0</v>
      </c>
      <c r="AL883" s="198">
        <f>IF(ISERROR(VLOOKUP(Y883,Datos!B876:E881,3,0)),0,VLOOKUP(Y883,Datos!B876:E881,3,0))</f>
        <v>0</v>
      </c>
      <c r="AM883" s="198">
        <f t="shared" si="44"/>
        <v>4</v>
      </c>
      <c r="AN883" s="198" t="str">
        <f>IF(ISERROR(VLOOKUP($AM883,Datos!$I$24:$J$28,2,0)),"-",VLOOKUP($AM883,Datos!$I$24:$J$28,2,0))</f>
        <v>Moderado</v>
      </c>
    </row>
    <row r="884" spans="1:40" s="199" customFormat="1">
      <c r="A884" s="196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8" t="s">
        <v>191</v>
      </c>
      <c r="N884" s="178" t="s">
        <v>194</v>
      </c>
      <c r="O884" s="198">
        <f>IF( AND($M884&lt;&gt;"", $N884&lt;&gt;""), VLOOKUP( IF(ISERROR(VLOOKUP($M884,Datos!$B$8:$C$13,2,0)),0,VLOOKUP($M884,Datos!$B$8:$C$13,2,0)), Datos!$I$9:$N$13, IF(ISERROR(VLOOKUP($N884,Datos!$B$17:$C$21,2,0)),0,VLOOKUP($N884, Datos!$B$17:$C$21,2,0)+1),  0),  "-")</f>
        <v>22</v>
      </c>
      <c r="P884" s="177"/>
      <c r="Q884" s="177"/>
      <c r="R884" s="177"/>
      <c r="S884" s="178" t="s">
        <v>40</v>
      </c>
      <c r="T884" s="198" t="str">
        <f>IF(ISERROR(VLOOKUP($S884,Datos!$B$25:$C$29,2,0)),"", VLOOKUP($S884,Datos!$B$25:$C$29,2,0))</f>
        <v>Alta</v>
      </c>
      <c r="U884" s="198" t="str">
        <f>VLOOKUP($S884,'Efectividad de Controles'!$B$5:$D$9,3,0)</f>
        <v>Impacto / Probabilidad</v>
      </c>
      <c r="V884" s="177"/>
      <c r="W884" s="177"/>
      <c r="X884" s="178" t="s">
        <v>191</v>
      </c>
      <c r="Y884" s="178" t="s">
        <v>196</v>
      </c>
      <c r="Z884" s="198">
        <f>IF( AND($X884&lt;&gt;"", $Y884&lt;&gt;""), VLOOKUP( IF(ISERROR(VLOOKUP($X884,Datos!$B$8:$C$13,2,0)),0,VLOOKUP($X884,Datos!$B$8:$C$13,2,0)), Datos!$I$9:$N$13, IF(ISERROR(VLOOKUP($Y884,Datos!$B$17:$C$21,2,0)),0,VLOOKUP($Y884, Datos!$B$17:$C$21,2,0)+1),  0),  "-")</f>
        <v>25</v>
      </c>
      <c r="AA884" s="177"/>
      <c r="AB884" s="177"/>
      <c r="AC884" s="179"/>
      <c r="AD884" s="180"/>
      <c r="AE884" s="198">
        <f t="shared" si="42"/>
        <v>22</v>
      </c>
      <c r="AF884" s="198">
        <f t="shared" si="43"/>
        <v>25</v>
      </c>
      <c r="AG884" s="178">
        <v>3</v>
      </c>
      <c r="AH884" s="198" t="str">
        <f>IF(ISERROR(VLOOKUP($AG884,Datos!$A$9:$E$13,2,0)),"",VLOOKUP($AG884,Datos!$A$9:$E$13,2,0))</f>
        <v>3 Moderado</v>
      </c>
      <c r="AI884" s="197" t="str">
        <f>IF(ISERROR(VLOOKUP($AJ884,Datos!$D$8:$E$13,2,0)),0,VLOOKUP($AJ884,Datos!$D$8:$E$13,2,0))</f>
        <v>Extremadamente Dañino</v>
      </c>
      <c r="AJ884" s="198">
        <f>IF(ISERROR(VLOOKUP($X884,Datos!$B$8:$E$13,3,0)), 0, VLOOKUP($X884,Datos!$B$8:$E$13,3,0))</f>
        <v>4</v>
      </c>
      <c r="AK884" s="198">
        <f>IF(ISERROR(VLOOKUP(AL884,Datos!D877:E882,2,0)),0,VLOOKUP(AL884,Datos!D877:E882,2,0))</f>
        <v>0</v>
      </c>
      <c r="AL884" s="198">
        <f>IF(ISERROR(VLOOKUP(Y884,Datos!B877:E882,3,0)),0,VLOOKUP(Y884,Datos!B877:E882,3,0))</f>
        <v>0</v>
      </c>
      <c r="AM884" s="198">
        <f t="shared" si="44"/>
        <v>4</v>
      </c>
      <c r="AN884" s="198" t="str">
        <f>IF(ISERROR(VLOOKUP($AM884,Datos!$I$24:$J$28,2,0)),"-",VLOOKUP($AM884,Datos!$I$24:$J$28,2,0))</f>
        <v>Moderado</v>
      </c>
    </row>
    <row r="885" spans="1:40" s="199" customFormat="1">
      <c r="A885" s="196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8" t="s">
        <v>191</v>
      </c>
      <c r="N885" s="178" t="s">
        <v>194</v>
      </c>
      <c r="O885" s="198">
        <f>IF( AND($M885&lt;&gt;"", $N885&lt;&gt;""), VLOOKUP( IF(ISERROR(VLOOKUP($M885,Datos!$B$8:$C$13,2,0)),0,VLOOKUP($M885,Datos!$B$8:$C$13,2,0)), Datos!$I$9:$N$13, IF(ISERROR(VLOOKUP($N885,Datos!$B$17:$C$21,2,0)),0,VLOOKUP($N885, Datos!$B$17:$C$21,2,0)+1),  0),  "-")</f>
        <v>22</v>
      </c>
      <c r="P885" s="177"/>
      <c r="Q885" s="177"/>
      <c r="R885" s="177"/>
      <c r="S885" s="178" t="s">
        <v>40</v>
      </c>
      <c r="T885" s="198" t="str">
        <f>IF(ISERROR(VLOOKUP($S885,Datos!$B$25:$C$29,2,0)),"", VLOOKUP($S885,Datos!$B$25:$C$29,2,0))</f>
        <v>Alta</v>
      </c>
      <c r="U885" s="198" t="str">
        <f>VLOOKUP($S885,'Efectividad de Controles'!$B$5:$D$9,3,0)</f>
        <v>Impacto / Probabilidad</v>
      </c>
      <c r="V885" s="177"/>
      <c r="W885" s="177"/>
      <c r="X885" s="178" t="s">
        <v>191</v>
      </c>
      <c r="Y885" s="178" t="s">
        <v>196</v>
      </c>
      <c r="Z885" s="198">
        <f>IF( AND($X885&lt;&gt;"", $Y885&lt;&gt;""), VLOOKUP( IF(ISERROR(VLOOKUP($X885,Datos!$B$8:$C$13,2,0)),0,VLOOKUP($X885,Datos!$B$8:$C$13,2,0)), Datos!$I$9:$N$13, IF(ISERROR(VLOOKUP($Y885,Datos!$B$17:$C$21,2,0)),0,VLOOKUP($Y885, Datos!$B$17:$C$21,2,0)+1),  0),  "-")</f>
        <v>25</v>
      </c>
      <c r="AA885" s="177"/>
      <c r="AB885" s="177"/>
      <c r="AC885" s="179"/>
      <c r="AD885" s="180"/>
      <c r="AE885" s="198">
        <f t="shared" si="42"/>
        <v>22</v>
      </c>
      <c r="AF885" s="198">
        <f t="shared" si="43"/>
        <v>25</v>
      </c>
      <c r="AG885" s="178">
        <v>3</v>
      </c>
      <c r="AH885" s="198" t="str">
        <f>IF(ISERROR(VLOOKUP($AG885,Datos!$A$9:$E$13,2,0)),"",VLOOKUP($AG885,Datos!$A$9:$E$13,2,0))</f>
        <v>3 Moderado</v>
      </c>
      <c r="AI885" s="197" t="str">
        <f>IF(ISERROR(VLOOKUP($AJ885,Datos!$D$8:$E$13,2,0)),0,VLOOKUP($AJ885,Datos!$D$8:$E$13,2,0))</f>
        <v>Extremadamente Dañino</v>
      </c>
      <c r="AJ885" s="198">
        <f>IF(ISERROR(VLOOKUP($X885,Datos!$B$8:$E$13,3,0)), 0, VLOOKUP($X885,Datos!$B$8:$E$13,3,0))</f>
        <v>4</v>
      </c>
      <c r="AK885" s="198">
        <f>IF(ISERROR(VLOOKUP(AL885,Datos!D878:E883,2,0)),0,VLOOKUP(AL885,Datos!D878:E883,2,0))</f>
        <v>0</v>
      </c>
      <c r="AL885" s="198">
        <f>IF(ISERROR(VLOOKUP(Y885,Datos!B878:E883,3,0)),0,VLOOKUP(Y885,Datos!B878:E883,3,0))</f>
        <v>0</v>
      </c>
      <c r="AM885" s="198">
        <f t="shared" si="44"/>
        <v>4</v>
      </c>
      <c r="AN885" s="198" t="str">
        <f>IF(ISERROR(VLOOKUP($AM885,Datos!$I$24:$J$28,2,0)),"-",VLOOKUP($AM885,Datos!$I$24:$J$28,2,0))</f>
        <v>Moderado</v>
      </c>
    </row>
    <row r="886" spans="1:40" s="199" customFormat="1">
      <c r="A886" s="196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8" t="s">
        <v>191</v>
      </c>
      <c r="N886" s="178" t="s">
        <v>194</v>
      </c>
      <c r="O886" s="198">
        <f>IF( AND($M886&lt;&gt;"", $N886&lt;&gt;""), VLOOKUP( IF(ISERROR(VLOOKUP($M886,Datos!$B$8:$C$13,2,0)),0,VLOOKUP($M886,Datos!$B$8:$C$13,2,0)), Datos!$I$9:$N$13, IF(ISERROR(VLOOKUP($N886,Datos!$B$17:$C$21,2,0)),0,VLOOKUP($N886, Datos!$B$17:$C$21,2,0)+1),  0),  "-")</f>
        <v>22</v>
      </c>
      <c r="P886" s="177"/>
      <c r="Q886" s="177"/>
      <c r="R886" s="177"/>
      <c r="S886" s="178" t="s">
        <v>40</v>
      </c>
      <c r="T886" s="198" t="str">
        <f>IF(ISERROR(VLOOKUP($S886,Datos!$B$25:$C$29,2,0)),"", VLOOKUP($S886,Datos!$B$25:$C$29,2,0))</f>
        <v>Alta</v>
      </c>
      <c r="U886" s="198" t="str">
        <f>VLOOKUP($S886,'Efectividad de Controles'!$B$5:$D$9,3,0)</f>
        <v>Impacto / Probabilidad</v>
      </c>
      <c r="V886" s="177"/>
      <c r="W886" s="177"/>
      <c r="X886" s="178" t="s">
        <v>191</v>
      </c>
      <c r="Y886" s="178" t="s">
        <v>196</v>
      </c>
      <c r="Z886" s="198">
        <f>IF( AND($X886&lt;&gt;"", $Y886&lt;&gt;""), VLOOKUP( IF(ISERROR(VLOOKUP($X886,Datos!$B$8:$C$13,2,0)),0,VLOOKUP($X886,Datos!$B$8:$C$13,2,0)), Datos!$I$9:$N$13, IF(ISERROR(VLOOKUP($Y886,Datos!$B$17:$C$21,2,0)),0,VLOOKUP($Y886, Datos!$B$17:$C$21,2,0)+1),  0),  "-")</f>
        <v>25</v>
      </c>
      <c r="AA886" s="177"/>
      <c r="AB886" s="177"/>
      <c r="AC886" s="179"/>
      <c r="AD886" s="180"/>
      <c r="AE886" s="198">
        <f t="shared" si="42"/>
        <v>22</v>
      </c>
      <c r="AF886" s="198">
        <f t="shared" si="43"/>
        <v>25</v>
      </c>
      <c r="AG886" s="178">
        <v>3</v>
      </c>
      <c r="AH886" s="198" t="str">
        <f>IF(ISERROR(VLOOKUP($AG886,Datos!$A$9:$E$13,2,0)),"",VLOOKUP($AG886,Datos!$A$9:$E$13,2,0))</f>
        <v>3 Moderado</v>
      </c>
      <c r="AI886" s="197" t="str">
        <f>IF(ISERROR(VLOOKUP($AJ886,Datos!$D$8:$E$13,2,0)),0,VLOOKUP($AJ886,Datos!$D$8:$E$13,2,0))</f>
        <v>Extremadamente Dañino</v>
      </c>
      <c r="AJ886" s="198">
        <f>IF(ISERROR(VLOOKUP($X886,Datos!$B$8:$E$13,3,0)), 0, VLOOKUP($X886,Datos!$B$8:$E$13,3,0))</f>
        <v>4</v>
      </c>
      <c r="AK886" s="198">
        <f>IF(ISERROR(VLOOKUP(AL886,Datos!D879:E884,2,0)),0,VLOOKUP(AL886,Datos!D879:E884,2,0))</f>
        <v>0</v>
      </c>
      <c r="AL886" s="198">
        <f>IF(ISERROR(VLOOKUP(Y886,Datos!B879:E884,3,0)),0,VLOOKUP(Y886,Datos!B879:E884,3,0))</f>
        <v>0</v>
      </c>
      <c r="AM886" s="198">
        <f t="shared" si="44"/>
        <v>4</v>
      </c>
      <c r="AN886" s="198" t="str">
        <f>IF(ISERROR(VLOOKUP($AM886,Datos!$I$24:$J$28,2,0)),"-",VLOOKUP($AM886,Datos!$I$24:$J$28,2,0))</f>
        <v>Moderado</v>
      </c>
    </row>
    <row r="887" spans="1:40" s="199" customFormat="1">
      <c r="A887" s="196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8" t="s">
        <v>191</v>
      </c>
      <c r="N887" s="178" t="s">
        <v>194</v>
      </c>
      <c r="O887" s="198">
        <f>IF( AND($M887&lt;&gt;"", $N887&lt;&gt;""), VLOOKUP( IF(ISERROR(VLOOKUP($M887,Datos!$B$8:$C$13,2,0)),0,VLOOKUP($M887,Datos!$B$8:$C$13,2,0)), Datos!$I$9:$N$13, IF(ISERROR(VLOOKUP($N887,Datos!$B$17:$C$21,2,0)),0,VLOOKUP($N887, Datos!$B$17:$C$21,2,0)+1),  0),  "-")</f>
        <v>22</v>
      </c>
      <c r="P887" s="177"/>
      <c r="Q887" s="177"/>
      <c r="R887" s="177"/>
      <c r="S887" s="178" t="s">
        <v>40</v>
      </c>
      <c r="T887" s="198" t="str">
        <f>IF(ISERROR(VLOOKUP($S887,Datos!$B$25:$C$29,2,0)),"", VLOOKUP($S887,Datos!$B$25:$C$29,2,0))</f>
        <v>Alta</v>
      </c>
      <c r="U887" s="198" t="str">
        <f>VLOOKUP($S887,'Efectividad de Controles'!$B$5:$D$9,3,0)</f>
        <v>Impacto / Probabilidad</v>
      </c>
      <c r="V887" s="177"/>
      <c r="W887" s="177"/>
      <c r="X887" s="178" t="s">
        <v>191</v>
      </c>
      <c r="Y887" s="178" t="s">
        <v>196</v>
      </c>
      <c r="Z887" s="198">
        <f>IF( AND($X887&lt;&gt;"", $Y887&lt;&gt;""), VLOOKUP( IF(ISERROR(VLOOKUP($X887,Datos!$B$8:$C$13,2,0)),0,VLOOKUP($X887,Datos!$B$8:$C$13,2,0)), Datos!$I$9:$N$13, IF(ISERROR(VLOOKUP($Y887,Datos!$B$17:$C$21,2,0)),0,VLOOKUP($Y887, Datos!$B$17:$C$21,2,0)+1),  0),  "-")</f>
        <v>25</v>
      </c>
      <c r="AA887" s="177"/>
      <c r="AB887" s="177"/>
      <c r="AC887" s="179"/>
      <c r="AD887" s="180"/>
      <c r="AE887" s="198">
        <f t="shared" si="42"/>
        <v>22</v>
      </c>
      <c r="AF887" s="198">
        <f t="shared" si="43"/>
        <v>25</v>
      </c>
      <c r="AG887" s="178">
        <v>3</v>
      </c>
      <c r="AH887" s="198" t="str">
        <f>IF(ISERROR(VLOOKUP($AG887,Datos!$A$9:$E$13,2,0)),"",VLOOKUP($AG887,Datos!$A$9:$E$13,2,0))</f>
        <v>3 Moderado</v>
      </c>
      <c r="AI887" s="197" t="str">
        <f>IF(ISERROR(VLOOKUP($AJ887,Datos!$D$8:$E$13,2,0)),0,VLOOKUP($AJ887,Datos!$D$8:$E$13,2,0))</f>
        <v>Extremadamente Dañino</v>
      </c>
      <c r="AJ887" s="198">
        <f>IF(ISERROR(VLOOKUP($X887,Datos!$B$8:$E$13,3,0)), 0, VLOOKUP($X887,Datos!$B$8:$E$13,3,0))</f>
        <v>4</v>
      </c>
      <c r="AK887" s="198">
        <f>IF(ISERROR(VLOOKUP(AL887,Datos!D880:E885,2,0)),0,VLOOKUP(AL887,Datos!D880:E885,2,0))</f>
        <v>0</v>
      </c>
      <c r="AL887" s="198">
        <f>IF(ISERROR(VLOOKUP(Y887,Datos!B880:E885,3,0)),0,VLOOKUP(Y887,Datos!B880:E885,3,0))</f>
        <v>0</v>
      </c>
      <c r="AM887" s="198">
        <f t="shared" si="44"/>
        <v>4</v>
      </c>
      <c r="AN887" s="198" t="str">
        <f>IF(ISERROR(VLOOKUP($AM887,Datos!$I$24:$J$28,2,0)),"-",VLOOKUP($AM887,Datos!$I$24:$J$28,2,0))</f>
        <v>Moderado</v>
      </c>
    </row>
    <row r="888" spans="1:40" s="199" customFormat="1">
      <c r="A888" s="196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8" t="s">
        <v>191</v>
      </c>
      <c r="N888" s="178" t="s">
        <v>194</v>
      </c>
      <c r="O888" s="198">
        <f>IF( AND($M888&lt;&gt;"", $N888&lt;&gt;""), VLOOKUP( IF(ISERROR(VLOOKUP($M888,Datos!$B$8:$C$13,2,0)),0,VLOOKUP($M888,Datos!$B$8:$C$13,2,0)), Datos!$I$9:$N$13, IF(ISERROR(VLOOKUP($N888,Datos!$B$17:$C$21,2,0)),0,VLOOKUP($N888, Datos!$B$17:$C$21,2,0)+1),  0),  "-")</f>
        <v>22</v>
      </c>
      <c r="P888" s="177"/>
      <c r="Q888" s="177"/>
      <c r="R888" s="177"/>
      <c r="S888" s="178" t="s">
        <v>40</v>
      </c>
      <c r="T888" s="198" t="str">
        <f>IF(ISERROR(VLOOKUP($S888,Datos!$B$25:$C$29,2,0)),"", VLOOKUP($S888,Datos!$B$25:$C$29,2,0))</f>
        <v>Alta</v>
      </c>
      <c r="U888" s="198" t="str">
        <f>VLOOKUP($S888,'Efectividad de Controles'!$B$5:$D$9,3,0)</f>
        <v>Impacto / Probabilidad</v>
      </c>
      <c r="V888" s="177"/>
      <c r="W888" s="177"/>
      <c r="X888" s="178" t="s">
        <v>191</v>
      </c>
      <c r="Y888" s="178" t="s">
        <v>196</v>
      </c>
      <c r="Z888" s="198">
        <f>IF( AND($X888&lt;&gt;"", $Y888&lt;&gt;""), VLOOKUP( IF(ISERROR(VLOOKUP($X888,Datos!$B$8:$C$13,2,0)),0,VLOOKUP($X888,Datos!$B$8:$C$13,2,0)), Datos!$I$9:$N$13, IF(ISERROR(VLOOKUP($Y888,Datos!$B$17:$C$21,2,0)),0,VLOOKUP($Y888, Datos!$B$17:$C$21,2,0)+1),  0),  "-")</f>
        <v>25</v>
      </c>
      <c r="AA888" s="177"/>
      <c r="AB888" s="177"/>
      <c r="AC888" s="179"/>
      <c r="AD888" s="180"/>
      <c r="AE888" s="198">
        <f t="shared" si="42"/>
        <v>22</v>
      </c>
      <c r="AF888" s="198">
        <f t="shared" si="43"/>
        <v>25</v>
      </c>
      <c r="AG888" s="178">
        <v>3</v>
      </c>
      <c r="AH888" s="198" t="str">
        <f>IF(ISERROR(VLOOKUP($AG888,Datos!$A$9:$E$13,2,0)),"",VLOOKUP($AG888,Datos!$A$9:$E$13,2,0))</f>
        <v>3 Moderado</v>
      </c>
      <c r="AI888" s="197" t="str">
        <f>IF(ISERROR(VLOOKUP($AJ888,Datos!$D$8:$E$13,2,0)),0,VLOOKUP($AJ888,Datos!$D$8:$E$13,2,0))</f>
        <v>Extremadamente Dañino</v>
      </c>
      <c r="AJ888" s="198">
        <f>IF(ISERROR(VLOOKUP($X888,Datos!$B$8:$E$13,3,0)), 0, VLOOKUP($X888,Datos!$B$8:$E$13,3,0))</f>
        <v>4</v>
      </c>
      <c r="AK888" s="198">
        <f>IF(ISERROR(VLOOKUP(AL888,Datos!D881:E886,2,0)),0,VLOOKUP(AL888,Datos!D881:E886,2,0))</f>
        <v>0</v>
      </c>
      <c r="AL888" s="198">
        <f>IF(ISERROR(VLOOKUP(Y888,Datos!B881:E886,3,0)),0,VLOOKUP(Y888,Datos!B881:E886,3,0))</f>
        <v>0</v>
      </c>
      <c r="AM888" s="198">
        <f t="shared" si="44"/>
        <v>4</v>
      </c>
      <c r="AN888" s="198" t="str">
        <f>IF(ISERROR(VLOOKUP($AM888,Datos!$I$24:$J$28,2,0)),"-",VLOOKUP($AM888,Datos!$I$24:$J$28,2,0))</f>
        <v>Moderado</v>
      </c>
    </row>
    <row r="889" spans="1:40" s="199" customFormat="1">
      <c r="A889" s="196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8" t="s">
        <v>191</v>
      </c>
      <c r="N889" s="178" t="s">
        <v>194</v>
      </c>
      <c r="O889" s="198">
        <f>IF( AND($M889&lt;&gt;"", $N889&lt;&gt;""), VLOOKUP( IF(ISERROR(VLOOKUP($M889,Datos!$B$8:$C$13,2,0)),0,VLOOKUP($M889,Datos!$B$8:$C$13,2,0)), Datos!$I$9:$N$13, IF(ISERROR(VLOOKUP($N889,Datos!$B$17:$C$21,2,0)),0,VLOOKUP($N889, Datos!$B$17:$C$21,2,0)+1),  0),  "-")</f>
        <v>22</v>
      </c>
      <c r="P889" s="177"/>
      <c r="Q889" s="177"/>
      <c r="R889" s="177"/>
      <c r="S889" s="178" t="s">
        <v>40</v>
      </c>
      <c r="T889" s="198" t="str">
        <f>IF(ISERROR(VLOOKUP($S889,Datos!$B$25:$C$29,2,0)),"", VLOOKUP($S889,Datos!$B$25:$C$29,2,0))</f>
        <v>Alta</v>
      </c>
      <c r="U889" s="198" t="str">
        <f>VLOOKUP($S889,'Efectividad de Controles'!$B$5:$D$9,3,0)</f>
        <v>Impacto / Probabilidad</v>
      </c>
      <c r="V889" s="177"/>
      <c r="W889" s="177"/>
      <c r="X889" s="178" t="s">
        <v>191</v>
      </c>
      <c r="Y889" s="178" t="s">
        <v>196</v>
      </c>
      <c r="Z889" s="198">
        <f>IF( AND($X889&lt;&gt;"", $Y889&lt;&gt;""), VLOOKUP( IF(ISERROR(VLOOKUP($X889,Datos!$B$8:$C$13,2,0)),0,VLOOKUP($X889,Datos!$B$8:$C$13,2,0)), Datos!$I$9:$N$13, IF(ISERROR(VLOOKUP($Y889,Datos!$B$17:$C$21,2,0)),0,VLOOKUP($Y889, Datos!$B$17:$C$21,2,0)+1),  0),  "-")</f>
        <v>25</v>
      </c>
      <c r="AA889" s="177"/>
      <c r="AB889" s="177"/>
      <c r="AC889" s="179"/>
      <c r="AD889" s="180"/>
      <c r="AE889" s="198">
        <f t="shared" si="42"/>
        <v>22</v>
      </c>
      <c r="AF889" s="198">
        <f t="shared" si="43"/>
        <v>25</v>
      </c>
      <c r="AG889" s="178">
        <v>3</v>
      </c>
      <c r="AH889" s="198" t="str">
        <f>IF(ISERROR(VLOOKUP($AG889,Datos!$A$9:$E$13,2,0)),"",VLOOKUP($AG889,Datos!$A$9:$E$13,2,0))</f>
        <v>3 Moderado</v>
      </c>
      <c r="AI889" s="197" t="str">
        <f>IF(ISERROR(VLOOKUP($AJ889,Datos!$D$8:$E$13,2,0)),0,VLOOKUP($AJ889,Datos!$D$8:$E$13,2,0))</f>
        <v>Extremadamente Dañino</v>
      </c>
      <c r="AJ889" s="198">
        <f>IF(ISERROR(VLOOKUP($X889,Datos!$B$8:$E$13,3,0)), 0, VLOOKUP($X889,Datos!$B$8:$E$13,3,0))</f>
        <v>4</v>
      </c>
      <c r="AK889" s="198">
        <f>IF(ISERROR(VLOOKUP(AL889,Datos!D882:E887,2,0)),0,VLOOKUP(AL889,Datos!D882:E887,2,0))</f>
        <v>0</v>
      </c>
      <c r="AL889" s="198">
        <f>IF(ISERROR(VLOOKUP(Y889,Datos!B882:E887,3,0)),0,VLOOKUP(Y889,Datos!B882:E887,3,0))</f>
        <v>0</v>
      </c>
      <c r="AM889" s="198">
        <f t="shared" si="44"/>
        <v>4</v>
      </c>
      <c r="AN889" s="198" t="str">
        <f>IF(ISERROR(VLOOKUP($AM889,Datos!$I$24:$J$28,2,0)),"-",VLOOKUP($AM889,Datos!$I$24:$J$28,2,0))</f>
        <v>Moderado</v>
      </c>
    </row>
    <row r="890" spans="1:40" s="199" customFormat="1">
      <c r="A890" s="196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8" t="s">
        <v>191</v>
      </c>
      <c r="N890" s="178" t="s">
        <v>194</v>
      </c>
      <c r="O890" s="198">
        <f>IF( AND($M890&lt;&gt;"", $N890&lt;&gt;""), VLOOKUP( IF(ISERROR(VLOOKUP($M890,Datos!$B$8:$C$13,2,0)),0,VLOOKUP($M890,Datos!$B$8:$C$13,2,0)), Datos!$I$9:$N$13, IF(ISERROR(VLOOKUP($N890,Datos!$B$17:$C$21,2,0)),0,VLOOKUP($N890, Datos!$B$17:$C$21,2,0)+1),  0),  "-")</f>
        <v>22</v>
      </c>
      <c r="P890" s="177"/>
      <c r="Q890" s="177"/>
      <c r="R890" s="177"/>
      <c r="S890" s="178" t="s">
        <v>40</v>
      </c>
      <c r="T890" s="198" t="str">
        <f>IF(ISERROR(VLOOKUP($S890,Datos!$B$25:$C$29,2,0)),"", VLOOKUP($S890,Datos!$B$25:$C$29,2,0))</f>
        <v>Alta</v>
      </c>
      <c r="U890" s="198" t="str">
        <f>VLOOKUP($S890,'Efectividad de Controles'!$B$5:$D$9,3,0)</f>
        <v>Impacto / Probabilidad</v>
      </c>
      <c r="V890" s="177"/>
      <c r="W890" s="177"/>
      <c r="X890" s="178" t="s">
        <v>191</v>
      </c>
      <c r="Y890" s="178" t="s">
        <v>196</v>
      </c>
      <c r="Z890" s="198">
        <f>IF( AND($X890&lt;&gt;"", $Y890&lt;&gt;""), VLOOKUP( IF(ISERROR(VLOOKUP($X890,Datos!$B$8:$C$13,2,0)),0,VLOOKUP($X890,Datos!$B$8:$C$13,2,0)), Datos!$I$9:$N$13, IF(ISERROR(VLOOKUP($Y890,Datos!$B$17:$C$21,2,0)),0,VLOOKUP($Y890, Datos!$B$17:$C$21,2,0)+1),  0),  "-")</f>
        <v>25</v>
      </c>
      <c r="AA890" s="177"/>
      <c r="AB890" s="177"/>
      <c r="AC890" s="179"/>
      <c r="AD890" s="180"/>
      <c r="AE890" s="198">
        <f t="shared" si="42"/>
        <v>22</v>
      </c>
      <c r="AF890" s="198">
        <f t="shared" si="43"/>
        <v>25</v>
      </c>
      <c r="AG890" s="178">
        <v>3</v>
      </c>
      <c r="AH890" s="198" t="str">
        <f>IF(ISERROR(VLOOKUP($AG890,Datos!$A$9:$E$13,2,0)),"",VLOOKUP($AG890,Datos!$A$9:$E$13,2,0))</f>
        <v>3 Moderado</v>
      </c>
      <c r="AI890" s="197" t="str">
        <f>IF(ISERROR(VLOOKUP($AJ890,Datos!$D$8:$E$13,2,0)),0,VLOOKUP($AJ890,Datos!$D$8:$E$13,2,0))</f>
        <v>Extremadamente Dañino</v>
      </c>
      <c r="AJ890" s="198">
        <f>IF(ISERROR(VLOOKUP($X890,Datos!$B$8:$E$13,3,0)), 0, VLOOKUP($X890,Datos!$B$8:$E$13,3,0))</f>
        <v>4</v>
      </c>
      <c r="AK890" s="198">
        <f>IF(ISERROR(VLOOKUP(AL890,Datos!D883:E888,2,0)),0,VLOOKUP(AL890,Datos!D883:E888,2,0))</f>
        <v>0</v>
      </c>
      <c r="AL890" s="198">
        <f>IF(ISERROR(VLOOKUP(Y890,Datos!B883:E888,3,0)),0,VLOOKUP(Y890,Datos!B883:E888,3,0))</f>
        <v>0</v>
      </c>
      <c r="AM890" s="198">
        <f t="shared" si="44"/>
        <v>4</v>
      </c>
      <c r="AN890" s="198" t="str">
        <f>IF(ISERROR(VLOOKUP($AM890,Datos!$I$24:$J$28,2,0)),"-",VLOOKUP($AM890,Datos!$I$24:$J$28,2,0))</f>
        <v>Moderado</v>
      </c>
    </row>
    <row r="891" spans="1:40" s="199" customFormat="1">
      <c r="A891" s="196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8" t="s">
        <v>191</v>
      </c>
      <c r="N891" s="178" t="s">
        <v>194</v>
      </c>
      <c r="O891" s="198">
        <f>IF( AND($M891&lt;&gt;"", $N891&lt;&gt;""), VLOOKUP( IF(ISERROR(VLOOKUP($M891,Datos!$B$8:$C$13,2,0)),0,VLOOKUP($M891,Datos!$B$8:$C$13,2,0)), Datos!$I$9:$N$13, IF(ISERROR(VLOOKUP($N891,Datos!$B$17:$C$21,2,0)),0,VLOOKUP($N891, Datos!$B$17:$C$21,2,0)+1),  0),  "-")</f>
        <v>22</v>
      </c>
      <c r="P891" s="177"/>
      <c r="Q891" s="177"/>
      <c r="R891" s="177"/>
      <c r="S891" s="178" t="s">
        <v>40</v>
      </c>
      <c r="T891" s="198" t="str">
        <f>IF(ISERROR(VLOOKUP($S891,Datos!$B$25:$C$29,2,0)),"", VLOOKUP($S891,Datos!$B$25:$C$29,2,0))</f>
        <v>Alta</v>
      </c>
      <c r="U891" s="198" t="str">
        <f>VLOOKUP($S891,'Efectividad de Controles'!$B$5:$D$9,3,0)</f>
        <v>Impacto / Probabilidad</v>
      </c>
      <c r="V891" s="177"/>
      <c r="W891" s="177"/>
      <c r="X891" s="178" t="s">
        <v>191</v>
      </c>
      <c r="Y891" s="178" t="s">
        <v>196</v>
      </c>
      <c r="Z891" s="198">
        <f>IF( AND($X891&lt;&gt;"", $Y891&lt;&gt;""), VLOOKUP( IF(ISERROR(VLOOKUP($X891,Datos!$B$8:$C$13,2,0)),0,VLOOKUP($X891,Datos!$B$8:$C$13,2,0)), Datos!$I$9:$N$13, IF(ISERROR(VLOOKUP($Y891,Datos!$B$17:$C$21,2,0)),0,VLOOKUP($Y891, Datos!$B$17:$C$21,2,0)+1),  0),  "-")</f>
        <v>25</v>
      </c>
      <c r="AA891" s="177"/>
      <c r="AB891" s="177"/>
      <c r="AC891" s="179"/>
      <c r="AD891" s="180"/>
      <c r="AE891" s="198">
        <f t="shared" si="42"/>
        <v>22</v>
      </c>
      <c r="AF891" s="198">
        <f t="shared" si="43"/>
        <v>25</v>
      </c>
      <c r="AG891" s="178">
        <v>3</v>
      </c>
      <c r="AH891" s="198" t="str">
        <f>IF(ISERROR(VLOOKUP($AG891,Datos!$A$9:$E$13,2,0)),"",VLOOKUP($AG891,Datos!$A$9:$E$13,2,0))</f>
        <v>3 Moderado</v>
      </c>
      <c r="AI891" s="197" t="str">
        <f>IF(ISERROR(VLOOKUP($AJ891,Datos!$D$8:$E$13,2,0)),0,VLOOKUP($AJ891,Datos!$D$8:$E$13,2,0))</f>
        <v>Extremadamente Dañino</v>
      </c>
      <c r="AJ891" s="198">
        <f>IF(ISERROR(VLOOKUP($X891,Datos!$B$8:$E$13,3,0)), 0, VLOOKUP($X891,Datos!$B$8:$E$13,3,0))</f>
        <v>4</v>
      </c>
      <c r="AK891" s="198">
        <f>IF(ISERROR(VLOOKUP(AL891,Datos!D884:E889,2,0)),0,VLOOKUP(AL891,Datos!D884:E889,2,0))</f>
        <v>0</v>
      </c>
      <c r="AL891" s="198">
        <f>IF(ISERROR(VLOOKUP(Y891,Datos!B884:E889,3,0)),0,VLOOKUP(Y891,Datos!B884:E889,3,0))</f>
        <v>0</v>
      </c>
      <c r="AM891" s="198">
        <f t="shared" si="44"/>
        <v>4</v>
      </c>
      <c r="AN891" s="198" t="str">
        <f>IF(ISERROR(VLOOKUP($AM891,Datos!$I$24:$J$28,2,0)),"-",VLOOKUP($AM891,Datos!$I$24:$J$28,2,0))</f>
        <v>Moderado</v>
      </c>
    </row>
    <row r="892" spans="1:40" s="199" customFormat="1">
      <c r="A892" s="196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8" t="s">
        <v>191</v>
      </c>
      <c r="N892" s="178" t="s">
        <v>194</v>
      </c>
      <c r="O892" s="198">
        <f>IF( AND($M892&lt;&gt;"", $N892&lt;&gt;""), VLOOKUP( IF(ISERROR(VLOOKUP($M892,Datos!$B$8:$C$13,2,0)),0,VLOOKUP($M892,Datos!$B$8:$C$13,2,0)), Datos!$I$9:$N$13, IF(ISERROR(VLOOKUP($N892,Datos!$B$17:$C$21,2,0)),0,VLOOKUP($N892, Datos!$B$17:$C$21,2,0)+1),  0),  "-")</f>
        <v>22</v>
      </c>
      <c r="P892" s="177"/>
      <c r="Q892" s="177"/>
      <c r="R892" s="177"/>
      <c r="S892" s="178" t="s">
        <v>40</v>
      </c>
      <c r="T892" s="198" t="str">
        <f>IF(ISERROR(VLOOKUP($S892,Datos!$B$25:$C$29,2,0)),"", VLOOKUP($S892,Datos!$B$25:$C$29,2,0))</f>
        <v>Alta</v>
      </c>
      <c r="U892" s="198" t="str">
        <f>VLOOKUP($S892,'Efectividad de Controles'!$B$5:$D$9,3,0)</f>
        <v>Impacto / Probabilidad</v>
      </c>
      <c r="V892" s="177"/>
      <c r="W892" s="177"/>
      <c r="X892" s="178" t="s">
        <v>191</v>
      </c>
      <c r="Y892" s="178" t="s">
        <v>196</v>
      </c>
      <c r="Z892" s="198">
        <f>IF( AND($X892&lt;&gt;"", $Y892&lt;&gt;""), VLOOKUP( IF(ISERROR(VLOOKUP($X892,Datos!$B$8:$C$13,2,0)),0,VLOOKUP($X892,Datos!$B$8:$C$13,2,0)), Datos!$I$9:$N$13, IF(ISERROR(VLOOKUP($Y892,Datos!$B$17:$C$21,2,0)),0,VLOOKUP($Y892, Datos!$B$17:$C$21,2,0)+1),  0),  "-")</f>
        <v>25</v>
      </c>
      <c r="AA892" s="177"/>
      <c r="AB892" s="177"/>
      <c r="AC892" s="179"/>
      <c r="AD892" s="180"/>
      <c r="AE892" s="198">
        <f t="shared" si="42"/>
        <v>22</v>
      </c>
      <c r="AF892" s="198">
        <f t="shared" si="43"/>
        <v>25</v>
      </c>
      <c r="AG892" s="178">
        <v>3</v>
      </c>
      <c r="AH892" s="198" t="str">
        <f>IF(ISERROR(VLOOKUP($AG892,Datos!$A$9:$E$13,2,0)),"",VLOOKUP($AG892,Datos!$A$9:$E$13,2,0))</f>
        <v>3 Moderado</v>
      </c>
      <c r="AI892" s="197" t="str">
        <f>IF(ISERROR(VLOOKUP($AJ892,Datos!$D$8:$E$13,2,0)),0,VLOOKUP($AJ892,Datos!$D$8:$E$13,2,0))</f>
        <v>Extremadamente Dañino</v>
      </c>
      <c r="AJ892" s="198">
        <f>IF(ISERROR(VLOOKUP($X892,Datos!$B$8:$E$13,3,0)), 0, VLOOKUP($X892,Datos!$B$8:$E$13,3,0))</f>
        <v>4</v>
      </c>
      <c r="AK892" s="198">
        <f>IF(ISERROR(VLOOKUP(AL892,Datos!D885:E890,2,0)),0,VLOOKUP(AL892,Datos!D885:E890,2,0))</f>
        <v>0</v>
      </c>
      <c r="AL892" s="198">
        <f>IF(ISERROR(VLOOKUP(Y892,Datos!B885:E890,3,0)),0,VLOOKUP(Y892,Datos!B885:E890,3,0))</f>
        <v>0</v>
      </c>
      <c r="AM892" s="198">
        <f t="shared" si="44"/>
        <v>4</v>
      </c>
      <c r="AN892" s="198" t="str">
        <f>IF(ISERROR(VLOOKUP($AM892,Datos!$I$24:$J$28,2,0)),"-",VLOOKUP($AM892,Datos!$I$24:$J$28,2,0))</f>
        <v>Moderado</v>
      </c>
    </row>
    <row r="893" spans="1:40" s="199" customFormat="1">
      <c r="A893" s="196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8" t="s">
        <v>191</v>
      </c>
      <c r="N893" s="178" t="s">
        <v>194</v>
      </c>
      <c r="O893" s="198">
        <f>IF( AND($M893&lt;&gt;"", $N893&lt;&gt;""), VLOOKUP( IF(ISERROR(VLOOKUP($M893,Datos!$B$8:$C$13,2,0)),0,VLOOKUP($M893,Datos!$B$8:$C$13,2,0)), Datos!$I$9:$N$13, IF(ISERROR(VLOOKUP($N893,Datos!$B$17:$C$21,2,0)),0,VLOOKUP($N893, Datos!$B$17:$C$21,2,0)+1),  0),  "-")</f>
        <v>22</v>
      </c>
      <c r="P893" s="177"/>
      <c r="Q893" s="177"/>
      <c r="R893" s="177"/>
      <c r="S893" s="178" t="s">
        <v>40</v>
      </c>
      <c r="T893" s="198" t="str">
        <f>IF(ISERROR(VLOOKUP($S893,Datos!$B$25:$C$29,2,0)),"", VLOOKUP($S893,Datos!$B$25:$C$29,2,0))</f>
        <v>Alta</v>
      </c>
      <c r="U893" s="198" t="str">
        <f>VLOOKUP($S893,'Efectividad de Controles'!$B$5:$D$9,3,0)</f>
        <v>Impacto / Probabilidad</v>
      </c>
      <c r="V893" s="177"/>
      <c r="W893" s="177"/>
      <c r="X893" s="178" t="s">
        <v>191</v>
      </c>
      <c r="Y893" s="178" t="s">
        <v>196</v>
      </c>
      <c r="Z893" s="198">
        <f>IF( AND($X893&lt;&gt;"", $Y893&lt;&gt;""), VLOOKUP( IF(ISERROR(VLOOKUP($X893,Datos!$B$8:$C$13,2,0)),0,VLOOKUP($X893,Datos!$B$8:$C$13,2,0)), Datos!$I$9:$N$13, IF(ISERROR(VLOOKUP($Y893,Datos!$B$17:$C$21,2,0)),0,VLOOKUP($Y893, Datos!$B$17:$C$21,2,0)+1),  0),  "-")</f>
        <v>25</v>
      </c>
      <c r="AA893" s="177"/>
      <c r="AB893" s="177"/>
      <c r="AC893" s="179"/>
      <c r="AD893" s="180"/>
      <c r="AE893" s="198">
        <f t="shared" si="42"/>
        <v>22</v>
      </c>
      <c r="AF893" s="198">
        <f t="shared" si="43"/>
        <v>25</v>
      </c>
      <c r="AG893" s="178">
        <v>3</v>
      </c>
      <c r="AH893" s="198" t="str">
        <f>IF(ISERROR(VLOOKUP($AG893,Datos!$A$9:$E$13,2,0)),"",VLOOKUP($AG893,Datos!$A$9:$E$13,2,0))</f>
        <v>3 Moderado</v>
      </c>
      <c r="AI893" s="197" t="str">
        <f>IF(ISERROR(VLOOKUP($AJ893,Datos!$D$8:$E$13,2,0)),0,VLOOKUP($AJ893,Datos!$D$8:$E$13,2,0))</f>
        <v>Extremadamente Dañino</v>
      </c>
      <c r="AJ893" s="198">
        <f>IF(ISERROR(VLOOKUP($X893,Datos!$B$8:$E$13,3,0)), 0, VLOOKUP($X893,Datos!$B$8:$E$13,3,0))</f>
        <v>4</v>
      </c>
      <c r="AK893" s="198">
        <f>IF(ISERROR(VLOOKUP(AL893,Datos!D886:E891,2,0)),0,VLOOKUP(AL893,Datos!D886:E891,2,0))</f>
        <v>0</v>
      </c>
      <c r="AL893" s="198">
        <f>IF(ISERROR(VLOOKUP(Y893,Datos!B886:E891,3,0)),0,VLOOKUP(Y893,Datos!B886:E891,3,0))</f>
        <v>0</v>
      </c>
      <c r="AM893" s="198">
        <f t="shared" si="44"/>
        <v>4</v>
      </c>
      <c r="AN893" s="198" t="str">
        <f>IF(ISERROR(VLOOKUP($AM893,Datos!$I$24:$J$28,2,0)),"-",VLOOKUP($AM893,Datos!$I$24:$J$28,2,0))</f>
        <v>Moderado</v>
      </c>
    </row>
    <row r="894" spans="1:40" s="199" customFormat="1">
      <c r="A894" s="196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8" t="s">
        <v>191</v>
      </c>
      <c r="N894" s="178" t="s">
        <v>194</v>
      </c>
      <c r="O894" s="198">
        <f>IF( AND($M894&lt;&gt;"", $N894&lt;&gt;""), VLOOKUP( IF(ISERROR(VLOOKUP($M894,Datos!$B$8:$C$13,2,0)),0,VLOOKUP($M894,Datos!$B$8:$C$13,2,0)), Datos!$I$9:$N$13, IF(ISERROR(VLOOKUP($N894,Datos!$B$17:$C$21,2,0)),0,VLOOKUP($N894, Datos!$B$17:$C$21,2,0)+1),  0),  "-")</f>
        <v>22</v>
      </c>
      <c r="P894" s="177"/>
      <c r="Q894" s="177"/>
      <c r="R894" s="177"/>
      <c r="S894" s="178" t="s">
        <v>40</v>
      </c>
      <c r="T894" s="198" t="str">
        <f>IF(ISERROR(VLOOKUP($S894,Datos!$B$25:$C$29,2,0)),"", VLOOKUP($S894,Datos!$B$25:$C$29,2,0))</f>
        <v>Alta</v>
      </c>
      <c r="U894" s="198" t="str">
        <f>VLOOKUP($S894,'Efectividad de Controles'!$B$5:$D$9,3,0)</f>
        <v>Impacto / Probabilidad</v>
      </c>
      <c r="V894" s="177"/>
      <c r="W894" s="177"/>
      <c r="X894" s="178" t="s">
        <v>191</v>
      </c>
      <c r="Y894" s="178" t="s">
        <v>196</v>
      </c>
      <c r="Z894" s="198">
        <f>IF( AND($X894&lt;&gt;"", $Y894&lt;&gt;""), VLOOKUP( IF(ISERROR(VLOOKUP($X894,Datos!$B$8:$C$13,2,0)),0,VLOOKUP($X894,Datos!$B$8:$C$13,2,0)), Datos!$I$9:$N$13, IF(ISERROR(VLOOKUP($Y894,Datos!$B$17:$C$21,2,0)),0,VLOOKUP($Y894, Datos!$B$17:$C$21,2,0)+1),  0),  "-")</f>
        <v>25</v>
      </c>
      <c r="AA894" s="177"/>
      <c r="AB894" s="177"/>
      <c r="AC894" s="179"/>
      <c r="AD894" s="180"/>
      <c r="AE894" s="198">
        <f t="shared" si="42"/>
        <v>22</v>
      </c>
      <c r="AF894" s="198">
        <f t="shared" si="43"/>
        <v>25</v>
      </c>
      <c r="AG894" s="178">
        <v>3</v>
      </c>
      <c r="AH894" s="198" t="str">
        <f>IF(ISERROR(VLOOKUP($AG894,Datos!$A$9:$E$13,2,0)),"",VLOOKUP($AG894,Datos!$A$9:$E$13,2,0))</f>
        <v>3 Moderado</v>
      </c>
      <c r="AI894" s="197" t="str">
        <f>IF(ISERROR(VLOOKUP($AJ894,Datos!$D$8:$E$13,2,0)),0,VLOOKUP($AJ894,Datos!$D$8:$E$13,2,0))</f>
        <v>Extremadamente Dañino</v>
      </c>
      <c r="AJ894" s="198">
        <f>IF(ISERROR(VLOOKUP($X894,Datos!$B$8:$E$13,3,0)), 0, VLOOKUP($X894,Datos!$B$8:$E$13,3,0))</f>
        <v>4</v>
      </c>
      <c r="AK894" s="198">
        <f>IF(ISERROR(VLOOKUP(AL894,Datos!D887:E892,2,0)),0,VLOOKUP(AL894,Datos!D887:E892,2,0))</f>
        <v>0</v>
      </c>
      <c r="AL894" s="198">
        <f>IF(ISERROR(VLOOKUP(Y894,Datos!B887:E892,3,0)),0,VLOOKUP(Y894,Datos!B887:E892,3,0))</f>
        <v>0</v>
      </c>
      <c r="AM894" s="198">
        <f t="shared" si="44"/>
        <v>4</v>
      </c>
      <c r="AN894" s="198" t="str">
        <f>IF(ISERROR(VLOOKUP($AM894,Datos!$I$24:$J$28,2,0)),"-",VLOOKUP($AM894,Datos!$I$24:$J$28,2,0))</f>
        <v>Moderado</v>
      </c>
    </row>
    <row r="895" spans="1:40" s="199" customFormat="1">
      <c r="A895" s="196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8" t="s">
        <v>191</v>
      </c>
      <c r="N895" s="178" t="s">
        <v>194</v>
      </c>
      <c r="O895" s="198">
        <f>IF( AND($M895&lt;&gt;"", $N895&lt;&gt;""), VLOOKUP( IF(ISERROR(VLOOKUP($M895,Datos!$B$8:$C$13,2,0)),0,VLOOKUP($M895,Datos!$B$8:$C$13,2,0)), Datos!$I$9:$N$13, IF(ISERROR(VLOOKUP($N895,Datos!$B$17:$C$21,2,0)),0,VLOOKUP($N895, Datos!$B$17:$C$21,2,0)+1),  0),  "-")</f>
        <v>22</v>
      </c>
      <c r="P895" s="177"/>
      <c r="Q895" s="177"/>
      <c r="R895" s="177"/>
      <c r="S895" s="178" t="s">
        <v>40</v>
      </c>
      <c r="T895" s="198" t="str">
        <f>IF(ISERROR(VLOOKUP($S895,Datos!$B$25:$C$29,2,0)),"", VLOOKUP($S895,Datos!$B$25:$C$29,2,0))</f>
        <v>Alta</v>
      </c>
      <c r="U895" s="198" t="str">
        <f>VLOOKUP($S895,'Efectividad de Controles'!$B$5:$D$9,3,0)</f>
        <v>Impacto / Probabilidad</v>
      </c>
      <c r="V895" s="177"/>
      <c r="W895" s="177"/>
      <c r="X895" s="178" t="s">
        <v>191</v>
      </c>
      <c r="Y895" s="178" t="s">
        <v>196</v>
      </c>
      <c r="Z895" s="198">
        <f>IF( AND($X895&lt;&gt;"", $Y895&lt;&gt;""), VLOOKUP( IF(ISERROR(VLOOKUP($X895,Datos!$B$8:$C$13,2,0)),0,VLOOKUP($X895,Datos!$B$8:$C$13,2,0)), Datos!$I$9:$N$13, IF(ISERROR(VLOOKUP($Y895,Datos!$B$17:$C$21,2,0)),0,VLOOKUP($Y895, Datos!$B$17:$C$21,2,0)+1),  0),  "-")</f>
        <v>25</v>
      </c>
      <c r="AA895" s="177"/>
      <c r="AB895" s="177"/>
      <c r="AC895" s="179"/>
      <c r="AD895" s="180"/>
      <c r="AE895" s="198">
        <f t="shared" si="42"/>
        <v>22</v>
      </c>
      <c r="AF895" s="198">
        <f t="shared" si="43"/>
        <v>25</v>
      </c>
      <c r="AG895" s="178">
        <v>3</v>
      </c>
      <c r="AH895" s="198" t="str">
        <f>IF(ISERROR(VLOOKUP($AG895,Datos!$A$9:$E$13,2,0)),"",VLOOKUP($AG895,Datos!$A$9:$E$13,2,0))</f>
        <v>3 Moderado</v>
      </c>
      <c r="AI895" s="197" t="str">
        <f>IF(ISERROR(VLOOKUP($AJ895,Datos!$D$8:$E$13,2,0)),0,VLOOKUP($AJ895,Datos!$D$8:$E$13,2,0))</f>
        <v>Extremadamente Dañino</v>
      </c>
      <c r="AJ895" s="198">
        <f>IF(ISERROR(VLOOKUP($X895,Datos!$B$8:$E$13,3,0)), 0, VLOOKUP($X895,Datos!$B$8:$E$13,3,0))</f>
        <v>4</v>
      </c>
      <c r="AK895" s="198">
        <f>IF(ISERROR(VLOOKUP(AL895,Datos!D888:E893,2,0)),0,VLOOKUP(AL895,Datos!D888:E893,2,0))</f>
        <v>0</v>
      </c>
      <c r="AL895" s="198">
        <f>IF(ISERROR(VLOOKUP(Y895,Datos!B888:E893,3,0)),0,VLOOKUP(Y895,Datos!B888:E893,3,0))</f>
        <v>0</v>
      </c>
      <c r="AM895" s="198">
        <f t="shared" si="44"/>
        <v>4</v>
      </c>
      <c r="AN895" s="198" t="str">
        <f>IF(ISERROR(VLOOKUP($AM895,Datos!$I$24:$J$28,2,0)),"-",VLOOKUP($AM895,Datos!$I$24:$J$28,2,0))</f>
        <v>Moderado</v>
      </c>
    </row>
    <row r="896" spans="1:40" s="199" customFormat="1">
      <c r="A896" s="196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8" t="s">
        <v>191</v>
      </c>
      <c r="N896" s="178" t="s">
        <v>194</v>
      </c>
      <c r="O896" s="198">
        <f>IF( AND($M896&lt;&gt;"", $N896&lt;&gt;""), VLOOKUP( IF(ISERROR(VLOOKUP($M896,Datos!$B$8:$C$13,2,0)),0,VLOOKUP($M896,Datos!$B$8:$C$13,2,0)), Datos!$I$9:$N$13, IF(ISERROR(VLOOKUP($N896,Datos!$B$17:$C$21,2,0)),0,VLOOKUP($N896, Datos!$B$17:$C$21,2,0)+1),  0),  "-")</f>
        <v>22</v>
      </c>
      <c r="P896" s="177"/>
      <c r="Q896" s="177"/>
      <c r="R896" s="177"/>
      <c r="S896" s="178" t="s">
        <v>40</v>
      </c>
      <c r="T896" s="198" t="str">
        <f>IF(ISERROR(VLOOKUP($S896,Datos!$B$25:$C$29,2,0)),"", VLOOKUP($S896,Datos!$B$25:$C$29,2,0))</f>
        <v>Alta</v>
      </c>
      <c r="U896" s="198" t="str">
        <f>VLOOKUP($S896,'Efectividad de Controles'!$B$5:$D$9,3,0)</f>
        <v>Impacto / Probabilidad</v>
      </c>
      <c r="V896" s="177"/>
      <c r="W896" s="177"/>
      <c r="X896" s="178" t="s">
        <v>191</v>
      </c>
      <c r="Y896" s="178" t="s">
        <v>196</v>
      </c>
      <c r="Z896" s="198">
        <f>IF( AND($X896&lt;&gt;"", $Y896&lt;&gt;""), VLOOKUP( IF(ISERROR(VLOOKUP($X896,Datos!$B$8:$C$13,2,0)),0,VLOOKUP($X896,Datos!$B$8:$C$13,2,0)), Datos!$I$9:$N$13, IF(ISERROR(VLOOKUP($Y896,Datos!$B$17:$C$21,2,0)),0,VLOOKUP($Y896, Datos!$B$17:$C$21,2,0)+1),  0),  "-")</f>
        <v>25</v>
      </c>
      <c r="AA896" s="177"/>
      <c r="AB896" s="177"/>
      <c r="AC896" s="179"/>
      <c r="AD896" s="180"/>
      <c r="AE896" s="198">
        <f t="shared" si="42"/>
        <v>22</v>
      </c>
      <c r="AF896" s="198">
        <f t="shared" si="43"/>
        <v>25</v>
      </c>
      <c r="AG896" s="178">
        <v>3</v>
      </c>
      <c r="AH896" s="198" t="str">
        <f>IF(ISERROR(VLOOKUP($AG896,Datos!$A$9:$E$13,2,0)),"",VLOOKUP($AG896,Datos!$A$9:$E$13,2,0))</f>
        <v>3 Moderado</v>
      </c>
      <c r="AI896" s="197" t="str">
        <f>IF(ISERROR(VLOOKUP($AJ896,Datos!$D$8:$E$13,2,0)),0,VLOOKUP($AJ896,Datos!$D$8:$E$13,2,0))</f>
        <v>Extremadamente Dañino</v>
      </c>
      <c r="AJ896" s="198">
        <f>IF(ISERROR(VLOOKUP($X896,Datos!$B$8:$E$13,3,0)), 0, VLOOKUP($X896,Datos!$B$8:$E$13,3,0))</f>
        <v>4</v>
      </c>
      <c r="AK896" s="198">
        <f>IF(ISERROR(VLOOKUP(AL896,Datos!D889:E894,2,0)),0,VLOOKUP(AL896,Datos!D889:E894,2,0))</f>
        <v>0</v>
      </c>
      <c r="AL896" s="198">
        <f>IF(ISERROR(VLOOKUP(Y896,Datos!B889:E894,3,0)),0,VLOOKUP(Y896,Datos!B889:E894,3,0))</f>
        <v>0</v>
      </c>
      <c r="AM896" s="198">
        <f t="shared" si="44"/>
        <v>4</v>
      </c>
      <c r="AN896" s="198" t="str">
        <f>IF(ISERROR(VLOOKUP($AM896,Datos!$I$24:$J$28,2,0)),"-",VLOOKUP($AM896,Datos!$I$24:$J$28,2,0))</f>
        <v>Moderado</v>
      </c>
    </row>
    <row r="897" spans="1:40" s="199" customFormat="1">
      <c r="A897" s="196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8" t="s">
        <v>191</v>
      </c>
      <c r="N897" s="178" t="s">
        <v>194</v>
      </c>
      <c r="O897" s="198">
        <f>IF( AND($M897&lt;&gt;"", $N897&lt;&gt;""), VLOOKUP( IF(ISERROR(VLOOKUP($M897,Datos!$B$8:$C$13,2,0)),0,VLOOKUP($M897,Datos!$B$8:$C$13,2,0)), Datos!$I$9:$N$13, IF(ISERROR(VLOOKUP($N897,Datos!$B$17:$C$21,2,0)),0,VLOOKUP($N897, Datos!$B$17:$C$21,2,0)+1),  0),  "-")</f>
        <v>22</v>
      </c>
      <c r="P897" s="177"/>
      <c r="Q897" s="177"/>
      <c r="R897" s="177"/>
      <c r="S897" s="178" t="s">
        <v>40</v>
      </c>
      <c r="T897" s="198" t="str">
        <f>IF(ISERROR(VLOOKUP($S897,Datos!$B$25:$C$29,2,0)),"", VLOOKUP($S897,Datos!$B$25:$C$29,2,0))</f>
        <v>Alta</v>
      </c>
      <c r="U897" s="198" t="str">
        <f>VLOOKUP($S897,'Efectividad de Controles'!$B$5:$D$9,3,0)</f>
        <v>Impacto / Probabilidad</v>
      </c>
      <c r="V897" s="177"/>
      <c r="W897" s="177"/>
      <c r="X897" s="178" t="s">
        <v>191</v>
      </c>
      <c r="Y897" s="178" t="s">
        <v>196</v>
      </c>
      <c r="Z897" s="198">
        <f>IF( AND($X897&lt;&gt;"", $Y897&lt;&gt;""), VLOOKUP( IF(ISERROR(VLOOKUP($X897,Datos!$B$8:$C$13,2,0)),0,VLOOKUP($X897,Datos!$B$8:$C$13,2,0)), Datos!$I$9:$N$13, IF(ISERROR(VLOOKUP($Y897,Datos!$B$17:$C$21,2,0)),0,VLOOKUP($Y897, Datos!$B$17:$C$21,2,0)+1),  0),  "-")</f>
        <v>25</v>
      </c>
      <c r="AA897" s="177"/>
      <c r="AB897" s="177"/>
      <c r="AC897" s="179"/>
      <c r="AD897" s="180"/>
      <c r="AE897" s="198">
        <f t="shared" si="42"/>
        <v>22</v>
      </c>
      <c r="AF897" s="198">
        <f t="shared" si="43"/>
        <v>25</v>
      </c>
      <c r="AG897" s="178">
        <v>3</v>
      </c>
      <c r="AH897" s="198" t="str">
        <f>IF(ISERROR(VLOOKUP($AG897,Datos!$A$9:$E$13,2,0)),"",VLOOKUP($AG897,Datos!$A$9:$E$13,2,0))</f>
        <v>3 Moderado</v>
      </c>
      <c r="AI897" s="197" t="str">
        <f>IF(ISERROR(VLOOKUP($AJ897,Datos!$D$8:$E$13,2,0)),0,VLOOKUP($AJ897,Datos!$D$8:$E$13,2,0))</f>
        <v>Extremadamente Dañino</v>
      </c>
      <c r="AJ897" s="198">
        <f>IF(ISERROR(VLOOKUP($X897,Datos!$B$8:$E$13,3,0)), 0, VLOOKUP($X897,Datos!$B$8:$E$13,3,0))</f>
        <v>4</v>
      </c>
      <c r="AK897" s="198">
        <f>IF(ISERROR(VLOOKUP(AL897,Datos!D890:E895,2,0)),0,VLOOKUP(AL897,Datos!D890:E895,2,0))</f>
        <v>0</v>
      </c>
      <c r="AL897" s="198">
        <f>IF(ISERROR(VLOOKUP(Y897,Datos!B890:E895,3,0)),0,VLOOKUP(Y897,Datos!B890:E895,3,0))</f>
        <v>0</v>
      </c>
      <c r="AM897" s="198">
        <f t="shared" si="44"/>
        <v>4</v>
      </c>
      <c r="AN897" s="198" t="str">
        <f>IF(ISERROR(VLOOKUP($AM897,Datos!$I$24:$J$28,2,0)),"-",VLOOKUP($AM897,Datos!$I$24:$J$28,2,0))</f>
        <v>Moderado</v>
      </c>
    </row>
    <row r="898" spans="1:40" s="199" customFormat="1">
      <c r="A898" s="196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8" t="s">
        <v>191</v>
      </c>
      <c r="N898" s="178" t="s">
        <v>194</v>
      </c>
      <c r="O898" s="198">
        <f>IF( AND($M898&lt;&gt;"", $N898&lt;&gt;""), VLOOKUP( IF(ISERROR(VLOOKUP($M898,Datos!$B$8:$C$13,2,0)),0,VLOOKUP($M898,Datos!$B$8:$C$13,2,0)), Datos!$I$9:$N$13, IF(ISERROR(VLOOKUP($N898,Datos!$B$17:$C$21,2,0)),0,VLOOKUP($N898, Datos!$B$17:$C$21,2,0)+1),  0),  "-")</f>
        <v>22</v>
      </c>
      <c r="P898" s="177"/>
      <c r="Q898" s="177"/>
      <c r="R898" s="177"/>
      <c r="S898" s="178" t="s">
        <v>40</v>
      </c>
      <c r="T898" s="198" t="str">
        <f>IF(ISERROR(VLOOKUP($S898,Datos!$B$25:$C$29,2,0)),"", VLOOKUP($S898,Datos!$B$25:$C$29,2,0))</f>
        <v>Alta</v>
      </c>
      <c r="U898" s="198" t="str">
        <f>VLOOKUP($S898,'Efectividad de Controles'!$B$5:$D$9,3,0)</f>
        <v>Impacto / Probabilidad</v>
      </c>
      <c r="V898" s="177"/>
      <c r="W898" s="177"/>
      <c r="X898" s="178" t="s">
        <v>191</v>
      </c>
      <c r="Y898" s="178" t="s">
        <v>196</v>
      </c>
      <c r="Z898" s="198">
        <f>IF( AND($X898&lt;&gt;"", $Y898&lt;&gt;""), VLOOKUP( IF(ISERROR(VLOOKUP($X898,Datos!$B$8:$C$13,2,0)),0,VLOOKUP($X898,Datos!$B$8:$C$13,2,0)), Datos!$I$9:$N$13, IF(ISERROR(VLOOKUP($Y898,Datos!$B$17:$C$21,2,0)),0,VLOOKUP($Y898, Datos!$B$17:$C$21,2,0)+1),  0),  "-")</f>
        <v>25</v>
      </c>
      <c r="AA898" s="177"/>
      <c r="AB898" s="177"/>
      <c r="AC898" s="179"/>
      <c r="AD898" s="180"/>
      <c r="AE898" s="198">
        <f t="shared" si="42"/>
        <v>22</v>
      </c>
      <c r="AF898" s="198">
        <f t="shared" si="43"/>
        <v>25</v>
      </c>
      <c r="AG898" s="178">
        <v>3</v>
      </c>
      <c r="AH898" s="198" t="str">
        <f>IF(ISERROR(VLOOKUP($AG898,Datos!$A$9:$E$13,2,0)),"",VLOOKUP($AG898,Datos!$A$9:$E$13,2,0))</f>
        <v>3 Moderado</v>
      </c>
      <c r="AI898" s="197" t="str">
        <f>IF(ISERROR(VLOOKUP($AJ898,Datos!$D$8:$E$13,2,0)),0,VLOOKUP($AJ898,Datos!$D$8:$E$13,2,0))</f>
        <v>Extremadamente Dañino</v>
      </c>
      <c r="AJ898" s="198">
        <f>IF(ISERROR(VLOOKUP($X898,Datos!$B$8:$E$13,3,0)), 0, VLOOKUP($X898,Datos!$B$8:$E$13,3,0))</f>
        <v>4</v>
      </c>
      <c r="AK898" s="198">
        <f>IF(ISERROR(VLOOKUP(AL898,Datos!D891:E896,2,0)),0,VLOOKUP(AL898,Datos!D891:E896,2,0))</f>
        <v>0</v>
      </c>
      <c r="AL898" s="198">
        <f>IF(ISERROR(VLOOKUP(Y898,Datos!B891:E896,3,0)),0,VLOOKUP(Y898,Datos!B891:E896,3,0))</f>
        <v>0</v>
      </c>
      <c r="AM898" s="198">
        <f t="shared" si="44"/>
        <v>4</v>
      </c>
      <c r="AN898" s="198" t="str">
        <f>IF(ISERROR(VLOOKUP($AM898,Datos!$I$24:$J$28,2,0)),"-",VLOOKUP($AM898,Datos!$I$24:$J$28,2,0))</f>
        <v>Moderado</v>
      </c>
    </row>
    <row r="899" spans="1:40" s="199" customFormat="1">
      <c r="A899" s="196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8" t="s">
        <v>191</v>
      </c>
      <c r="N899" s="178" t="s">
        <v>194</v>
      </c>
      <c r="O899" s="198">
        <f>IF( AND($M899&lt;&gt;"", $N899&lt;&gt;""), VLOOKUP( IF(ISERROR(VLOOKUP($M899,Datos!$B$8:$C$13,2,0)),0,VLOOKUP($M899,Datos!$B$8:$C$13,2,0)), Datos!$I$9:$N$13, IF(ISERROR(VLOOKUP($N899,Datos!$B$17:$C$21,2,0)),0,VLOOKUP($N899, Datos!$B$17:$C$21,2,0)+1),  0),  "-")</f>
        <v>22</v>
      </c>
      <c r="P899" s="177"/>
      <c r="Q899" s="177"/>
      <c r="R899" s="177"/>
      <c r="S899" s="178" t="s">
        <v>40</v>
      </c>
      <c r="T899" s="198" t="str">
        <f>IF(ISERROR(VLOOKUP($S899,Datos!$B$25:$C$29,2,0)),"", VLOOKUP($S899,Datos!$B$25:$C$29,2,0))</f>
        <v>Alta</v>
      </c>
      <c r="U899" s="198" t="str">
        <f>VLOOKUP($S899,'Efectividad de Controles'!$B$5:$D$9,3,0)</f>
        <v>Impacto / Probabilidad</v>
      </c>
      <c r="V899" s="177"/>
      <c r="W899" s="177"/>
      <c r="X899" s="178" t="s">
        <v>191</v>
      </c>
      <c r="Y899" s="178" t="s">
        <v>196</v>
      </c>
      <c r="Z899" s="198">
        <f>IF( AND($X899&lt;&gt;"", $Y899&lt;&gt;""), VLOOKUP( IF(ISERROR(VLOOKUP($X899,Datos!$B$8:$C$13,2,0)),0,VLOOKUP($X899,Datos!$B$8:$C$13,2,0)), Datos!$I$9:$N$13, IF(ISERROR(VLOOKUP($Y899,Datos!$B$17:$C$21,2,0)),0,VLOOKUP($Y899, Datos!$B$17:$C$21,2,0)+1),  0),  "-")</f>
        <v>25</v>
      </c>
      <c r="AA899" s="177"/>
      <c r="AB899" s="177"/>
      <c r="AC899" s="179"/>
      <c r="AD899" s="180"/>
      <c r="AE899" s="198">
        <f t="shared" si="42"/>
        <v>22</v>
      </c>
      <c r="AF899" s="198">
        <f t="shared" si="43"/>
        <v>25</v>
      </c>
      <c r="AG899" s="178">
        <v>3</v>
      </c>
      <c r="AH899" s="198" t="str">
        <f>IF(ISERROR(VLOOKUP($AG899,Datos!$A$9:$E$13,2,0)),"",VLOOKUP($AG899,Datos!$A$9:$E$13,2,0))</f>
        <v>3 Moderado</v>
      </c>
      <c r="AI899" s="197" t="str">
        <f>IF(ISERROR(VLOOKUP($AJ899,Datos!$D$8:$E$13,2,0)),0,VLOOKUP($AJ899,Datos!$D$8:$E$13,2,0))</f>
        <v>Extremadamente Dañino</v>
      </c>
      <c r="AJ899" s="198">
        <f>IF(ISERROR(VLOOKUP($X899,Datos!$B$8:$E$13,3,0)), 0, VLOOKUP($X899,Datos!$B$8:$E$13,3,0))</f>
        <v>4</v>
      </c>
      <c r="AK899" s="198">
        <f>IF(ISERROR(VLOOKUP(AL899,Datos!D892:E897,2,0)),0,VLOOKUP(AL899,Datos!D892:E897,2,0))</f>
        <v>0</v>
      </c>
      <c r="AL899" s="198">
        <f>IF(ISERROR(VLOOKUP(Y899,Datos!B892:E897,3,0)),0,VLOOKUP(Y899,Datos!B892:E897,3,0))</f>
        <v>0</v>
      </c>
      <c r="AM899" s="198">
        <f t="shared" si="44"/>
        <v>4</v>
      </c>
      <c r="AN899" s="198" t="str">
        <f>IF(ISERROR(VLOOKUP($AM899,Datos!$I$24:$J$28,2,0)),"-",VLOOKUP($AM899,Datos!$I$24:$J$28,2,0))</f>
        <v>Moderado</v>
      </c>
    </row>
    <row r="900" spans="1:40" s="199" customFormat="1">
      <c r="A900" s="196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8" t="s">
        <v>191</v>
      </c>
      <c r="N900" s="178" t="s">
        <v>194</v>
      </c>
      <c r="O900" s="198">
        <f>IF( AND($M900&lt;&gt;"", $N900&lt;&gt;""), VLOOKUP( IF(ISERROR(VLOOKUP($M900,Datos!$B$8:$C$13,2,0)),0,VLOOKUP($M900,Datos!$B$8:$C$13,2,0)), Datos!$I$9:$N$13, IF(ISERROR(VLOOKUP($N900,Datos!$B$17:$C$21,2,0)),0,VLOOKUP($N900, Datos!$B$17:$C$21,2,0)+1),  0),  "-")</f>
        <v>22</v>
      </c>
      <c r="P900" s="177"/>
      <c r="Q900" s="177"/>
      <c r="R900" s="177"/>
      <c r="S900" s="178" t="s">
        <v>40</v>
      </c>
      <c r="T900" s="198" t="str">
        <f>IF(ISERROR(VLOOKUP($S900,Datos!$B$25:$C$29,2,0)),"", VLOOKUP($S900,Datos!$B$25:$C$29,2,0))</f>
        <v>Alta</v>
      </c>
      <c r="U900" s="198" t="str">
        <f>VLOOKUP($S900,'Efectividad de Controles'!$B$5:$D$9,3,0)</f>
        <v>Impacto / Probabilidad</v>
      </c>
      <c r="V900" s="177"/>
      <c r="W900" s="177"/>
      <c r="X900" s="178" t="s">
        <v>191</v>
      </c>
      <c r="Y900" s="178" t="s">
        <v>196</v>
      </c>
      <c r="Z900" s="198">
        <f>IF( AND($X900&lt;&gt;"", $Y900&lt;&gt;""), VLOOKUP( IF(ISERROR(VLOOKUP($X900,Datos!$B$8:$C$13,2,0)),0,VLOOKUP($X900,Datos!$B$8:$C$13,2,0)), Datos!$I$9:$N$13, IF(ISERROR(VLOOKUP($Y900,Datos!$B$17:$C$21,2,0)),0,VLOOKUP($Y900, Datos!$B$17:$C$21,2,0)+1),  0),  "-")</f>
        <v>25</v>
      </c>
      <c r="AA900" s="177"/>
      <c r="AB900" s="177"/>
      <c r="AC900" s="179"/>
      <c r="AD900" s="180"/>
      <c r="AE900" s="198">
        <f t="shared" si="42"/>
        <v>22</v>
      </c>
      <c r="AF900" s="198">
        <f t="shared" si="43"/>
        <v>25</v>
      </c>
      <c r="AG900" s="178">
        <v>3</v>
      </c>
      <c r="AH900" s="198" t="str">
        <f>IF(ISERROR(VLOOKUP($AG900,Datos!$A$9:$E$13,2,0)),"",VLOOKUP($AG900,Datos!$A$9:$E$13,2,0))</f>
        <v>3 Moderado</v>
      </c>
      <c r="AI900" s="197" t="str">
        <f>IF(ISERROR(VLOOKUP($AJ900,Datos!$D$8:$E$13,2,0)),0,VLOOKUP($AJ900,Datos!$D$8:$E$13,2,0))</f>
        <v>Extremadamente Dañino</v>
      </c>
      <c r="AJ900" s="198">
        <f>IF(ISERROR(VLOOKUP($X900,Datos!$B$8:$E$13,3,0)), 0, VLOOKUP($X900,Datos!$B$8:$E$13,3,0))</f>
        <v>4</v>
      </c>
      <c r="AK900" s="198">
        <f>IF(ISERROR(VLOOKUP(AL900,Datos!D893:E898,2,0)),0,VLOOKUP(AL900,Datos!D893:E898,2,0))</f>
        <v>0</v>
      </c>
      <c r="AL900" s="198">
        <f>IF(ISERROR(VLOOKUP(Y900,Datos!B893:E898,3,0)),0,VLOOKUP(Y900,Datos!B893:E898,3,0))</f>
        <v>0</v>
      </c>
      <c r="AM900" s="198">
        <f t="shared" si="44"/>
        <v>4</v>
      </c>
      <c r="AN900" s="198" t="str">
        <f>IF(ISERROR(VLOOKUP($AM900,Datos!$I$24:$J$28,2,0)),"-",VLOOKUP($AM900,Datos!$I$24:$J$28,2,0))</f>
        <v>Moderado</v>
      </c>
    </row>
    <row r="901" spans="1:40" s="199" customFormat="1">
      <c r="A901" s="196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8" t="s">
        <v>191</v>
      </c>
      <c r="N901" s="178" t="s">
        <v>194</v>
      </c>
      <c r="O901" s="198">
        <f>IF( AND($M901&lt;&gt;"", $N901&lt;&gt;""), VLOOKUP( IF(ISERROR(VLOOKUP($M901,Datos!$B$8:$C$13,2,0)),0,VLOOKUP($M901,Datos!$B$8:$C$13,2,0)), Datos!$I$9:$N$13, IF(ISERROR(VLOOKUP($N901,Datos!$B$17:$C$21,2,0)),0,VLOOKUP($N901, Datos!$B$17:$C$21,2,0)+1),  0),  "-")</f>
        <v>22</v>
      </c>
      <c r="P901" s="177"/>
      <c r="Q901" s="177"/>
      <c r="R901" s="177"/>
      <c r="S901" s="178" t="s">
        <v>40</v>
      </c>
      <c r="T901" s="198" t="str">
        <f>IF(ISERROR(VLOOKUP($S901,Datos!$B$25:$C$29,2,0)),"", VLOOKUP($S901,Datos!$B$25:$C$29,2,0))</f>
        <v>Alta</v>
      </c>
      <c r="U901" s="198" t="str">
        <f>VLOOKUP($S901,'Efectividad de Controles'!$B$5:$D$9,3,0)</f>
        <v>Impacto / Probabilidad</v>
      </c>
      <c r="V901" s="177"/>
      <c r="W901" s="177"/>
      <c r="X901" s="178" t="s">
        <v>191</v>
      </c>
      <c r="Y901" s="178" t="s">
        <v>196</v>
      </c>
      <c r="Z901" s="198">
        <f>IF( AND($X901&lt;&gt;"", $Y901&lt;&gt;""), VLOOKUP( IF(ISERROR(VLOOKUP($X901,Datos!$B$8:$C$13,2,0)),0,VLOOKUP($X901,Datos!$B$8:$C$13,2,0)), Datos!$I$9:$N$13, IF(ISERROR(VLOOKUP($Y901,Datos!$B$17:$C$21,2,0)),0,VLOOKUP($Y901, Datos!$B$17:$C$21,2,0)+1),  0),  "-")</f>
        <v>25</v>
      </c>
      <c r="AA901" s="177"/>
      <c r="AB901" s="177"/>
      <c r="AC901" s="179"/>
      <c r="AD901" s="180"/>
      <c r="AE901" s="198">
        <f t="shared" si="42"/>
        <v>22</v>
      </c>
      <c r="AF901" s="198">
        <f t="shared" si="43"/>
        <v>25</v>
      </c>
      <c r="AG901" s="178">
        <v>3</v>
      </c>
      <c r="AH901" s="198" t="str">
        <f>IF(ISERROR(VLOOKUP($AG901,Datos!$A$9:$E$13,2,0)),"",VLOOKUP($AG901,Datos!$A$9:$E$13,2,0))</f>
        <v>3 Moderado</v>
      </c>
      <c r="AI901" s="197" t="str">
        <f>IF(ISERROR(VLOOKUP($AJ901,Datos!$D$8:$E$13,2,0)),0,VLOOKUP($AJ901,Datos!$D$8:$E$13,2,0))</f>
        <v>Extremadamente Dañino</v>
      </c>
      <c r="AJ901" s="198">
        <f>IF(ISERROR(VLOOKUP($X901,Datos!$B$8:$E$13,3,0)), 0, VLOOKUP($X901,Datos!$B$8:$E$13,3,0))</f>
        <v>4</v>
      </c>
      <c r="AK901" s="198">
        <f>IF(ISERROR(VLOOKUP(AL901,Datos!D894:E899,2,0)),0,VLOOKUP(AL901,Datos!D894:E899,2,0))</f>
        <v>0</v>
      </c>
      <c r="AL901" s="198">
        <f>IF(ISERROR(VLOOKUP(Y901,Datos!B894:E899,3,0)),0,VLOOKUP(Y901,Datos!B894:E899,3,0))</f>
        <v>0</v>
      </c>
      <c r="AM901" s="198">
        <f t="shared" si="44"/>
        <v>4</v>
      </c>
      <c r="AN901" s="198" t="str">
        <f>IF(ISERROR(VLOOKUP($AM901,Datos!$I$24:$J$28,2,0)),"-",VLOOKUP($AM901,Datos!$I$24:$J$28,2,0))</f>
        <v>Moderado</v>
      </c>
    </row>
    <row r="902" spans="1:40" s="199" customFormat="1">
      <c r="A902" s="196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8" t="s">
        <v>191</v>
      </c>
      <c r="N902" s="178" t="s">
        <v>194</v>
      </c>
      <c r="O902" s="198">
        <f>IF( AND($M902&lt;&gt;"", $N902&lt;&gt;""), VLOOKUP( IF(ISERROR(VLOOKUP($M902,Datos!$B$8:$C$13,2,0)),0,VLOOKUP($M902,Datos!$B$8:$C$13,2,0)), Datos!$I$9:$N$13, IF(ISERROR(VLOOKUP($N902,Datos!$B$17:$C$21,2,0)),0,VLOOKUP($N902, Datos!$B$17:$C$21,2,0)+1),  0),  "-")</f>
        <v>22</v>
      </c>
      <c r="P902" s="177"/>
      <c r="Q902" s="177"/>
      <c r="R902" s="177"/>
      <c r="S902" s="178" t="s">
        <v>40</v>
      </c>
      <c r="T902" s="198" t="str">
        <f>IF(ISERROR(VLOOKUP($S902,Datos!$B$25:$C$29,2,0)),"", VLOOKUP($S902,Datos!$B$25:$C$29,2,0))</f>
        <v>Alta</v>
      </c>
      <c r="U902" s="198" t="str">
        <f>VLOOKUP($S902,'Efectividad de Controles'!$B$5:$D$9,3,0)</f>
        <v>Impacto / Probabilidad</v>
      </c>
      <c r="V902" s="177"/>
      <c r="W902" s="177"/>
      <c r="X902" s="178" t="s">
        <v>191</v>
      </c>
      <c r="Y902" s="178" t="s">
        <v>196</v>
      </c>
      <c r="Z902" s="198">
        <f>IF( AND($X902&lt;&gt;"", $Y902&lt;&gt;""), VLOOKUP( IF(ISERROR(VLOOKUP($X902,Datos!$B$8:$C$13,2,0)),0,VLOOKUP($X902,Datos!$B$8:$C$13,2,0)), Datos!$I$9:$N$13, IF(ISERROR(VLOOKUP($Y902,Datos!$B$17:$C$21,2,0)),0,VLOOKUP($Y902, Datos!$B$17:$C$21,2,0)+1),  0),  "-")</f>
        <v>25</v>
      </c>
      <c r="AA902" s="177"/>
      <c r="AB902" s="177"/>
      <c r="AC902" s="179"/>
      <c r="AD902" s="180"/>
      <c r="AE902" s="198">
        <f t="shared" si="42"/>
        <v>22</v>
      </c>
      <c r="AF902" s="198">
        <f t="shared" si="43"/>
        <v>25</v>
      </c>
      <c r="AG902" s="178">
        <v>3</v>
      </c>
      <c r="AH902" s="198" t="str">
        <f>IF(ISERROR(VLOOKUP($AG902,Datos!$A$9:$E$13,2,0)),"",VLOOKUP($AG902,Datos!$A$9:$E$13,2,0))</f>
        <v>3 Moderado</v>
      </c>
      <c r="AI902" s="197" t="str">
        <f>IF(ISERROR(VLOOKUP($AJ902,Datos!$D$8:$E$13,2,0)),0,VLOOKUP($AJ902,Datos!$D$8:$E$13,2,0))</f>
        <v>Extremadamente Dañino</v>
      </c>
      <c r="AJ902" s="198">
        <f>IF(ISERROR(VLOOKUP($X902,Datos!$B$8:$E$13,3,0)), 0, VLOOKUP($X902,Datos!$B$8:$E$13,3,0))</f>
        <v>4</v>
      </c>
      <c r="AK902" s="198">
        <f>IF(ISERROR(VLOOKUP(AL902,Datos!D895:E900,2,0)),0,VLOOKUP(AL902,Datos!D895:E900,2,0))</f>
        <v>0</v>
      </c>
      <c r="AL902" s="198">
        <f>IF(ISERROR(VLOOKUP(Y902,Datos!B895:E900,3,0)),0,VLOOKUP(Y902,Datos!B895:E900,3,0))</f>
        <v>0</v>
      </c>
      <c r="AM902" s="198">
        <f t="shared" si="44"/>
        <v>4</v>
      </c>
      <c r="AN902" s="198" t="str">
        <f>IF(ISERROR(VLOOKUP($AM902,Datos!$I$24:$J$28,2,0)),"-",VLOOKUP($AM902,Datos!$I$24:$J$28,2,0))</f>
        <v>Moderado</v>
      </c>
    </row>
    <row r="903" spans="1:40" s="199" customFormat="1">
      <c r="A903" s="196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8" t="s">
        <v>191</v>
      </c>
      <c r="N903" s="178" t="s">
        <v>194</v>
      </c>
      <c r="O903" s="198">
        <f>IF( AND($M903&lt;&gt;"", $N903&lt;&gt;""), VLOOKUP( IF(ISERROR(VLOOKUP($M903,Datos!$B$8:$C$13,2,0)),0,VLOOKUP($M903,Datos!$B$8:$C$13,2,0)), Datos!$I$9:$N$13, IF(ISERROR(VLOOKUP($N903,Datos!$B$17:$C$21,2,0)),0,VLOOKUP($N903, Datos!$B$17:$C$21,2,0)+1),  0),  "-")</f>
        <v>22</v>
      </c>
      <c r="P903" s="177"/>
      <c r="Q903" s="177"/>
      <c r="R903" s="177"/>
      <c r="S903" s="178" t="s">
        <v>40</v>
      </c>
      <c r="T903" s="198" t="str">
        <f>IF(ISERROR(VLOOKUP($S903,Datos!$B$25:$C$29,2,0)),"", VLOOKUP($S903,Datos!$B$25:$C$29,2,0))</f>
        <v>Alta</v>
      </c>
      <c r="U903" s="198" t="str">
        <f>VLOOKUP($S903,'Efectividad de Controles'!$B$5:$D$9,3,0)</f>
        <v>Impacto / Probabilidad</v>
      </c>
      <c r="V903" s="177"/>
      <c r="W903" s="177"/>
      <c r="X903" s="178" t="s">
        <v>191</v>
      </c>
      <c r="Y903" s="178" t="s">
        <v>196</v>
      </c>
      <c r="Z903" s="198">
        <f>IF( AND($X903&lt;&gt;"", $Y903&lt;&gt;""), VLOOKUP( IF(ISERROR(VLOOKUP($X903,Datos!$B$8:$C$13,2,0)),0,VLOOKUP($X903,Datos!$B$8:$C$13,2,0)), Datos!$I$9:$N$13, IF(ISERROR(VLOOKUP($Y903,Datos!$B$17:$C$21,2,0)),0,VLOOKUP($Y903, Datos!$B$17:$C$21,2,0)+1),  0),  "-")</f>
        <v>25</v>
      </c>
      <c r="AA903" s="177"/>
      <c r="AB903" s="177"/>
      <c r="AC903" s="179"/>
      <c r="AD903" s="180"/>
      <c r="AE903" s="198">
        <f t="shared" si="42"/>
        <v>22</v>
      </c>
      <c r="AF903" s="198">
        <f t="shared" si="43"/>
        <v>25</v>
      </c>
      <c r="AG903" s="178">
        <v>3</v>
      </c>
      <c r="AH903" s="198" t="str">
        <f>IF(ISERROR(VLOOKUP($AG903,Datos!$A$9:$E$13,2,0)),"",VLOOKUP($AG903,Datos!$A$9:$E$13,2,0))</f>
        <v>3 Moderado</v>
      </c>
      <c r="AI903" s="197" t="str">
        <f>IF(ISERROR(VLOOKUP($AJ903,Datos!$D$8:$E$13,2,0)),0,VLOOKUP($AJ903,Datos!$D$8:$E$13,2,0))</f>
        <v>Extremadamente Dañino</v>
      </c>
      <c r="AJ903" s="198">
        <f>IF(ISERROR(VLOOKUP($X903,Datos!$B$8:$E$13,3,0)), 0, VLOOKUP($X903,Datos!$B$8:$E$13,3,0))</f>
        <v>4</v>
      </c>
      <c r="AK903" s="198">
        <f>IF(ISERROR(VLOOKUP(AL903,Datos!D896:E901,2,0)),0,VLOOKUP(AL903,Datos!D896:E901,2,0))</f>
        <v>0</v>
      </c>
      <c r="AL903" s="198">
        <f>IF(ISERROR(VLOOKUP(Y903,Datos!B896:E901,3,0)),0,VLOOKUP(Y903,Datos!B896:E901,3,0))</f>
        <v>0</v>
      </c>
      <c r="AM903" s="198">
        <f t="shared" si="44"/>
        <v>4</v>
      </c>
      <c r="AN903" s="198" t="str">
        <f>IF(ISERROR(VLOOKUP($AM903,Datos!$I$24:$J$28,2,0)),"-",VLOOKUP($AM903,Datos!$I$24:$J$28,2,0))</f>
        <v>Moderado</v>
      </c>
    </row>
    <row r="904" spans="1:40" s="199" customFormat="1">
      <c r="A904" s="196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8" t="s">
        <v>191</v>
      </c>
      <c r="N904" s="178" t="s">
        <v>194</v>
      </c>
      <c r="O904" s="198">
        <f>IF( AND($M904&lt;&gt;"", $N904&lt;&gt;""), VLOOKUP( IF(ISERROR(VLOOKUP($M904,Datos!$B$8:$C$13,2,0)),0,VLOOKUP($M904,Datos!$B$8:$C$13,2,0)), Datos!$I$9:$N$13, IF(ISERROR(VLOOKUP($N904,Datos!$B$17:$C$21,2,0)),0,VLOOKUP($N904, Datos!$B$17:$C$21,2,0)+1),  0),  "-")</f>
        <v>22</v>
      </c>
      <c r="P904" s="177"/>
      <c r="Q904" s="177"/>
      <c r="R904" s="177"/>
      <c r="S904" s="178" t="s">
        <v>40</v>
      </c>
      <c r="T904" s="198" t="str">
        <f>IF(ISERROR(VLOOKUP($S904,Datos!$B$25:$C$29,2,0)),"", VLOOKUP($S904,Datos!$B$25:$C$29,2,0))</f>
        <v>Alta</v>
      </c>
      <c r="U904" s="198" t="str">
        <f>VLOOKUP($S904,'Efectividad de Controles'!$B$5:$D$9,3,0)</f>
        <v>Impacto / Probabilidad</v>
      </c>
      <c r="V904" s="177"/>
      <c r="W904" s="177"/>
      <c r="X904" s="178" t="s">
        <v>191</v>
      </c>
      <c r="Y904" s="178" t="s">
        <v>196</v>
      </c>
      <c r="Z904" s="198">
        <f>IF( AND($X904&lt;&gt;"", $Y904&lt;&gt;""), VLOOKUP( IF(ISERROR(VLOOKUP($X904,Datos!$B$8:$C$13,2,0)),0,VLOOKUP($X904,Datos!$B$8:$C$13,2,0)), Datos!$I$9:$N$13, IF(ISERROR(VLOOKUP($Y904,Datos!$B$17:$C$21,2,0)),0,VLOOKUP($Y904, Datos!$B$17:$C$21,2,0)+1),  0),  "-")</f>
        <v>25</v>
      </c>
      <c r="AA904" s="177"/>
      <c r="AB904" s="177"/>
      <c r="AC904" s="179"/>
      <c r="AD904" s="180"/>
      <c r="AE904" s="198">
        <f t="shared" si="42"/>
        <v>22</v>
      </c>
      <c r="AF904" s="198">
        <f t="shared" si="43"/>
        <v>25</v>
      </c>
      <c r="AG904" s="178">
        <v>3</v>
      </c>
      <c r="AH904" s="198" t="str">
        <f>IF(ISERROR(VLOOKUP($AG904,Datos!$A$9:$E$13,2,0)),"",VLOOKUP($AG904,Datos!$A$9:$E$13,2,0))</f>
        <v>3 Moderado</v>
      </c>
      <c r="AI904" s="197" t="str">
        <f>IF(ISERROR(VLOOKUP($AJ904,Datos!$D$8:$E$13,2,0)),0,VLOOKUP($AJ904,Datos!$D$8:$E$13,2,0))</f>
        <v>Extremadamente Dañino</v>
      </c>
      <c r="AJ904" s="198">
        <f>IF(ISERROR(VLOOKUP($X904,Datos!$B$8:$E$13,3,0)), 0, VLOOKUP($X904,Datos!$B$8:$E$13,3,0))</f>
        <v>4</v>
      </c>
      <c r="AK904" s="198">
        <f>IF(ISERROR(VLOOKUP(AL904,Datos!D897:E902,2,0)),0,VLOOKUP(AL904,Datos!D897:E902,2,0))</f>
        <v>0</v>
      </c>
      <c r="AL904" s="198">
        <f>IF(ISERROR(VLOOKUP(Y904,Datos!B897:E902,3,0)),0,VLOOKUP(Y904,Datos!B897:E902,3,0))</f>
        <v>0</v>
      </c>
      <c r="AM904" s="198">
        <f t="shared" si="44"/>
        <v>4</v>
      </c>
      <c r="AN904" s="198" t="str">
        <f>IF(ISERROR(VLOOKUP($AM904,Datos!$I$24:$J$28,2,0)),"-",VLOOKUP($AM904,Datos!$I$24:$J$28,2,0))</f>
        <v>Moderado</v>
      </c>
    </row>
    <row r="905" spans="1:40" s="199" customFormat="1">
      <c r="A905" s="196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8" t="s">
        <v>191</v>
      </c>
      <c r="N905" s="178" t="s">
        <v>194</v>
      </c>
      <c r="O905" s="198">
        <f>IF( AND($M905&lt;&gt;"", $N905&lt;&gt;""), VLOOKUP( IF(ISERROR(VLOOKUP($M905,Datos!$B$8:$C$13,2,0)),0,VLOOKUP($M905,Datos!$B$8:$C$13,2,0)), Datos!$I$9:$N$13, IF(ISERROR(VLOOKUP($N905,Datos!$B$17:$C$21,2,0)),0,VLOOKUP($N905, Datos!$B$17:$C$21,2,0)+1),  0),  "-")</f>
        <v>22</v>
      </c>
      <c r="P905" s="177"/>
      <c r="Q905" s="177"/>
      <c r="R905" s="177"/>
      <c r="S905" s="178" t="s">
        <v>40</v>
      </c>
      <c r="T905" s="198" t="str">
        <f>IF(ISERROR(VLOOKUP($S905,Datos!$B$25:$C$29,2,0)),"", VLOOKUP($S905,Datos!$B$25:$C$29,2,0))</f>
        <v>Alta</v>
      </c>
      <c r="U905" s="198" t="str">
        <f>VLOOKUP($S905,'Efectividad de Controles'!$B$5:$D$9,3,0)</f>
        <v>Impacto / Probabilidad</v>
      </c>
      <c r="V905" s="177"/>
      <c r="W905" s="177"/>
      <c r="X905" s="178" t="s">
        <v>191</v>
      </c>
      <c r="Y905" s="178" t="s">
        <v>196</v>
      </c>
      <c r="Z905" s="198">
        <f>IF( AND($X905&lt;&gt;"", $Y905&lt;&gt;""), VLOOKUP( IF(ISERROR(VLOOKUP($X905,Datos!$B$8:$C$13,2,0)),0,VLOOKUP($X905,Datos!$B$8:$C$13,2,0)), Datos!$I$9:$N$13, IF(ISERROR(VLOOKUP($Y905,Datos!$B$17:$C$21,2,0)),0,VLOOKUP($Y905, Datos!$B$17:$C$21,2,0)+1),  0),  "-")</f>
        <v>25</v>
      </c>
      <c r="AA905" s="177"/>
      <c r="AB905" s="177"/>
      <c r="AC905" s="179"/>
      <c r="AD905" s="180"/>
      <c r="AE905" s="198">
        <f t="shared" si="42"/>
        <v>22</v>
      </c>
      <c r="AF905" s="198">
        <f t="shared" si="43"/>
        <v>25</v>
      </c>
      <c r="AG905" s="178">
        <v>3</v>
      </c>
      <c r="AH905" s="198" t="str">
        <f>IF(ISERROR(VLOOKUP($AG905,Datos!$A$9:$E$13,2,0)),"",VLOOKUP($AG905,Datos!$A$9:$E$13,2,0))</f>
        <v>3 Moderado</v>
      </c>
      <c r="AI905" s="197" t="str">
        <f>IF(ISERROR(VLOOKUP($AJ905,Datos!$D$8:$E$13,2,0)),0,VLOOKUP($AJ905,Datos!$D$8:$E$13,2,0))</f>
        <v>Extremadamente Dañino</v>
      </c>
      <c r="AJ905" s="198">
        <f>IF(ISERROR(VLOOKUP($X905,Datos!$B$8:$E$13,3,0)), 0, VLOOKUP($X905,Datos!$B$8:$E$13,3,0))</f>
        <v>4</v>
      </c>
      <c r="AK905" s="198">
        <f>IF(ISERROR(VLOOKUP(AL905,Datos!D898:E903,2,0)),0,VLOOKUP(AL905,Datos!D898:E903,2,0))</f>
        <v>0</v>
      </c>
      <c r="AL905" s="198">
        <f>IF(ISERROR(VLOOKUP(Y905,Datos!B898:E903,3,0)),0,VLOOKUP(Y905,Datos!B898:E903,3,0))</f>
        <v>0</v>
      </c>
      <c r="AM905" s="198">
        <f t="shared" si="44"/>
        <v>4</v>
      </c>
      <c r="AN905" s="198" t="str">
        <f>IF(ISERROR(VLOOKUP($AM905,Datos!$I$24:$J$28,2,0)),"-",VLOOKUP($AM905,Datos!$I$24:$J$28,2,0))</f>
        <v>Moderado</v>
      </c>
    </row>
    <row r="906" spans="1:40" s="199" customFormat="1">
      <c r="A906" s="196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8" t="s">
        <v>191</v>
      </c>
      <c r="N906" s="178" t="s">
        <v>194</v>
      </c>
      <c r="O906" s="198">
        <f>IF( AND($M906&lt;&gt;"", $N906&lt;&gt;""), VLOOKUP( IF(ISERROR(VLOOKUP($M906,Datos!$B$8:$C$13,2,0)),0,VLOOKUP($M906,Datos!$B$8:$C$13,2,0)), Datos!$I$9:$N$13, IF(ISERROR(VLOOKUP($N906,Datos!$B$17:$C$21,2,0)),0,VLOOKUP($N906, Datos!$B$17:$C$21,2,0)+1),  0),  "-")</f>
        <v>22</v>
      </c>
      <c r="P906" s="177"/>
      <c r="Q906" s="177"/>
      <c r="R906" s="177"/>
      <c r="S906" s="178" t="s">
        <v>40</v>
      </c>
      <c r="T906" s="198" t="str">
        <f>IF(ISERROR(VLOOKUP($S906,Datos!$B$25:$C$29,2,0)),"", VLOOKUP($S906,Datos!$B$25:$C$29,2,0))</f>
        <v>Alta</v>
      </c>
      <c r="U906" s="198" t="str">
        <f>VLOOKUP($S906,'Efectividad de Controles'!$B$5:$D$9,3,0)</f>
        <v>Impacto / Probabilidad</v>
      </c>
      <c r="V906" s="177"/>
      <c r="W906" s="177"/>
      <c r="X906" s="178" t="s">
        <v>191</v>
      </c>
      <c r="Y906" s="178" t="s">
        <v>196</v>
      </c>
      <c r="Z906" s="198">
        <f>IF( AND($X906&lt;&gt;"", $Y906&lt;&gt;""), VLOOKUP( IF(ISERROR(VLOOKUP($X906,Datos!$B$8:$C$13,2,0)),0,VLOOKUP($X906,Datos!$B$8:$C$13,2,0)), Datos!$I$9:$N$13, IF(ISERROR(VLOOKUP($Y906,Datos!$B$17:$C$21,2,0)),0,VLOOKUP($Y906, Datos!$B$17:$C$21,2,0)+1),  0),  "-")</f>
        <v>25</v>
      </c>
      <c r="AA906" s="177"/>
      <c r="AB906" s="177"/>
      <c r="AC906" s="179"/>
      <c r="AD906" s="180"/>
      <c r="AE906" s="198">
        <f t="shared" si="42"/>
        <v>22</v>
      </c>
      <c r="AF906" s="198">
        <f t="shared" si="43"/>
        <v>25</v>
      </c>
      <c r="AG906" s="178">
        <v>3</v>
      </c>
      <c r="AH906" s="198" t="str">
        <f>IF(ISERROR(VLOOKUP($AG906,Datos!$A$9:$E$13,2,0)),"",VLOOKUP($AG906,Datos!$A$9:$E$13,2,0))</f>
        <v>3 Moderado</v>
      </c>
      <c r="AI906" s="197" t="str">
        <f>IF(ISERROR(VLOOKUP($AJ906,Datos!$D$8:$E$13,2,0)),0,VLOOKUP($AJ906,Datos!$D$8:$E$13,2,0))</f>
        <v>Extremadamente Dañino</v>
      </c>
      <c r="AJ906" s="198">
        <f>IF(ISERROR(VLOOKUP($X906,Datos!$B$8:$E$13,3,0)), 0, VLOOKUP($X906,Datos!$B$8:$E$13,3,0))</f>
        <v>4</v>
      </c>
      <c r="AK906" s="198">
        <f>IF(ISERROR(VLOOKUP(AL906,Datos!D899:E904,2,0)),0,VLOOKUP(AL906,Datos!D899:E904,2,0))</f>
        <v>0</v>
      </c>
      <c r="AL906" s="198">
        <f>IF(ISERROR(VLOOKUP(Y906,Datos!B899:E904,3,0)),0,VLOOKUP(Y906,Datos!B899:E904,3,0))</f>
        <v>0</v>
      </c>
      <c r="AM906" s="198">
        <f t="shared" si="44"/>
        <v>4</v>
      </c>
      <c r="AN906" s="198" t="str">
        <f>IF(ISERROR(VLOOKUP($AM906,Datos!$I$24:$J$28,2,0)),"-",VLOOKUP($AM906,Datos!$I$24:$J$28,2,0))</f>
        <v>Moderado</v>
      </c>
    </row>
    <row r="907" spans="1:40" s="199" customFormat="1">
      <c r="A907" s="196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8" t="s">
        <v>191</v>
      </c>
      <c r="N907" s="178" t="s">
        <v>194</v>
      </c>
      <c r="O907" s="198">
        <f>IF( AND($M907&lt;&gt;"", $N907&lt;&gt;""), VLOOKUP( IF(ISERROR(VLOOKUP($M907,Datos!$B$8:$C$13,2,0)),0,VLOOKUP($M907,Datos!$B$8:$C$13,2,0)), Datos!$I$9:$N$13, IF(ISERROR(VLOOKUP($N907,Datos!$B$17:$C$21,2,0)),0,VLOOKUP($N907, Datos!$B$17:$C$21,2,0)+1),  0),  "-")</f>
        <v>22</v>
      </c>
      <c r="P907" s="177"/>
      <c r="Q907" s="177"/>
      <c r="R907" s="177"/>
      <c r="S907" s="178" t="s">
        <v>40</v>
      </c>
      <c r="T907" s="198" t="str">
        <f>IF(ISERROR(VLOOKUP($S907,Datos!$B$25:$C$29,2,0)),"", VLOOKUP($S907,Datos!$B$25:$C$29,2,0))</f>
        <v>Alta</v>
      </c>
      <c r="U907" s="198" t="str">
        <f>VLOOKUP($S907,'Efectividad de Controles'!$B$5:$D$9,3,0)</f>
        <v>Impacto / Probabilidad</v>
      </c>
      <c r="V907" s="177"/>
      <c r="W907" s="177"/>
      <c r="X907" s="178" t="s">
        <v>191</v>
      </c>
      <c r="Y907" s="178" t="s">
        <v>196</v>
      </c>
      <c r="Z907" s="198">
        <f>IF( AND($X907&lt;&gt;"", $Y907&lt;&gt;""), VLOOKUP( IF(ISERROR(VLOOKUP($X907,Datos!$B$8:$C$13,2,0)),0,VLOOKUP($X907,Datos!$B$8:$C$13,2,0)), Datos!$I$9:$N$13, IF(ISERROR(VLOOKUP($Y907,Datos!$B$17:$C$21,2,0)),0,VLOOKUP($Y907, Datos!$B$17:$C$21,2,0)+1),  0),  "-")</f>
        <v>25</v>
      </c>
      <c r="AA907" s="177"/>
      <c r="AB907" s="177"/>
      <c r="AC907" s="179"/>
      <c r="AD907" s="180"/>
      <c r="AE907" s="198">
        <f t="shared" si="42"/>
        <v>22</v>
      </c>
      <c r="AF907" s="198">
        <f t="shared" si="43"/>
        <v>25</v>
      </c>
      <c r="AG907" s="178">
        <v>3</v>
      </c>
      <c r="AH907" s="198" t="str">
        <f>IF(ISERROR(VLOOKUP($AG907,Datos!$A$9:$E$13,2,0)),"",VLOOKUP($AG907,Datos!$A$9:$E$13,2,0))</f>
        <v>3 Moderado</v>
      </c>
      <c r="AI907" s="197" t="str">
        <f>IF(ISERROR(VLOOKUP($AJ907,Datos!$D$8:$E$13,2,0)),0,VLOOKUP($AJ907,Datos!$D$8:$E$13,2,0))</f>
        <v>Extremadamente Dañino</v>
      </c>
      <c r="AJ907" s="198">
        <f>IF(ISERROR(VLOOKUP($X907,Datos!$B$8:$E$13,3,0)), 0, VLOOKUP($X907,Datos!$B$8:$E$13,3,0))</f>
        <v>4</v>
      </c>
      <c r="AK907" s="198">
        <f>IF(ISERROR(VLOOKUP(AL907,Datos!D900:E905,2,0)),0,VLOOKUP(AL907,Datos!D900:E905,2,0))</f>
        <v>0</v>
      </c>
      <c r="AL907" s="198">
        <f>IF(ISERROR(VLOOKUP(Y907,Datos!B900:E905,3,0)),0,VLOOKUP(Y907,Datos!B900:E905,3,0))</f>
        <v>0</v>
      </c>
      <c r="AM907" s="198">
        <f t="shared" si="44"/>
        <v>4</v>
      </c>
      <c r="AN907" s="198" t="str">
        <f>IF(ISERROR(VLOOKUP($AM907,Datos!$I$24:$J$28,2,0)),"-",VLOOKUP($AM907,Datos!$I$24:$J$28,2,0))</f>
        <v>Moderado</v>
      </c>
    </row>
    <row r="908" spans="1:40" s="199" customFormat="1">
      <c r="A908" s="196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8" t="s">
        <v>191</v>
      </c>
      <c r="N908" s="178" t="s">
        <v>194</v>
      </c>
      <c r="O908" s="198">
        <f>IF( AND($M908&lt;&gt;"", $N908&lt;&gt;""), VLOOKUP( IF(ISERROR(VLOOKUP($M908,Datos!$B$8:$C$13,2,0)),0,VLOOKUP($M908,Datos!$B$8:$C$13,2,0)), Datos!$I$9:$N$13, IF(ISERROR(VLOOKUP($N908,Datos!$B$17:$C$21,2,0)),0,VLOOKUP($N908, Datos!$B$17:$C$21,2,0)+1),  0),  "-")</f>
        <v>22</v>
      </c>
      <c r="P908" s="177"/>
      <c r="Q908" s="177"/>
      <c r="R908" s="177"/>
      <c r="S908" s="178" t="s">
        <v>40</v>
      </c>
      <c r="T908" s="198" t="str">
        <f>IF(ISERROR(VLOOKUP($S908,Datos!$B$25:$C$29,2,0)),"", VLOOKUP($S908,Datos!$B$25:$C$29,2,0))</f>
        <v>Alta</v>
      </c>
      <c r="U908" s="198" t="str">
        <f>VLOOKUP($S908,'Efectividad de Controles'!$B$5:$D$9,3,0)</f>
        <v>Impacto / Probabilidad</v>
      </c>
      <c r="V908" s="177"/>
      <c r="W908" s="177"/>
      <c r="X908" s="178" t="s">
        <v>191</v>
      </c>
      <c r="Y908" s="178" t="s">
        <v>196</v>
      </c>
      <c r="Z908" s="198">
        <f>IF( AND($X908&lt;&gt;"", $Y908&lt;&gt;""), VLOOKUP( IF(ISERROR(VLOOKUP($X908,Datos!$B$8:$C$13,2,0)),0,VLOOKUP($X908,Datos!$B$8:$C$13,2,0)), Datos!$I$9:$N$13, IF(ISERROR(VLOOKUP($Y908,Datos!$B$17:$C$21,2,0)),0,VLOOKUP($Y908, Datos!$B$17:$C$21,2,0)+1),  0),  "-")</f>
        <v>25</v>
      </c>
      <c r="AA908" s="177"/>
      <c r="AB908" s="177"/>
      <c r="AC908" s="179"/>
      <c r="AD908" s="180"/>
      <c r="AE908" s="198">
        <f t="shared" si="42"/>
        <v>22</v>
      </c>
      <c r="AF908" s="198">
        <f t="shared" si="43"/>
        <v>25</v>
      </c>
      <c r="AG908" s="178">
        <v>3</v>
      </c>
      <c r="AH908" s="198" t="str">
        <f>IF(ISERROR(VLOOKUP($AG908,Datos!$A$9:$E$13,2,0)),"",VLOOKUP($AG908,Datos!$A$9:$E$13,2,0))</f>
        <v>3 Moderado</v>
      </c>
      <c r="AI908" s="197" t="str">
        <f>IF(ISERROR(VLOOKUP($AJ908,Datos!$D$8:$E$13,2,0)),0,VLOOKUP($AJ908,Datos!$D$8:$E$13,2,0))</f>
        <v>Extremadamente Dañino</v>
      </c>
      <c r="AJ908" s="198">
        <f>IF(ISERROR(VLOOKUP($X908,Datos!$B$8:$E$13,3,0)), 0, VLOOKUP($X908,Datos!$B$8:$E$13,3,0))</f>
        <v>4</v>
      </c>
      <c r="AK908" s="198">
        <f>IF(ISERROR(VLOOKUP(AL908,Datos!D901:E906,2,0)),0,VLOOKUP(AL908,Datos!D901:E906,2,0))</f>
        <v>0</v>
      </c>
      <c r="AL908" s="198">
        <f>IF(ISERROR(VLOOKUP(Y908,Datos!B901:E906,3,0)),0,VLOOKUP(Y908,Datos!B901:E906,3,0))</f>
        <v>0</v>
      </c>
      <c r="AM908" s="198">
        <f t="shared" si="44"/>
        <v>4</v>
      </c>
      <c r="AN908" s="198" t="str">
        <f>IF(ISERROR(VLOOKUP($AM908,Datos!$I$24:$J$28,2,0)),"-",VLOOKUP($AM908,Datos!$I$24:$J$28,2,0))</f>
        <v>Moderado</v>
      </c>
    </row>
    <row r="909" spans="1:40" s="199" customFormat="1">
      <c r="A909" s="196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8" t="s">
        <v>191</v>
      </c>
      <c r="N909" s="178" t="s">
        <v>194</v>
      </c>
      <c r="O909" s="198">
        <f>IF( AND($M909&lt;&gt;"", $N909&lt;&gt;""), VLOOKUP( IF(ISERROR(VLOOKUP($M909,Datos!$B$8:$C$13,2,0)),0,VLOOKUP($M909,Datos!$B$8:$C$13,2,0)), Datos!$I$9:$N$13, IF(ISERROR(VLOOKUP($N909,Datos!$B$17:$C$21,2,0)),0,VLOOKUP($N909, Datos!$B$17:$C$21,2,0)+1),  0),  "-")</f>
        <v>22</v>
      </c>
      <c r="P909" s="177"/>
      <c r="Q909" s="177"/>
      <c r="R909" s="177"/>
      <c r="S909" s="178" t="s">
        <v>40</v>
      </c>
      <c r="T909" s="198" t="str">
        <f>IF(ISERROR(VLOOKUP($S909,Datos!$B$25:$C$29,2,0)),"", VLOOKUP($S909,Datos!$B$25:$C$29,2,0))</f>
        <v>Alta</v>
      </c>
      <c r="U909" s="198" t="str">
        <f>VLOOKUP($S909,'Efectividad de Controles'!$B$5:$D$9,3,0)</f>
        <v>Impacto / Probabilidad</v>
      </c>
      <c r="V909" s="177"/>
      <c r="W909" s="177"/>
      <c r="X909" s="178" t="s">
        <v>191</v>
      </c>
      <c r="Y909" s="178" t="s">
        <v>196</v>
      </c>
      <c r="Z909" s="198">
        <f>IF( AND($X909&lt;&gt;"", $Y909&lt;&gt;""), VLOOKUP( IF(ISERROR(VLOOKUP($X909,Datos!$B$8:$C$13,2,0)),0,VLOOKUP($X909,Datos!$B$8:$C$13,2,0)), Datos!$I$9:$N$13, IF(ISERROR(VLOOKUP($Y909,Datos!$B$17:$C$21,2,0)),0,VLOOKUP($Y909, Datos!$B$17:$C$21,2,0)+1),  0),  "-")</f>
        <v>25</v>
      </c>
      <c r="AA909" s="177"/>
      <c r="AB909" s="177"/>
      <c r="AC909" s="179"/>
      <c r="AD909" s="180"/>
      <c r="AE909" s="198">
        <f t="shared" si="42"/>
        <v>22</v>
      </c>
      <c r="AF909" s="198">
        <f t="shared" si="43"/>
        <v>25</v>
      </c>
      <c r="AG909" s="178">
        <v>3</v>
      </c>
      <c r="AH909" s="198" t="str">
        <f>IF(ISERROR(VLOOKUP($AG909,Datos!$A$9:$E$13,2,0)),"",VLOOKUP($AG909,Datos!$A$9:$E$13,2,0))</f>
        <v>3 Moderado</v>
      </c>
      <c r="AI909" s="197" t="str">
        <f>IF(ISERROR(VLOOKUP($AJ909,Datos!$D$8:$E$13,2,0)),0,VLOOKUP($AJ909,Datos!$D$8:$E$13,2,0))</f>
        <v>Extremadamente Dañino</v>
      </c>
      <c r="AJ909" s="198">
        <f>IF(ISERROR(VLOOKUP($X909,Datos!$B$8:$E$13,3,0)), 0, VLOOKUP($X909,Datos!$B$8:$E$13,3,0))</f>
        <v>4</v>
      </c>
      <c r="AK909" s="198">
        <f>IF(ISERROR(VLOOKUP(AL909,Datos!D902:E907,2,0)),0,VLOOKUP(AL909,Datos!D902:E907,2,0))</f>
        <v>0</v>
      </c>
      <c r="AL909" s="198">
        <f>IF(ISERROR(VLOOKUP(Y909,Datos!B902:E907,3,0)),0,VLOOKUP(Y909,Datos!B902:E907,3,0))</f>
        <v>0</v>
      </c>
      <c r="AM909" s="198">
        <f t="shared" si="44"/>
        <v>4</v>
      </c>
      <c r="AN909" s="198" t="str">
        <f>IF(ISERROR(VLOOKUP($AM909,Datos!$I$24:$J$28,2,0)),"-",VLOOKUP($AM909,Datos!$I$24:$J$28,2,0))</f>
        <v>Moderado</v>
      </c>
    </row>
    <row r="910" spans="1:40" s="199" customFormat="1">
      <c r="A910" s="196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8" t="s">
        <v>191</v>
      </c>
      <c r="N910" s="178" t="s">
        <v>194</v>
      </c>
      <c r="O910" s="198">
        <f>IF( AND($M910&lt;&gt;"", $N910&lt;&gt;""), VLOOKUP( IF(ISERROR(VLOOKUP($M910,Datos!$B$8:$C$13,2,0)),0,VLOOKUP($M910,Datos!$B$8:$C$13,2,0)), Datos!$I$9:$N$13, IF(ISERROR(VLOOKUP($N910,Datos!$B$17:$C$21,2,0)),0,VLOOKUP($N910, Datos!$B$17:$C$21,2,0)+1),  0),  "-")</f>
        <v>22</v>
      </c>
      <c r="P910" s="177"/>
      <c r="Q910" s="177"/>
      <c r="R910" s="177"/>
      <c r="S910" s="178" t="s">
        <v>40</v>
      </c>
      <c r="T910" s="198" t="str">
        <f>IF(ISERROR(VLOOKUP($S910,Datos!$B$25:$C$29,2,0)),"", VLOOKUP($S910,Datos!$B$25:$C$29,2,0))</f>
        <v>Alta</v>
      </c>
      <c r="U910" s="198" t="str">
        <f>VLOOKUP($S910,'Efectividad de Controles'!$B$5:$D$9,3,0)</f>
        <v>Impacto / Probabilidad</v>
      </c>
      <c r="V910" s="177"/>
      <c r="W910" s="177"/>
      <c r="X910" s="178" t="s">
        <v>191</v>
      </c>
      <c r="Y910" s="178" t="s">
        <v>196</v>
      </c>
      <c r="Z910" s="198">
        <f>IF( AND($X910&lt;&gt;"", $Y910&lt;&gt;""), VLOOKUP( IF(ISERROR(VLOOKUP($X910,Datos!$B$8:$C$13,2,0)),0,VLOOKUP($X910,Datos!$B$8:$C$13,2,0)), Datos!$I$9:$N$13, IF(ISERROR(VLOOKUP($Y910,Datos!$B$17:$C$21,2,0)),0,VLOOKUP($Y910, Datos!$B$17:$C$21,2,0)+1),  0),  "-")</f>
        <v>25</v>
      </c>
      <c r="AA910" s="177"/>
      <c r="AB910" s="177"/>
      <c r="AC910" s="179"/>
      <c r="AD910" s="180"/>
      <c r="AE910" s="198">
        <f t="shared" si="42"/>
        <v>22</v>
      </c>
      <c r="AF910" s="198">
        <f t="shared" si="43"/>
        <v>25</v>
      </c>
      <c r="AG910" s="178">
        <v>3</v>
      </c>
      <c r="AH910" s="198" t="str">
        <f>IF(ISERROR(VLOOKUP($AG910,Datos!$A$9:$E$13,2,0)),"",VLOOKUP($AG910,Datos!$A$9:$E$13,2,0))</f>
        <v>3 Moderado</v>
      </c>
      <c r="AI910" s="197" t="str">
        <f>IF(ISERROR(VLOOKUP($AJ910,Datos!$D$8:$E$13,2,0)),0,VLOOKUP($AJ910,Datos!$D$8:$E$13,2,0))</f>
        <v>Extremadamente Dañino</v>
      </c>
      <c r="AJ910" s="198">
        <f>IF(ISERROR(VLOOKUP($X910,Datos!$B$8:$E$13,3,0)), 0, VLOOKUP($X910,Datos!$B$8:$E$13,3,0))</f>
        <v>4</v>
      </c>
      <c r="AK910" s="198">
        <f>IF(ISERROR(VLOOKUP(AL910,Datos!D903:E908,2,0)),0,VLOOKUP(AL910,Datos!D903:E908,2,0))</f>
        <v>0</v>
      </c>
      <c r="AL910" s="198">
        <f>IF(ISERROR(VLOOKUP(Y910,Datos!B903:E908,3,0)),0,VLOOKUP(Y910,Datos!B903:E908,3,0))</f>
        <v>0</v>
      </c>
      <c r="AM910" s="198">
        <f t="shared" si="44"/>
        <v>4</v>
      </c>
      <c r="AN910" s="198" t="str">
        <f>IF(ISERROR(VLOOKUP($AM910,Datos!$I$24:$J$28,2,0)),"-",VLOOKUP($AM910,Datos!$I$24:$J$28,2,0))</f>
        <v>Moderado</v>
      </c>
    </row>
    <row r="911" spans="1:40" s="199" customFormat="1">
      <c r="A911" s="196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8" t="s">
        <v>191</v>
      </c>
      <c r="N911" s="178" t="s">
        <v>194</v>
      </c>
      <c r="O911" s="198">
        <f>IF( AND($M911&lt;&gt;"", $N911&lt;&gt;""), VLOOKUP( IF(ISERROR(VLOOKUP($M911,Datos!$B$8:$C$13,2,0)),0,VLOOKUP($M911,Datos!$B$8:$C$13,2,0)), Datos!$I$9:$N$13, IF(ISERROR(VLOOKUP($N911,Datos!$B$17:$C$21,2,0)),0,VLOOKUP($N911, Datos!$B$17:$C$21,2,0)+1),  0),  "-")</f>
        <v>22</v>
      </c>
      <c r="P911" s="177"/>
      <c r="Q911" s="177"/>
      <c r="R911" s="177"/>
      <c r="S911" s="178" t="s">
        <v>40</v>
      </c>
      <c r="T911" s="198" t="str">
        <f>IF(ISERROR(VLOOKUP($S911,Datos!$B$25:$C$29,2,0)),"", VLOOKUP($S911,Datos!$B$25:$C$29,2,0))</f>
        <v>Alta</v>
      </c>
      <c r="U911" s="198" t="str">
        <f>VLOOKUP($S911,'Efectividad de Controles'!$B$5:$D$9,3,0)</f>
        <v>Impacto / Probabilidad</v>
      </c>
      <c r="V911" s="177"/>
      <c r="W911" s="177"/>
      <c r="X911" s="178" t="s">
        <v>191</v>
      </c>
      <c r="Y911" s="178" t="s">
        <v>196</v>
      </c>
      <c r="Z911" s="198">
        <f>IF( AND($X911&lt;&gt;"", $Y911&lt;&gt;""), VLOOKUP( IF(ISERROR(VLOOKUP($X911,Datos!$B$8:$C$13,2,0)),0,VLOOKUP($X911,Datos!$B$8:$C$13,2,0)), Datos!$I$9:$N$13, IF(ISERROR(VLOOKUP($Y911,Datos!$B$17:$C$21,2,0)),0,VLOOKUP($Y911, Datos!$B$17:$C$21,2,0)+1),  0),  "-")</f>
        <v>25</v>
      </c>
      <c r="AA911" s="177"/>
      <c r="AB911" s="177"/>
      <c r="AC911" s="179"/>
      <c r="AD911" s="180"/>
      <c r="AE911" s="198">
        <f t="shared" si="42"/>
        <v>22</v>
      </c>
      <c r="AF911" s="198">
        <f t="shared" si="43"/>
        <v>25</v>
      </c>
      <c r="AG911" s="178">
        <v>3</v>
      </c>
      <c r="AH911" s="198" t="str">
        <f>IF(ISERROR(VLOOKUP($AG911,Datos!$A$9:$E$13,2,0)),"",VLOOKUP($AG911,Datos!$A$9:$E$13,2,0))</f>
        <v>3 Moderado</v>
      </c>
      <c r="AI911" s="197" t="str">
        <f>IF(ISERROR(VLOOKUP($AJ911,Datos!$D$8:$E$13,2,0)),0,VLOOKUP($AJ911,Datos!$D$8:$E$13,2,0))</f>
        <v>Extremadamente Dañino</v>
      </c>
      <c r="AJ911" s="198">
        <f>IF(ISERROR(VLOOKUP($X911,Datos!$B$8:$E$13,3,0)), 0, VLOOKUP($X911,Datos!$B$8:$E$13,3,0))</f>
        <v>4</v>
      </c>
      <c r="AK911" s="198">
        <f>IF(ISERROR(VLOOKUP(AL911,Datos!D904:E909,2,0)),0,VLOOKUP(AL911,Datos!D904:E909,2,0))</f>
        <v>0</v>
      </c>
      <c r="AL911" s="198">
        <f>IF(ISERROR(VLOOKUP(Y911,Datos!B904:E909,3,0)),0,VLOOKUP(Y911,Datos!B904:E909,3,0))</f>
        <v>0</v>
      </c>
      <c r="AM911" s="198">
        <f t="shared" si="44"/>
        <v>4</v>
      </c>
      <c r="AN911" s="198" t="str">
        <f>IF(ISERROR(VLOOKUP($AM911,Datos!$I$24:$J$28,2,0)),"-",VLOOKUP($AM911,Datos!$I$24:$J$28,2,0))</f>
        <v>Moderado</v>
      </c>
    </row>
    <row r="912" spans="1:40" s="199" customFormat="1">
      <c r="A912" s="196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8" t="s">
        <v>191</v>
      </c>
      <c r="N912" s="178" t="s">
        <v>194</v>
      </c>
      <c r="O912" s="198">
        <f>IF( AND($M912&lt;&gt;"", $N912&lt;&gt;""), VLOOKUP( IF(ISERROR(VLOOKUP($M912,Datos!$B$8:$C$13,2,0)),0,VLOOKUP($M912,Datos!$B$8:$C$13,2,0)), Datos!$I$9:$N$13, IF(ISERROR(VLOOKUP($N912,Datos!$B$17:$C$21,2,0)),0,VLOOKUP($N912, Datos!$B$17:$C$21,2,0)+1),  0),  "-")</f>
        <v>22</v>
      </c>
      <c r="P912" s="177"/>
      <c r="Q912" s="177"/>
      <c r="R912" s="177"/>
      <c r="S912" s="178" t="s">
        <v>40</v>
      </c>
      <c r="T912" s="198" t="str">
        <f>IF(ISERROR(VLOOKUP($S912,Datos!$B$25:$C$29,2,0)),"", VLOOKUP($S912,Datos!$B$25:$C$29,2,0))</f>
        <v>Alta</v>
      </c>
      <c r="U912" s="198" t="str">
        <f>VLOOKUP($S912,'Efectividad de Controles'!$B$5:$D$9,3,0)</f>
        <v>Impacto / Probabilidad</v>
      </c>
      <c r="V912" s="177"/>
      <c r="W912" s="177"/>
      <c r="X912" s="178" t="s">
        <v>191</v>
      </c>
      <c r="Y912" s="178" t="s">
        <v>196</v>
      </c>
      <c r="Z912" s="198">
        <f>IF( AND($X912&lt;&gt;"", $Y912&lt;&gt;""), VLOOKUP( IF(ISERROR(VLOOKUP($X912,Datos!$B$8:$C$13,2,0)),0,VLOOKUP($X912,Datos!$B$8:$C$13,2,0)), Datos!$I$9:$N$13, IF(ISERROR(VLOOKUP($Y912,Datos!$B$17:$C$21,2,0)),0,VLOOKUP($Y912, Datos!$B$17:$C$21,2,0)+1),  0),  "-")</f>
        <v>25</v>
      </c>
      <c r="AA912" s="177"/>
      <c r="AB912" s="177"/>
      <c r="AC912" s="179"/>
      <c r="AD912" s="180"/>
      <c r="AE912" s="198">
        <f t="shared" si="42"/>
        <v>22</v>
      </c>
      <c r="AF912" s="198">
        <f t="shared" si="43"/>
        <v>25</v>
      </c>
      <c r="AG912" s="178">
        <v>3</v>
      </c>
      <c r="AH912" s="198" t="str">
        <f>IF(ISERROR(VLOOKUP($AG912,Datos!$A$9:$E$13,2,0)),"",VLOOKUP($AG912,Datos!$A$9:$E$13,2,0))</f>
        <v>3 Moderado</v>
      </c>
      <c r="AI912" s="197" t="str">
        <f>IF(ISERROR(VLOOKUP($AJ912,Datos!$D$8:$E$13,2,0)),0,VLOOKUP($AJ912,Datos!$D$8:$E$13,2,0))</f>
        <v>Extremadamente Dañino</v>
      </c>
      <c r="AJ912" s="198">
        <f>IF(ISERROR(VLOOKUP($X912,Datos!$B$8:$E$13,3,0)), 0, VLOOKUP($X912,Datos!$B$8:$E$13,3,0))</f>
        <v>4</v>
      </c>
      <c r="AK912" s="198">
        <f>IF(ISERROR(VLOOKUP(AL912,Datos!D905:E910,2,0)),0,VLOOKUP(AL912,Datos!D905:E910,2,0))</f>
        <v>0</v>
      </c>
      <c r="AL912" s="198">
        <f>IF(ISERROR(VLOOKUP(Y912,Datos!B905:E910,3,0)),0,VLOOKUP(Y912,Datos!B905:E910,3,0))</f>
        <v>0</v>
      </c>
      <c r="AM912" s="198">
        <f t="shared" si="44"/>
        <v>4</v>
      </c>
      <c r="AN912" s="198" t="str">
        <f>IF(ISERROR(VLOOKUP($AM912,Datos!$I$24:$J$28,2,0)),"-",VLOOKUP($AM912,Datos!$I$24:$J$28,2,0))</f>
        <v>Moderado</v>
      </c>
    </row>
    <row r="913" spans="1:40" s="199" customFormat="1">
      <c r="A913" s="196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8" t="s">
        <v>191</v>
      </c>
      <c r="N913" s="178" t="s">
        <v>194</v>
      </c>
      <c r="O913" s="198">
        <f>IF( AND($M913&lt;&gt;"", $N913&lt;&gt;""), VLOOKUP( IF(ISERROR(VLOOKUP($M913,Datos!$B$8:$C$13,2,0)),0,VLOOKUP($M913,Datos!$B$8:$C$13,2,0)), Datos!$I$9:$N$13, IF(ISERROR(VLOOKUP($N913,Datos!$B$17:$C$21,2,0)),0,VLOOKUP($N913, Datos!$B$17:$C$21,2,0)+1),  0),  "-")</f>
        <v>22</v>
      </c>
      <c r="P913" s="177"/>
      <c r="Q913" s="177"/>
      <c r="R913" s="177"/>
      <c r="S913" s="178" t="s">
        <v>40</v>
      </c>
      <c r="T913" s="198" t="str">
        <f>IF(ISERROR(VLOOKUP($S913,Datos!$B$25:$C$29,2,0)),"", VLOOKUP($S913,Datos!$B$25:$C$29,2,0))</f>
        <v>Alta</v>
      </c>
      <c r="U913" s="198" t="str">
        <f>VLOOKUP($S913,'Efectividad de Controles'!$B$5:$D$9,3,0)</f>
        <v>Impacto / Probabilidad</v>
      </c>
      <c r="V913" s="177"/>
      <c r="W913" s="177"/>
      <c r="X913" s="178" t="s">
        <v>191</v>
      </c>
      <c r="Y913" s="178" t="s">
        <v>196</v>
      </c>
      <c r="Z913" s="198">
        <f>IF( AND($X913&lt;&gt;"", $Y913&lt;&gt;""), VLOOKUP( IF(ISERROR(VLOOKUP($X913,Datos!$B$8:$C$13,2,0)),0,VLOOKUP($X913,Datos!$B$8:$C$13,2,0)), Datos!$I$9:$N$13, IF(ISERROR(VLOOKUP($Y913,Datos!$B$17:$C$21,2,0)),0,VLOOKUP($Y913, Datos!$B$17:$C$21,2,0)+1),  0),  "-")</f>
        <v>25</v>
      </c>
      <c r="AA913" s="177"/>
      <c r="AB913" s="177"/>
      <c r="AC913" s="179"/>
      <c r="AD913" s="180"/>
      <c r="AE913" s="198">
        <f t="shared" si="42"/>
        <v>22</v>
      </c>
      <c r="AF913" s="198">
        <f t="shared" si="43"/>
        <v>25</v>
      </c>
      <c r="AG913" s="178">
        <v>3</v>
      </c>
      <c r="AH913" s="198" t="str">
        <f>IF(ISERROR(VLOOKUP($AG913,Datos!$A$9:$E$13,2,0)),"",VLOOKUP($AG913,Datos!$A$9:$E$13,2,0))</f>
        <v>3 Moderado</v>
      </c>
      <c r="AI913" s="197" t="str">
        <f>IF(ISERROR(VLOOKUP($AJ913,Datos!$D$8:$E$13,2,0)),0,VLOOKUP($AJ913,Datos!$D$8:$E$13,2,0))</f>
        <v>Extremadamente Dañino</v>
      </c>
      <c r="AJ913" s="198">
        <f>IF(ISERROR(VLOOKUP($X913,Datos!$B$8:$E$13,3,0)), 0, VLOOKUP($X913,Datos!$B$8:$E$13,3,0))</f>
        <v>4</v>
      </c>
      <c r="AK913" s="198">
        <f>IF(ISERROR(VLOOKUP(AL913,Datos!D906:E911,2,0)),0,VLOOKUP(AL913,Datos!D906:E911,2,0))</f>
        <v>0</v>
      </c>
      <c r="AL913" s="198">
        <f>IF(ISERROR(VLOOKUP(Y913,Datos!B906:E911,3,0)),0,VLOOKUP(Y913,Datos!B906:E911,3,0))</f>
        <v>0</v>
      </c>
      <c r="AM913" s="198">
        <f t="shared" si="44"/>
        <v>4</v>
      </c>
      <c r="AN913" s="198" t="str">
        <f>IF(ISERROR(VLOOKUP($AM913,Datos!$I$24:$J$28,2,0)),"-",VLOOKUP($AM913,Datos!$I$24:$J$28,2,0))</f>
        <v>Moderado</v>
      </c>
    </row>
    <row r="914" spans="1:40" s="199" customFormat="1">
      <c r="A914" s="196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8" t="s">
        <v>191</v>
      </c>
      <c r="N914" s="178" t="s">
        <v>194</v>
      </c>
      <c r="O914" s="198">
        <f>IF( AND($M914&lt;&gt;"", $N914&lt;&gt;""), VLOOKUP( IF(ISERROR(VLOOKUP($M914,Datos!$B$8:$C$13,2,0)),0,VLOOKUP($M914,Datos!$B$8:$C$13,2,0)), Datos!$I$9:$N$13, IF(ISERROR(VLOOKUP($N914,Datos!$B$17:$C$21,2,0)),0,VLOOKUP($N914, Datos!$B$17:$C$21,2,0)+1),  0),  "-")</f>
        <v>22</v>
      </c>
      <c r="P914" s="177"/>
      <c r="Q914" s="177"/>
      <c r="R914" s="177"/>
      <c r="S914" s="178" t="s">
        <v>40</v>
      </c>
      <c r="T914" s="198" t="str">
        <f>IF(ISERROR(VLOOKUP($S914,Datos!$B$25:$C$29,2,0)),"", VLOOKUP($S914,Datos!$B$25:$C$29,2,0))</f>
        <v>Alta</v>
      </c>
      <c r="U914" s="198" t="str">
        <f>VLOOKUP($S914,'Efectividad de Controles'!$B$5:$D$9,3,0)</f>
        <v>Impacto / Probabilidad</v>
      </c>
      <c r="V914" s="177"/>
      <c r="W914" s="177"/>
      <c r="X914" s="178" t="s">
        <v>191</v>
      </c>
      <c r="Y914" s="178" t="s">
        <v>196</v>
      </c>
      <c r="Z914" s="198">
        <f>IF( AND($X914&lt;&gt;"", $Y914&lt;&gt;""), VLOOKUP( IF(ISERROR(VLOOKUP($X914,Datos!$B$8:$C$13,2,0)),0,VLOOKUP($X914,Datos!$B$8:$C$13,2,0)), Datos!$I$9:$N$13, IF(ISERROR(VLOOKUP($Y914,Datos!$B$17:$C$21,2,0)),0,VLOOKUP($Y914, Datos!$B$17:$C$21,2,0)+1),  0),  "-")</f>
        <v>25</v>
      </c>
      <c r="AA914" s="177"/>
      <c r="AB914" s="177"/>
      <c r="AC914" s="179"/>
      <c r="AD914" s="180"/>
      <c r="AE914" s="198">
        <f t="shared" si="42"/>
        <v>22</v>
      </c>
      <c r="AF914" s="198">
        <f t="shared" si="43"/>
        <v>25</v>
      </c>
      <c r="AG914" s="178">
        <v>3</v>
      </c>
      <c r="AH914" s="198" t="str">
        <f>IF(ISERROR(VLOOKUP($AG914,Datos!$A$9:$E$13,2,0)),"",VLOOKUP($AG914,Datos!$A$9:$E$13,2,0))</f>
        <v>3 Moderado</v>
      </c>
      <c r="AI914" s="197" t="str">
        <f>IF(ISERROR(VLOOKUP($AJ914,Datos!$D$8:$E$13,2,0)),0,VLOOKUP($AJ914,Datos!$D$8:$E$13,2,0))</f>
        <v>Extremadamente Dañino</v>
      </c>
      <c r="AJ914" s="198">
        <f>IF(ISERROR(VLOOKUP($X914,Datos!$B$8:$E$13,3,0)), 0, VLOOKUP($X914,Datos!$B$8:$E$13,3,0))</f>
        <v>4</v>
      </c>
      <c r="AK914" s="198">
        <f>IF(ISERROR(VLOOKUP(AL914,Datos!D907:E912,2,0)),0,VLOOKUP(AL914,Datos!D907:E912,2,0))</f>
        <v>0</v>
      </c>
      <c r="AL914" s="198">
        <f>IF(ISERROR(VLOOKUP(Y914,Datos!B907:E912,3,0)),0,VLOOKUP(Y914,Datos!B907:E912,3,0))</f>
        <v>0</v>
      </c>
      <c r="AM914" s="198">
        <f t="shared" si="44"/>
        <v>4</v>
      </c>
      <c r="AN914" s="198" t="str">
        <f>IF(ISERROR(VLOOKUP($AM914,Datos!$I$24:$J$28,2,0)),"-",VLOOKUP($AM914,Datos!$I$24:$J$28,2,0))</f>
        <v>Moderado</v>
      </c>
    </row>
    <row r="915" spans="1:40" s="199" customFormat="1">
      <c r="A915" s="196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8" t="s">
        <v>191</v>
      </c>
      <c r="N915" s="178" t="s">
        <v>194</v>
      </c>
      <c r="O915" s="198">
        <f>IF( AND($M915&lt;&gt;"", $N915&lt;&gt;""), VLOOKUP( IF(ISERROR(VLOOKUP($M915,Datos!$B$8:$C$13,2,0)),0,VLOOKUP($M915,Datos!$B$8:$C$13,2,0)), Datos!$I$9:$N$13, IF(ISERROR(VLOOKUP($N915,Datos!$B$17:$C$21,2,0)),0,VLOOKUP($N915, Datos!$B$17:$C$21,2,0)+1),  0),  "-")</f>
        <v>22</v>
      </c>
      <c r="P915" s="177"/>
      <c r="Q915" s="177"/>
      <c r="R915" s="177"/>
      <c r="S915" s="178" t="s">
        <v>40</v>
      </c>
      <c r="T915" s="198" t="str">
        <f>IF(ISERROR(VLOOKUP($S915,Datos!$B$25:$C$29,2,0)),"", VLOOKUP($S915,Datos!$B$25:$C$29,2,0))</f>
        <v>Alta</v>
      </c>
      <c r="U915" s="198" t="str">
        <f>VLOOKUP($S915,'Efectividad de Controles'!$B$5:$D$9,3,0)</f>
        <v>Impacto / Probabilidad</v>
      </c>
      <c r="V915" s="177"/>
      <c r="W915" s="177"/>
      <c r="X915" s="178" t="s">
        <v>191</v>
      </c>
      <c r="Y915" s="178" t="s">
        <v>196</v>
      </c>
      <c r="Z915" s="198">
        <f>IF( AND($X915&lt;&gt;"", $Y915&lt;&gt;""), VLOOKUP( IF(ISERROR(VLOOKUP($X915,Datos!$B$8:$C$13,2,0)),0,VLOOKUP($X915,Datos!$B$8:$C$13,2,0)), Datos!$I$9:$N$13, IF(ISERROR(VLOOKUP($Y915,Datos!$B$17:$C$21,2,0)),0,VLOOKUP($Y915, Datos!$B$17:$C$21,2,0)+1),  0),  "-")</f>
        <v>25</v>
      </c>
      <c r="AA915" s="177"/>
      <c r="AB915" s="177"/>
      <c r="AC915" s="179"/>
      <c r="AD915" s="180"/>
      <c r="AE915" s="198">
        <f t="shared" si="42"/>
        <v>22</v>
      </c>
      <c r="AF915" s="198">
        <f t="shared" si="43"/>
        <v>25</v>
      </c>
      <c r="AG915" s="178">
        <v>3</v>
      </c>
      <c r="AH915" s="198" t="str">
        <f>IF(ISERROR(VLOOKUP($AG915,Datos!$A$9:$E$13,2,0)),"",VLOOKUP($AG915,Datos!$A$9:$E$13,2,0))</f>
        <v>3 Moderado</v>
      </c>
      <c r="AI915" s="197" t="str">
        <f>IF(ISERROR(VLOOKUP($AJ915,Datos!$D$8:$E$13,2,0)),0,VLOOKUP($AJ915,Datos!$D$8:$E$13,2,0))</f>
        <v>Extremadamente Dañino</v>
      </c>
      <c r="AJ915" s="198">
        <f>IF(ISERROR(VLOOKUP($X915,Datos!$B$8:$E$13,3,0)), 0, VLOOKUP($X915,Datos!$B$8:$E$13,3,0))</f>
        <v>4</v>
      </c>
      <c r="AK915" s="198">
        <f>IF(ISERROR(VLOOKUP(AL915,Datos!D908:E913,2,0)),0,VLOOKUP(AL915,Datos!D908:E913,2,0))</f>
        <v>0</v>
      </c>
      <c r="AL915" s="198">
        <f>IF(ISERROR(VLOOKUP(Y915,Datos!B908:E913,3,0)),0,VLOOKUP(Y915,Datos!B908:E913,3,0))</f>
        <v>0</v>
      </c>
      <c r="AM915" s="198">
        <f t="shared" si="44"/>
        <v>4</v>
      </c>
      <c r="AN915" s="198" t="str">
        <f>IF(ISERROR(VLOOKUP($AM915,Datos!$I$24:$J$28,2,0)),"-",VLOOKUP($AM915,Datos!$I$24:$J$28,2,0))</f>
        <v>Moderado</v>
      </c>
    </row>
    <row r="916" spans="1:40" s="199" customFormat="1">
      <c r="A916" s="196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8" t="s">
        <v>191</v>
      </c>
      <c r="N916" s="178" t="s">
        <v>194</v>
      </c>
      <c r="O916" s="198">
        <f>IF( AND($M916&lt;&gt;"", $N916&lt;&gt;""), VLOOKUP( IF(ISERROR(VLOOKUP($M916,Datos!$B$8:$C$13,2,0)),0,VLOOKUP($M916,Datos!$B$8:$C$13,2,0)), Datos!$I$9:$N$13, IF(ISERROR(VLOOKUP($N916,Datos!$B$17:$C$21,2,0)),0,VLOOKUP($N916, Datos!$B$17:$C$21,2,0)+1),  0),  "-")</f>
        <v>22</v>
      </c>
      <c r="P916" s="177"/>
      <c r="Q916" s="177"/>
      <c r="R916" s="177"/>
      <c r="S916" s="178" t="s">
        <v>40</v>
      </c>
      <c r="T916" s="198" t="str">
        <f>IF(ISERROR(VLOOKUP($S916,Datos!$B$25:$C$29,2,0)),"", VLOOKUP($S916,Datos!$B$25:$C$29,2,0))</f>
        <v>Alta</v>
      </c>
      <c r="U916" s="198" t="str">
        <f>VLOOKUP($S916,'Efectividad de Controles'!$B$5:$D$9,3,0)</f>
        <v>Impacto / Probabilidad</v>
      </c>
      <c r="V916" s="177"/>
      <c r="W916" s="177"/>
      <c r="X916" s="178" t="s">
        <v>191</v>
      </c>
      <c r="Y916" s="178" t="s">
        <v>196</v>
      </c>
      <c r="Z916" s="198">
        <f>IF( AND($X916&lt;&gt;"", $Y916&lt;&gt;""), VLOOKUP( IF(ISERROR(VLOOKUP($X916,Datos!$B$8:$C$13,2,0)),0,VLOOKUP($X916,Datos!$B$8:$C$13,2,0)), Datos!$I$9:$N$13, IF(ISERROR(VLOOKUP($Y916,Datos!$B$17:$C$21,2,0)),0,VLOOKUP($Y916, Datos!$B$17:$C$21,2,0)+1),  0),  "-")</f>
        <v>25</v>
      </c>
      <c r="AA916" s="177"/>
      <c r="AB916" s="177"/>
      <c r="AC916" s="179"/>
      <c r="AD916" s="180"/>
      <c r="AE916" s="198">
        <f t="shared" si="42"/>
        <v>22</v>
      </c>
      <c r="AF916" s="198">
        <f t="shared" si="43"/>
        <v>25</v>
      </c>
      <c r="AG916" s="178">
        <v>3</v>
      </c>
      <c r="AH916" s="198" t="str">
        <f>IF(ISERROR(VLOOKUP($AG916,Datos!$A$9:$E$13,2,0)),"",VLOOKUP($AG916,Datos!$A$9:$E$13,2,0))</f>
        <v>3 Moderado</v>
      </c>
      <c r="AI916" s="197" t="str">
        <f>IF(ISERROR(VLOOKUP($AJ916,Datos!$D$8:$E$13,2,0)),0,VLOOKUP($AJ916,Datos!$D$8:$E$13,2,0))</f>
        <v>Extremadamente Dañino</v>
      </c>
      <c r="AJ916" s="198">
        <f>IF(ISERROR(VLOOKUP($X916,Datos!$B$8:$E$13,3,0)), 0, VLOOKUP($X916,Datos!$B$8:$E$13,3,0))</f>
        <v>4</v>
      </c>
      <c r="AK916" s="198">
        <f>IF(ISERROR(VLOOKUP(AL916,Datos!D909:E914,2,0)),0,VLOOKUP(AL916,Datos!D909:E914,2,0))</f>
        <v>0</v>
      </c>
      <c r="AL916" s="198">
        <f>IF(ISERROR(VLOOKUP(Y916,Datos!B909:E914,3,0)),0,VLOOKUP(Y916,Datos!B909:E914,3,0))</f>
        <v>0</v>
      </c>
      <c r="AM916" s="198">
        <f t="shared" si="44"/>
        <v>4</v>
      </c>
      <c r="AN916" s="198" t="str">
        <f>IF(ISERROR(VLOOKUP($AM916,Datos!$I$24:$J$28,2,0)),"-",VLOOKUP($AM916,Datos!$I$24:$J$28,2,0))</f>
        <v>Moderado</v>
      </c>
    </row>
    <row r="917" spans="1:40" s="199" customFormat="1">
      <c r="A917" s="196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8" t="s">
        <v>191</v>
      </c>
      <c r="N917" s="178" t="s">
        <v>194</v>
      </c>
      <c r="O917" s="198">
        <f>IF( AND($M917&lt;&gt;"", $N917&lt;&gt;""), VLOOKUP( IF(ISERROR(VLOOKUP($M917,Datos!$B$8:$C$13,2,0)),0,VLOOKUP($M917,Datos!$B$8:$C$13,2,0)), Datos!$I$9:$N$13, IF(ISERROR(VLOOKUP($N917,Datos!$B$17:$C$21,2,0)),0,VLOOKUP($N917, Datos!$B$17:$C$21,2,0)+1),  0),  "-")</f>
        <v>22</v>
      </c>
      <c r="P917" s="177"/>
      <c r="Q917" s="177"/>
      <c r="R917" s="177"/>
      <c r="S917" s="178" t="s">
        <v>40</v>
      </c>
      <c r="T917" s="198" t="str">
        <f>IF(ISERROR(VLOOKUP($S917,Datos!$B$25:$C$29,2,0)),"", VLOOKUP($S917,Datos!$B$25:$C$29,2,0))</f>
        <v>Alta</v>
      </c>
      <c r="U917" s="198" t="str">
        <f>VLOOKUP($S917,'Efectividad de Controles'!$B$5:$D$9,3,0)</f>
        <v>Impacto / Probabilidad</v>
      </c>
      <c r="V917" s="177"/>
      <c r="W917" s="177"/>
      <c r="X917" s="178" t="s">
        <v>191</v>
      </c>
      <c r="Y917" s="178" t="s">
        <v>196</v>
      </c>
      <c r="Z917" s="198">
        <f>IF( AND($X917&lt;&gt;"", $Y917&lt;&gt;""), VLOOKUP( IF(ISERROR(VLOOKUP($X917,Datos!$B$8:$C$13,2,0)),0,VLOOKUP($X917,Datos!$B$8:$C$13,2,0)), Datos!$I$9:$N$13, IF(ISERROR(VLOOKUP($Y917,Datos!$B$17:$C$21,2,0)),0,VLOOKUP($Y917, Datos!$B$17:$C$21,2,0)+1),  0),  "-")</f>
        <v>25</v>
      </c>
      <c r="AA917" s="177"/>
      <c r="AB917" s="177"/>
      <c r="AC917" s="179"/>
      <c r="AD917" s="180"/>
      <c r="AE917" s="198">
        <f t="shared" si="42"/>
        <v>22</v>
      </c>
      <c r="AF917" s="198">
        <f t="shared" si="43"/>
        <v>25</v>
      </c>
      <c r="AG917" s="178">
        <v>3</v>
      </c>
      <c r="AH917" s="198" t="str">
        <f>IF(ISERROR(VLOOKUP($AG917,Datos!$A$9:$E$13,2,0)),"",VLOOKUP($AG917,Datos!$A$9:$E$13,2,0))</f>
        <v>3 Moderado</v>
      </c>
      <c r="AI917" s="197" t="str">
        <f>IF(ISERROR(VLOOKUP($AJ917,Datos!$D$8:$E$13,2,0)),0,VLOOKUP($AJ917,Datos!$D$8:$E$13,2,0))</f>
        <v>Extremadamente Dañino</v>
      </c>
      <c r="AJ917" s="198">
        <f>IF(ISERROR(VLOOKUP($X917,Datos!$B$8:$E$13,3,0)), 0, VLOOKUP($X917,Datos!$B$8:$E$13,3,0))</f>
        <v>4</v>
      </c>
      <c r="AK917" s="198">
        <f>IF(ISERROR(VLOOKUP(AL917,Datos!D910:E915,2,0)),0,VLOOKUP(AL917,Datos!D910:E915,2,0))</f>
        <v>0</v>
      </c>
      <c r="AL917" s="198">
        <f>IF(ISERROR(VLOOKUP(Y917,Datos!B910:E915,3,0)),0,VLOOKUP(Y917,Datos!B910:E915,3,0))</f>
        <v>0</v>
      </c>
      <c r="AM917" s="198">
        <f t="shared" si="44"/>
        <v>4</v>
      </c>
      <c r="AN917" s="198" t="str">
        <f>IF(ISERROR(VLOOKUP($AM917,Datos!$I$24:$J$28,2,0)),"-",VLOOKUP($AM917,Datos!$I$24:$J$28,2,0))</f>
        <v>Moderado</v>
      </c>
    </row>
    <row r="918" spans="1:40" s="199" customFormat="1">
      <c r="A918" s="196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8" t="s">
        <v>191</v>
      </c>
      <c r="N918" s="178" t="s">
        <v>194</v>
      </c>
      <c r="O918" s="198">
        <f>IF( AND($M918&lt;&gt;"", $N918&lt;&gt;""), VLOOKUP( IF(ISERROR(VLOOKUP($M918,Datos!$B$8:$C$13,2,0)),0,VLOOKUP($M918,Datos!$B$8:$C$13,2,0)), Datos!$I$9:$N$13, IF(ISERROR(VLOOKUP($N918,Datos!$B$17:$C$21,2,0)),0,VLOOKUP($N918, Datos!$B$17:$C$21,2,0)+1),  0),  "-")</f>
        <v>22</v>
      </c>
      <c r="P918" s="177"/>
      <c r="Q918" s="177"/>
      <c r="R918" s="177"/>
      <c r="S918" s="178" t="s">
        <v>40</v>
      </c>
      <c r="T918" s="198" t="str">
        <f>IF(ISERROR(VLOOKUP($S918,Datos!$B$25:$C$29,2,0)),"", VLOOKUP($S918,Datos!$B$25:$C$29,2,0))</f>
        <v>Alta</v>
      </c>
      <c r="U918" s="198" t="str">
        <f>VLOOKUP($S918,'Efectividad de Controles'!$B$5:$D$9,3,0)</f>
        <v>Impacto / Probabilidad</v>
      </c>
      <c r="V918" s="177"/>
      <c r="W918" s="177"/>
      <c r="X918" s="178" t="s">
        <v>191</v>
      </c>
      <c r="Y918" s="178" t="s">
        <v>196</v>
      </c>
      <c r="Z918" s="198">
        <f>IF( AND($X918&lt;&gt;"", $Y918&lt;&gt;""), VLOOKUP( IF(ISERROR(VLOOKUP($X918,Datos!$B$8:$C$13,2,0)),0,VLOOKUP($X918,Datos!$B$8:$C$13,2,0)), Datos!$I$9:$N$13, IF(ISERROR(VLOOKUP($Y918,Datos!$B$17:$C$21,2,0)),0,VLOOKUP($Y918, Datos!$B$17:$C$21,2,0)+1),  0),  "-")</f>
        <v>25</v>
      </c>
      <c r="AA918" s="177"/>
      <c r="AB918" s="177"/>
      <c r="AC918" s="179"/>
      <c r="AD918" s="180"/>
      <c r="AE918" s="198">
        <f t="shared" si="42"/>
        <v>22</v>
      </c>
      <c r="AF918" s="198">
        <f t="shared" si="43"/>
        <v>25</v>
      </c>
      <c r="AG918" s="178">
        <v>3</v>
      </c>
      <c r="AH918" s="198" t="str">
        <f>IF(ISERROR(VLOOKUP($AG918,Datos!$A$9:$E$13,2,0)),"",VLOOKUP($AG918,Datos!$A$9:$E$13,2,0))</f>
        <v>3 Moderado</v>
      </c>
      <c r="AI918" s="197" t="str">
        <f>IF(ISERROR(VLOOKUP($AJ918,Datos!$D$8:$E$13,2,0)),0,VLOOKUP($AJ918,Datos!$D$8:$E$13,2,0))</f>
        <v>Extremadamente Dañino</v>
      </c>
      <c r="AJ918" s="198">
        <f>IF(ISERROR(VLOOKUP($X918,Datos!$B$8:$E$13,3,0)), 0, VLOOKUP($X918,Datos!$B$8:$E$13,3,0))</f>
        <v>4</v>
      </c>
      <c r="AK918" s="198">
        <f>IF(ISERROR(VLOOKUP(AL918,Datos!D911:E916,2,0)),0,VLOOKUP(AL918,Datos!D911:E916,2,0))</f>
        <v>0</v>
      </c>
      <c r="AL918" s="198">
        <f>IF(ISERROR(VLOOKUP(Y918,Datos!B911:E916,3,0)),0,VLOOKUP(Y918,Datos!B911:E916,3,0))</f>
        <v>0</v>
      </c>
      <c r="AM918" s="198">
        <f t="shared" si="44"/>
        <v>4</v>
      </c>
      <c r="AN918" s="198" t="str">
        <f>IF(ISERROR(VLOOKUP($AM918,Datos!$I$24:$J$28,2,0)),"-",VLOOKUP($AM918,Datos!$I$24:$J$28,2,0))</f>
        <v>Moderado</v>
      </c>
    </row>
    <row r="919" spans="1:40" s="199" customFormat="1">
      <c r="A919" s="196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8" t="s">
        <v>191</v>
      </c>
      <c r="N919" s="178" t="s">
        <v>194</v>
      </c>
      <c r="O919" s="198">
        <f>IF( AND($M919&lt;&gt;"", $N919&lt;&gt;""), VLOOKUP( IF(ISERROR(VLOOKUP($M919,Datos!$B$8:$C$13,2,0)),0,VLOOKUP($M919,Datos!$B$8:$C$13,2,0)), Datos!$I$9:$N$13, IF(ISERROR(VLOOKUP($N919,Datos!$B$17:$C$21,2,0)),0,VLOOKUP($N919, Datos!$B$17:$C$21,2,0)+1),  0),  "-")</f>
        <v>22</v>
      </c>
      <c r="P919" s="177"/>
      <c r="Q919" s="177"/>
      <c r="R919" s="177"/>
      <c r="S919" s="178" t="s">
        <v>40</v>
      </c>
      <c r="T919" s="198" t="str">
        <f>IF(ISERROR(VLOOKUP($S919,Datos!$B$25:$C$29,2,0)),"", VLOOKUP($S919,Datos!$B$25:$C$29,2,0))</f>
        <v>Alta</v>
      </c>
      <c r="U919" s="198" t="str">
        <f>VLOOKUP($S919,'Efectividad de Controles'!$B$5:$D$9,3,0)</f>
        <v>Impacto / Probabilidad</v>
      </c>
      <c r="V919" s="177"/>
      <c r="W919" s="177"/>
      <c r="X919" s="178" t="s">
        <v>191</v>
      </c>
      <c r="Y919" s="178" t="s">
        <v>196</v>
      </c>
      <c r="Z919" s="198">
        <f>IF( AND($X919&lt;&gt;"", $Y919&lt;&gt;""), VLOOKUP( IF(ISERROR(VLOOKUP($X919,Datos!$B$8:$C$13,2,0)),0,VLOOKUP($X919,Datos!$B$8:$C$13,2,0)), Datos!$I$9:$N$13, IF(ISERROR(VLOOKUP($Y919,Datos!$B$17:$C$21,2,0)),0,VLOOKUP($Y919, Datos!$B$17:$C$21,2,0)+1),  0),  "-")</f>
        <v>25</v>
      </c>
      <c r="AA919" s="177"/>
      <c r="AB919" s="177"/>
      <c r="AC919" s="179"/>
      <c r="AD919" s="180"/>
      <c r="AE919" s="198">
        <f t="shared" si="42"/>
        <v>22</v>
      </c>
      <c r="AF919" s="198">
        <f t="shared" si="43"/>
        <v>25</v>
      </c>
      <c r="AG919" s="178">
        <v>3</v>
      </c>
      <c r="AH919" s="198" t="str">
        <f>IF(ISERROR(VLOOKUP($AG919,Datos!$A$9:$E$13,2,0)),"",VLOOKUP($AG919,Datos!$A$9:$E$13,2,0))</f>
        <v>3 Moderado</v>
      </c>
      <c r="AI919" s="197" t="str">
        <f>IF(ISERROR(VLOOKUP($AJ919,Datos!$D$8:$E$13,2,0)),0,VLOOKUP($AJ919,Datos!$D$8:$E$13,2,0))</f>
        <v>Extremadamente Dañino</v>
      </c>
      <c r="AJ919" s="198">
        <f>IF(ISERROR(VLOOKUP($X919,Datos!$B$8:$E$13,3,0)), 0, VLOOKUP($X919,Datos!$B$8:$E$13,3,0))</f>
        <v>4</v>
      </c>
      <c r="AK919" s="198">
        <f>IF(ISERROR(VLOOKUP(AL919,Datos!D912:E917,2,0)),0,VLOOKUP(AL919,Datos!D912:E917,2,0))</f>
        <v>0</v>
      </c>
      <c r="AL919" s="198">
        <f>IF(ISERROR(VLOOKUP(Y919,Datos!B912:E917,3,0)),0,VLOOKUP(Y919,Datos!B912:E917,3,0))</f>
        <v>0</v>
      </c>
      <c r="AM919" s="198">
        <f t="shared" si="44"/>
        <v>4</v>
      </c>
      <c r="AN919" s="198" t="str">
        <f>IF(ISERROR(VLOOKUP($AM919,Datos!$I$24:$J$28,2,0)),"-",VLOOKUP($AM919,Datos!$I$24:$J$28,2,0))</f>
        <v>Moderado</v>
      </c>
    </row>
    <row r="920" spans="1:40" s="199" customFormat="1">
      <c r="A920" s="196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8" t="s">
        <v>191</v>
      </c>
      <c r="N920" s="178" t="s">
        <v>194</v>
      </c>
      <c r="O920" s="198">
        <f>IF( AND($M920&lt;&gt;"", $N920&lt;&gt;""), VLOOKUP( IF(ISERROR(VLOOKUP($M920,Datos!$B$8:$C$13,2,0)),0,VLOOKUP($M920,Datos!$B$8:$C$13,2,0)), Datos!$I$9:$N$13, IF(ISERROR(VLOOKUP($N920,Datos!$B$17:$C$21,2,0)),0,VLOOKUP($N920, Datos!$B$17:$C$21,2,0)+1),  0),  "-")</f>
        <v>22</v>
      </c>
      <c r="P920" s="177"/>
      <c r="Q920" s="177"/>
      <c r="R920" s="177"/>
      <c r="S920" s="178" t="s">
        <v>40</v>
      </c>
      <c r="T920" s="198" t="str">
        <f>IF(ISERROR(VLOOKUP($S920,Datos!$B$25:$C$29,2,0)),"", VLOOKUP($S920,Datos!$B$25:$C$29,2,0))</f>
        <v>Alta</v>
      </c>
      <c r="U920" s="198" t="str">
        <f>VLOOKUP($S920,'Efectividad de Controles'!$B$5:$D$9,3,0)</f>
        <v>Impacto / Probabilidad</v>
      </c>
      <c r="V920" s="177"/>
      <c r="W920" s="177"/>
      <c r="X920" s="178" t="s">
        <v>191</v>
      </c>
      <c r="Y920" s="178" t="s">
        <v>196</v>
      </c>
      <c r="Z920" s="198">
        <f>IF( AND($X920&lt;&gt;"", $Y920&lt;&gt;""), VLOOKUP( IF(ISERROR(VLOOKUP($X920,Datos!$B$8:$C$13,2,0)),0,VLOOKUP($X920,Datos!$B$8:$C$13,2,0)), Datos!$I$9:$N$13, IF(ISERROR(VLOOKUP($Y920,Datos!$B$17:$C$21,2,0)),0,VLOOKUP($Y920, Datos!$B$17:$C$21,2,0)+1),  0),  "-")</f>
        <v>25</v>
      </c>
      <c r="AA920" s="177"/>
      <c r="AB920" s="177"/>
      <c r="AC920" s="179"/>
      <c r="AD920" s="180"/>
      <c r="AE920" s="198">
        <f t="shared" si="42"/>
        <v>22</v>
      </c>
      <c r="AF920" s="198">
        <f t="shared" si="43"/>
        <v>25</v>
      </c>
      <c r="AG920" s="178">
        <v>3</v>
      </c>
      <c r="AH920" s="198" t="str">
        <f>IF(ISERROR(VLOOKUP($AG920,Datos!$A$9:$E$13,2,0)),"",VLOOKUP($AG920,Datos!$A$9:$E$13,2,0))</f>
        <v>3 Moderado</v>
      </c>
      <c r="AI920" s="197" t="str">
        <f>IF(ISERROR(VLOOKUP($AJ920,Datos!$D$8:$E$13,2,0)),0,VLOOKUP($AJ920,Datos!$D$8:$E$13,2,0))</f>
        <v>Extremadamente Dañino</v>
      </c>
      <c r="AJ920" s="198">
        <f>IF(ISERROR(VLOOKUP($X920,Datos!$B$8:$E$13,3,0)), 0, VLOOKUP($X920,Datos!$B$8:$E$13,3,0))</f>
        <v>4</v>
      </c>
      <c r="AK920" s="198">
        <f>IF(ISERROR(VLOOKUP(AL920,Datos!D913:E918,2,0)),0,VLOOKUP(AL920,Datos!D913:E918,2,0))</f>
        <v>0</v>
      </c>
      <c r="AL920" s="198">
        <f>IF(ISERROR(VLOOKUP(Y920,Datos!B913:E918,3,0)),0,VLOOKUP(Y920,Datos!B913:E918,3,0))</f>
        <v>0</v>
      </c>
      <c r="AM920" s="198">
        <f t="shared" si="44"/>
        <v>4</v>
      </c>
      <c r="AN920" s="198" t="str">
        <f>IF(ISERROR(VLOOKUP($AM920,Datos!$I$24:$J$28,2,0)),"-",VLOOKUP($AM920,Datos!$I$24:$J$28,2,0))</f>
        <v>Moderado</v>
      </c>
    </row>
    <row r="921" spans="1:40" s="199" customFormat="1">
      <c r="A921" s="196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8" t="s">
        <v>191</v>
      </c>
      <c r="N921" s="178" t="s">
        <v>194</v>
      </c>
      <c r="O921" s="198">
        <f>IF( AND($M921&lt;&gt;"", $N921&lt;&gt;""), VLOOKUP( IF(ISERROR(VLOOKUP($M921,Datos!$B$8:$C$13,2,0)),0,VLOOKUP($M921,Datos!$B$8:$C$13,2,0)), Datos!$I$9:$N$13, IF(ISERROR(VLOOKUP($N921,Datos!$B$17:$C$21,2,0)),0,VLOOKUP($N921, Datos!$B$17:$C$21,2,0)+1),  0),  "-")</f>
        <v>22</v>
      </c>
      <c r="P921" s="177"/>
      <c r="Q921" s="177"/>
      <c r="R921" s="177"/>
      <c r="S921" s="178" t="s">
        <v>40</v>
      </c>
      <c r="T921" s="198" t="str">
        <f>IF(ISERROR(VLOOKUP($S921,Datos!$B$25:$C$29,2,0)),"", VLOOKUP($S921,Datos!$B$25:$C$29,2,0))</f>
        <v>Alta</v>
      </c>
      <c r="U921" s="198" t="str">
        <f>VLOOKUP($S921,'Efectividad de Controles'!$B$5:$D$9,3,0)</f>
        <v>Impacto / Probabilidad</v>
      </c>
      <c r="V921" s="177"/>
      <c r="W921" s="177"/>
      <c r="X921" s="178" t="s">
        <v>191</v>
      </c>
      <c r="Y921" s="178" t="s">
        <v>196</v>
      </c>
      <c r="Z921" s="198">
        <f>IF( AND($X921&lt;&gt;"", $Y921&lt;&gt;""), VLOOKUP( IF(ISERROR(VLOOKUP($X921,Datos!$B$8:$C$13,2,0)),0,VLOOKUP($X921,Datos!$B$8:$C$13,2,0)), Datos!$I$9:$N$13, IF(ISERROR(VLOOKUP($Y921,Datos!$B$17:$C$21,2,0)),0,VLOOKUP($Y921, Datos!$B$17:$C$21,2,0)+1),  0),  "-")</f>
        <v>25</v>
      </c>
      <c r="AA921" s="177"/>
      <c r="AB921" s="177"/>
      <c r="AC921" s="179"/>
      <c r="AD921" s="180"/>
      <c r="AE921" s="198">
        <f t="shared" si="42"/>
        <v>22</v>
      </c>
      <c r="AF921" s="198">
        <f t="shared" si="43"/>
        <v>25</v>
      </c>
      <c r="AG921" s="178">
        <v>3</v>
      </c>
      <c r="AH921" s="198" t="str">
        <f>IF(ISERROR(VLOOKUP($AG921,Datos!$A$9:$E$13,2,0)),"",VLOOKUP($AG921,Datos!$A$9:$E$13,2,0))</f>
        <v>3 Moderado</v>
      </c>
      <c r="AI921" s="197" t="str">
        <f>IF(ISERROR(VLOOKUP($AJ921,Datos!$D$8:$E$13,2,0)),0,VLOOKUP($AJ921,Datos!$D$8:$E$13,2,0))</f>
        <v>Extremadamente Dañino</v>
      </c>
      <c r="AJ921" s="198">
        <f>IF(ISERROR(VLOOKUP($X921,Datos!$B$8:$E$13,3,0)), 0, VLOOKUP($X921,Datos!$B$8:$E$13,3,0))</f>
        <v>4</v>
      </c>
      <c r="AK921" s="198">
        <f>IF(ISERROR(VLOOKUP(AL921,Datos!D914:E919,2,0)),0,VLOOKUP(AL921,Datos!D914:E919,2,0))</f>
        <v>0</v>
      </c>
      <c r="AL921" s="198">
        <f>IF(ISERROR(VLOOKUP(Y921,Datos!B914:E919,3,0)),0,VLOOKUP(Y921,Datos!B914:E919,3,0))</f>
        <v>0</v>
      </c>
      <c r="AM921" s="198">
        <f t="shared" si="44"/>
        <v>4</v>
      </c>
      <c r="AN921" s="198" t="str">
        <f>IF(ISERROR(VLOOKUP($AM921,Datos!$I$24:$J$28,2,0)),"-",VLOOKUP($AM921,Datos!$I$24:$J$28,2,0))</f>
        <v>Moderado</v>
      </c>
    </row>
    <row r="922" spans="1:40" s="199" customFormat="1">
      <c r="A922" s="196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8" t="s">
        <v>191</v>
      </c>
      <c r="N922" s="178" t="s">
        <v>194</v>
      </c>
      <c r="O922" s="198">
        <f>IF( AND($M922&lt;&gt;"", $N922&lt;&gt;""), VLOOKUP( IF(ISERROR(VLOOKUP($M922,Datos!$B$8:$C$13,2,0)),0,VLOOKUP($M922,Datos!$B$8:$C$13,2,0)), Datos!$I$9:$N$13, IF(ISERROR(VLOOKUP($N922,Datos!$B$17:$C$21,2,0)),0,VLOOKUP($N922, Datos!$B$17:$C$21,2,0)+1),  0),  "-")</f>
        <v>22</v>
      </c>
      <c r="P922" s="177"/>
      <c r="Q922" s="177"/>
      <c r="R922" s="177"/>
      <c r="S922" s="178" t="s">
        <v>40</v>
      </c>
      <c r="T922" s="198" t="str">
        <f>IF(ISERROR(VLOOKUP($S922,Datos!$B$25:$C$29,2,0)),"", VLOOKUP($S922,Datos!$B$25:$C$29,2,0))</f>
        <v>Alta</v>
      </c>
      <c r="U922" s="198" t="str">
        <f>VLOOKUP($S922,'Efectividad de Controles'!$B$5:$D$9,3,0)</f>
        <v>Impacto / Probabilidad</v>
      </c>
      <c r="V922" s="177"/>
      <c r="W922" s="177"/>
      <c r="X922" s="178" t="s">
        <v>191</v>
      </c>
      <c r="Y922" s="178" t="s">
        <v>196</v>
      </c>
      <c r="Z922" s="198">
        <f>IF( AND($X922&lt;&gt;"", $Y922&lt;&gt;""), VLOOKUP( IF(ISERROR(VLOOKUP($X922,Datos!$B$8:$C$13,2,0)),0,VLOOKUP($X922,Datos!$B$8:$C$13,2,0)), Datos!$I$9:$N$13, IF(ISERROR(VLOOKUP($Y922,Datos!$B$17:$C$21,2,0)),0,VLOOKUP($Y922, Datos!$B$17:$C$21,2,0)+1),  0),  "-")</f>
        <v>25</v>
      </c>
      <c r="AA922" s="177"/>
      <c r="AB922" s="177"/>
      <c r="AC922" s="179"/>
      <c r="AD922" s="180"/>
      <c r="AE922" s="198">
        <f t="shared" si="42"/>
        <v>22</v>
      </c>
      <c r="AF922" s="198">
        <f t="shared" si="43"/>
        <v>25</v>
      </c>
      <c r="AG922" s="178">
        <v>3</v>
      </c>
      <c r="AH922" s="198" t="str">
        <f>IF(ISERROR(VLOOKUP($AG922,Datos!$A$9:$E$13,2,0)),"",VLOOKUP($AG922,Datos!$A$9:$E$13,2,0))</f>
        <v>3 Moderado</v>
      </c>
      <c r="AI922" s="197" t="str">
        <f>IF(ISERROR(VLOOKUP($AJ922,Datos!$D$8:$E$13,2,0)),0,VLOOKUP($AJ922,Datos!$D$8:$E$13,2,0))</f>
        <v>Extremadamente Dañino</v>
      </c>
      <c r="AJ922" s="198">
        <f>IF(ISERROR(VLOOKUP($X922,Datos!$B$8:$E$13,3,0)), 0, VLOOKUP($X922,Datos!$B$8:$E$13,3,0))</f>
        <v>4</v>
      </c>
      <c r="AK922" s="198">
        <f>IF(ISERROR(VLOOKUP(AL922,Datos!D915:E920,2,0)),0,VLOOKUP(AL922,Datos!D915:E920,2,0))</f>
        <v>0</v>
      </c>
      <c r="AL922" s="198">
        <f>IF(ISERROR(VLOOKUP(Y922,Datos!B915:E920,3,0)),0,VLOOKUP(Y922,Datos!B915:E920,3,0))</f>
        <v>0</v>
      </c>
      <c r="AM922" s="198">
        <f t="shared" si="44"/>
        <v>4</v>
      </c>
      <c r="AN922" s="198" t="str">
        <f>IF(ISERROR(VLOOKUP($AM922,Datos!$I$24:$J$28,2,0)),"-",VLOOKUP($AM922,Datos!$I$24:$J$28,2,0))</f>
        <v>Moderado</v>
      </c>
    </row>
    <row r="923" spans="1:40" s="199" customFormat="1">
      <c r="A923" s="196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8" t="s">
        <v>191</v>
      </c>
      <c r="N923" s="178" t="s">
        <v>194</v>
      </c>
      <c r="O923" s="198">
        <f>IF( AND($M923&lt;&gt;"", $N923&lt;&gt;""), VLOOKUP( IF(ISERROR(VLOOKUP($M923,Datos!$B$8:$C$13,2,0)),0,VLOOKUP($M923,Datos!$B$8:$C$13,2,0)), Datos!$I$9:$N$13, IF(ISERROR(VLOOKUP($N923,Datos!$B$17:$C$21,2,0)),0,VLOOKUP($N923, Datos!$B$17:$C$21,2,0)+1),  0),  "-")</f>
        <v>22</v>
      </c>
      <c r="P923" s="177"/>
      <c r="Q923" s="177"/>
      <c r="R923" s="177"/>
      <c r="S923" s="178" t="s">
        <v>40</v>
      </c>
      <c r="T923" s="198" t="str">
        <f>IF(ISERROR(VLOOKUP($S923,Datos!$B$25:$C$29,2,0)),"", VLOOKUP($S923,Datos!$B$25:$C$29,2,0))</f>
        <v>Alta</v>
      </c>
      <c r="U923" s="198" t="str">
        <f>VLOOKUP($S923,'Efectividad de Controles'!$B$5:$D$9,3,0)</f>
        <v>Impacto / Probabilidad</v>
      </c>
      <c r="V923" s="177"/>
      <c r="W923" s="177"/>
      <c r="X923" s="178" t="s">
        <v>191</v>
      </c>
      <c r="Y923" s="178" t="s">
        <v>196</v>
      </c>
      <c r="Z923" s="198">
        <f>IF( AND($X923&lt;&gt;"", $Y923&lt;&gt;""), VLOOKUP( IF(ISERROR(VLOOKUP($X923,Datos!$B$8:$C$13,2,0)),0,VLOOKUP($X923,Datos!$B$8:$C$13,2,0)), Datos!$I$9:$N$13, IF(ISERROR(VLOOKUP($Y923,Datos!$B$17:$C$21,2,0)),0,VLOOKUP($Y923, Datos!$B$17:$C$21,2,0)+1),  0),  "-")</f>
        <v>25</v>
      </c>
      <c r="AA923" s="177"/>
      <c r="AB923" s="177"/>
      <c r="AC923" s="179"/>
      <c r="AD923" s="180"/>
      <c r="AE923" s="198">
        <f t="shared" si="42"/>
        <v>22</v>
      </c>
      <c r="AF923" s="198">
        <f t="shared" si="43"/>
        <v>25</v>
      </c>
      <c r="AG923" s="178">
        <v>3</v>
      </c>
      <c r="AH923" s="198" t="str">
        <f>IF(ISERROR(VLOOKUP($AG923,Datos!$A$9:$E$13,2,0)),"",VLOOKUP($AG923,Datos!$A$9:$E$13,2,0))</f>
        <v>3 Moderado</v>
      </c>
      <c r="AI923" s="197" t="str">
        <f>IF(ISERROR(VLOOKUP($AJ923,Datos!$D$8:$E$13,2,0)),0,VLOOKUP($AJ923,Datos!$D$8:$E$13,2,0))</f>
        <v>Extremadamente Dañino</v>
      </c>
      <c r="AJ923" s="198">
        <f>IF(ISERROR(VLOOKUP($X923,Datos!$B$8:$E$13,3,0)), 0, VLOOKUP($X923,Datos!$B$8:$E$13,3,0))</f>
        <v>4</v>
      </c>
      <c r="AK923" s="198">
        <f>IF(ISERROR(VLOOKUP(AL923,Datos!D916:E921,2,0)),0,VLOOKUP(AL923,Datos!D916:E921,2,0))</f>
        <v>0</v>
      </c>
      <c r="AL923" s="198">
        <f>IF(ISERROR(VLOOKUP(Y923,Datos!B916:E921,3,0)),0,VLOOKUP(Y923,Datos!B916:E921,3,0))</f>
        <v>0</v>
      </c>
      <c r="AM923" s="198">
        <f t="shared" si="44"/>
        <v>4</v>
      </c>
      <c r="AN923" s="198" t="str">
        <f>IF(ISERROR(VLOOKUP($AM923,Datos!$I$24:$J$28,2,0)),"-",VLOOKUP($AM923,Datos!$I$24:$J$28,2,0))</f>
        <v>Moderado</v>
      </c>
    </row>
    <row r="924" spans="1:40" s="199" customFormat="1">
      <c r="A924" s="196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8" t="s">
        <v>191</v>
      </c>
      <c r="N924" s="178" t="s">
        <v>194</v>
      </c>
      <c r="O924" s="198">
        <f>IF( AND($M924&lt;&gt;"", $N924&lt;&gt;""), VLOOKUP( IF(ISERROR(VLOOKUP($M924,Datos!$B$8:$C$13,2,0)),0,VLOOKUP($M924,Datos!$B$8:$C$13,2,0)), Datos!$I$9:$N$13, IF(ISERROR(VLOOKUP($N924,Datos!$B$17:$C$21,2,0)),0,VLOOKUP($N924, Datos!$B$17:$C$21,2,0)+1),  0),  "-")</f>
        <v>22</v>
      </c>
      <c r="P924" s="177"/>
      <c r="Q924" s="177"/>
      <c r="R924" s="177"/>
      <c r="S924" s="178" t="s">
        <v>40</v>
      </c>
      <c r="T924" s="198" t="str">
        <f>IF(ISERROR(VLOOKUP($S924,Datos!$B$25:$C$29,2,0)),"", VLOOKUP($S924,Datos!$B$25:$C$29,2,0))</f>
        <v>Alta</v>
      </c>
      <c r="U924" s="198" t="str">
        <f>VLOOKUP($S924,'Efectividad de Controles'!$B$5:$D$9,3,0)</f>
        <v>Impacto / Probabilidad</v>
      </c>
      <c r="V924" s="177"/>
      <c r="W924" s="177"/>
      <c r="X924" s="178" t="s">
        <v>191</v>
      </c>
      <c r="Y924" s="178" t="s">
        <v>196</v>
      </c>
      <c r="Z924" s="198">
        <f>IF( AND($X924&lt;&gt;"", $Y924&lt;&gt;""), VLOOKUP( IF(ISERROR(VLOOKUP($X924,Datos!$B$8:$C$13,2,0)),0,VLOOKUP($X924,Datos!$B$8:$C$13,2,0)), Datos!$I$9:$N$13, IF(ISERROR(VLOOKUP($Y924,Datos!$B$17:$C$21,2,0)),0,VLOOKUP($Y924, Datos!$B$17:$C$21,2,0)+1),  0),  "-")</f>
        <v>25</v>
      </c>
      <c r="AA924" s="177"/>
      <c r="AB924" s="177"/>
      <c r="AC924" s="179"/>
      <c r="AD924" s="180"/>
      <c r="AE924" s="198">
        <f t="shared" si="42"/>
        <v>22</v>
      </c>
      <c r="AF924" s="198">
        <f t="shared" si="43"/>
        <v>25</v>
      </c>
      <c r="AG924" s="178">
        <v>3</v>
      </c>
      <c r="AH924" s="198" t="str">
        <f>IF(ISERROR(VLOOKUP($AG924,Datos!$A$9:$E$13,2,0)),"",VLOOKUP($AG924,Datos!$A$9:$E$13,2,0))</f>
        <v>3 Moderado</v>
      </c>
      <c r="AI924" s="197" t="str">
        <f>IF(ISERROR(VLOOKUP($AJ924,Datos!$D$8:$E$13,2,0)),0,VLOOKUP($AJ924,Datos!$D$8:$E$13,2,0))</f>
        <v>Extremadamente Dañino</v>
      </c>
      <c r="AJ924" s="198">
        <f>IF(ISERROR(VLOOKUP($X924,Datos!$B$8:$E$13,3,0)), 0, VLOOKUP($X924,Datos!$B$8:$E$13,3,0))</f>
        <v>4</v>
      </c>
      <c r="AK924" s="198">
        <f>IF(ISERROR(VLOOKUP(AL924,Datos!D917:E922,2,0)),0,VLOOKUP(AL924,Datos!D917:E922,2,0))</f>
        <v>0</v>
      </c>
      <c r="AL924" s="198">
        <f>IF(ISERROR(VLOOKUP(Y924,Datos!B917:E922,3,0)),0,VLOOKUP(Y924,Datos!B917:E922,3,0))</f>
        <v>0</v>
      </c>
      <c r="AM924" s="198">
        <f t="shared" si="44"/>
        <v>4</v>
      </c>
      <c r="AN924" s="198" t="str">
        <f>IF(ISERROR(VLOOKUP($AM924,Datos!$I$24:$J$28,2,0)),"-",VLOOKUP($AM924,Datos!$I$24:$J$28,2,0))</f>
        <v>Moderado</v>
      </c>
    </row>
    <row r="925" spans="1:40" s="199" customFormat="1">
      <c r="A925" s="196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8" t="s">
        <v>191</v>
      </c>
      <c r="N925" s="178" t="s">
        <v>194</v>
      </c>
      <c r="O925" s="198">
        <f>IF( AND($M925&lt;&gt;"", $N925&lt;&gt;""), VLOOKUP( IF(ISERROR(VLOOKUP($M925,Datos!$B$8:$C$13,2,0)),0,VLOOKUP($M925,Datos!$B$8:$C$13,2,0)), Datos!$I$9:$N$13, IF(ISERROR(VLOOKUP($N925,Datos!$B$17:$C$21,2,0)),0,VLOOKUP($N925, Datos!$B$17:$C$21,2,0)+1),  0),  "-")</f>
        <v>22</v>
      </c>
      <c r="P925" s="177"/>
      <c r="Q925" s="177"/>
      <c r="R925" s="177"/>
      <c r="S925" s="178" t="s">
        <v>40</v>
      </c>
      <c r="T925" s="198" t="str">
        <f>IF(ISERROR(VLOOKUP($S925,Datos!$B$25:$C$29,2,0)),"", VLOOKUP($S925,Datos!$B$25:$C$29,2,0))</f>
        <v>Alta</v>
      </c>
      <c r="U925" s="198" t="str">
        <f>VLOOKUP($S925,'Efectividad de Controles'!$B$5:$D$9,3,0)</f>
        <v>Impacto / Probabilidad</v>
      </c>
      <c r="V925" s="177"/>
      <c r="W925" s="177"/>
      <c r="X925" s="178" t="s">
        <v>191</v>
      </c>
      <c r="Y925" s="178" t="s">
        <v>196</v>
      </c>
      <c r="Z925" s="198">
        <f>IF( AND($X925&lt;&gt;"", $Y925&lt;&gt;""), VLOOKUP( IF(ISERROR(VLOOKUP($X925,Datos!$B$8:$C$13,2,0)),0,VLOOKUP($X925,Datos!$B$8:$C$13,2,0)), Datos!$I$9:$N$13, IF(ISERROR(VLOOKUP($Y925,Datos!$B$17:$C$21,2,0)),0,VLOOKUP($Y925, Datos!$B$17:$C$21,2,0)+1),  0),  "-")</f>
        <v>25</v>
      </c>
      <c r="AA925" s="177"/>
      <c r="AB925" s="177"/>
      <c r="AC925" s="179"/>
      <c r="AD925" s="180"/>
      <c r="AE925" s="198">
        <f t="shared" si="42"/>
        <v>22</v>
      </c>
      <c r="AF925" s="198">
        <f t="shared" si="43"/>
        <v>25</v>
      </c>
      <c r="AG925" s="178">
        <v>3</v>
      </c>
      <c r="AH925" s="198" t="str">
        <f>IF(ISERROR(VLOOKUP($AG925,Datos!$A$9:$E$13,2,0)),"",VLOOKUP($AG925,Datos!$A$9:$E$13,2,0))</f>
        <v>3 Moderado</v>
      </c>
      <c r="AI925" s="197" t="str">
        <f>IF(ISERROR(VLOOKUP($AJ925,Datos!$D$8:$E$13,2,0)),0,VLOOKUP($AJ925,Datos!$D$8:$E$13,2,0))</f>
        <v>Extremadamente Dañino</v>
      </c>
      <c r="AJ925" s="198">
        <f>IF(ISERROR(VLOOKUP($X925,Datos!$B$8:$E$13,3,0)), 0, VLOOKUP($X925,Datos!$B$8:$E$13,3,0))</f>
        <v>4</v>
      </c>
      <c r="AK925" s="198">
        <f>IF(ISERROR(VLOOKUP(AL925,Datos!D918:E923,2,0)),0,VLOOKUP(AL925,Datos!D918:E923,2,0))</f>
        <v>0</v>
      </c>
      <c r="AL925" s="198">
        <f>IF(ISERROR(VLOOKUP(Y925,Datos!B918:E923,3,0)),0,VLOOKUP(Y925,Datos!B918:E923,3,0))</f>
        <v>0</v>
      </c>
      <c r="AM925" s="198">
        <f t="shared" si="44"/>
        <v>4</v>
      </c>
      <c r="AN925" s="198" t="str">
        <f>IF(ISERROR(VLOOKUP($AM925,Datos!$I$24:$J$28,2,0)),"-",VLOOKUP($AM925,Datos!$I$24:$J$28,2,0))</f>
        <v>Moderado</v>
      </c>
    </row>
    <row r="926" spans="1:40" s="199" customFormat="1">
      <c r="A926" s="196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8" t="s">
        <v>191</v>
      </c>
      <c r="N926" s="178" t="s">
        <v>194</v>
      </c>
      <c r="O926" s="198">
        <f>IF( AND($M926&lt;&gt;"", $N926&lt;&gt;""), VLOOKUP( IF(ISERROR(VLOOKUP($M926,Datos!$B$8:$C$13,2,0)),0,VLOOKUP($M926,Datos!$B$8:$C$13,2,0)), Datos!$I$9:$N$13, IF(ISERROR(VLOOKUP($N926,Datos!$B$17:$C$21,2,0)),0,VLOOKUP($N926, Datos!$B$17:$C$21,2,0)+1),  0),  "-")</f>
        <v>22</v>
      </c>
      <c r="P926" s="177"/>
      <c r="Q926" s="177"/>
      <c r="R926" s="177"/>
      <c r="S926" s="178" t="s">
        <v>40</v>
      </c>
      <c r="T926" s="198" t="str">
        <f>IF(ISERROR(VLOOKUP($S926,Datos!$B$25:$C$29,2,0)),"", VLOOKUP($S926,Datos!$B$25:$C$29,2,0))</f>
        <v>Alta</v>
      </c>
      <c r="U926" s="198" t="str">
        <f>VLOOKUP($S926,'Efectividad de Controles'!$B$5:$D$9,3,0)</f>
        <v>Impacto / Probabilidad</v>
      </c>
      <c r="V926" s="177"/>
      <c r="W926" s="177"/>
      <c r="X926" s="178" t="s">
        <v>191</v>
      </c>
      <c r="Y926" s="178" t="s">
        <v>196</v>
      </c>
      <c r="Z926" s="198">
        <f>IF( AND($X926&lt;&gt;"", $Y926&lt;&gt;""), VLOOKUP( IF(ISERROR(VLOOKUP($X926,Datos!$B$8:$C$13,2,0)),0,VLOOKUP($X926,Datos!$B$8:$C$13,2,0)), Datos!$I$9:$N$13, IF(ISERROR(VLOOKUP($Y926,Datos!$B$17:$C$21,2,0)),0,VLOOKUP($Y926, Datos!$B$17:$C$21,2,0)+1),  0),  "-")</f>
        <v>25</v>
      </c>
      <c r="AA926" s="177"/>
      <c r="AB926" s="177"/>
      <c r="AC926" s="179"/>
      <c r="AD926" s="180"/>
      <c r="AE926" s="198">
        <f t="shared" si="42"/>
        <v>22</v>
      </c>
      <c r="AF926" s="198">
        <f t="shared" si="43"/>
        <v>25</v>
      </c>
      <c r="AG926" s="178">
        <v>3</v>
      </c>
      <c r="AH926" s="198" t="str">
        <f>IF(ISERROR(VLOOKUP($AG926,Datos!$A$9:$E$13,2,0)),"",VLOOKUP($AG926,Datos!$A$9:$E$13,2,0))</f>
        <v>3 Moderado</v>
      </c>
      <c r="AI926" s="197" t="str">
        <f>IF(ISERROR(VLOOKUP($AJ926,Datos!$D$8:$E$13,2,0)),0,VLOOKUP($AJ926,Datos!$D$8:$E$13,2,0))</f>
        <v>Extremadamente Dañino</v>
      </c>
      <c r="AJ926" s="198">
        <f>IF(ISERROR(VLOOKUP($X926,Datos!$B$8:$E$13,3,0)), 0, VLOOKUP($X926,Datos!$B$8:$E$13,3,0))</f>
        <v>4</v>
      </c>
      <c r="AK926" s="198">
        <f>IF(ISERROR(VLOOKUP(AL926,Datos!D919:E924,2,0)),0,VLOOKUP(AL926,Datos!D919:E924,2,0))</f>
        <v>0</v>
      </c>
      <c r="AL926" s="198">
        <f>IF(ISERROR(VLOOKUP(Y926,Datos!B919:E924,3,0)),0,VLOOKUP(Y926,Datos!B919:E924,3,0))</f>
        <v>0</v>
      </c>
      <c r="AM926" s="198">
        <f t="shared" si="44"/>
        <v>4</v>
      </c>
      <c r="AN926" s="198" t="str">
        <f>IF(ISERROR(VLOOKUP($AM926,Datos!$I$24:$J$28,2,0)),"-",VLOOKUP($AM926,Datos!$I$24:$J$28,2,0))</f>
        <v>Moderado</v>
      </c>
    </row>
    <row r="927" spans="1:40" s="199" customFormat="1">
      <c r="A927" s="196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8" t="s">
        <v>191</v>
      </c>
      <c r="N927" s="178" t="s">
        <v>194</v>
      </c>
      <c r="O927" s="198">
        <f>IF( AND($M927&lt;&gt;"", $N927&lt;&gt;""), VLOOKUP( IF(ISERROR(VLOOKUP($M927,Datos!$B$8:$C$13,2,0)),0,VLOOKUP($M927,Datos!$B$8:$C$13,2,0)), Datos!$I$9:$N$13, IF(ISERROR(VLOOKUP($N927,Datos!$B$17:$C$21,2,0)),0,VLOOKUP($N927, Datos!$B$17:$C$21,2,0)+1),  0),  "-")</f>
        <v>22</v>
      </c>
      <c r="P927" s="177"/>
      <c r="Q927" s="177"/>
      <c r="R927" s="177"/>
      <c r="S927" s="178" t="s">
        <v>40</v>
      </c>
      <c r="T927" s="198" t="str">
        <f>IF(ISERROR(VLOOKUP($S927,Datos!$B$25:$C$29,2,0)),"", VLOOKUP($S927,Datos!$B$25:$C$29,2,0))</f>
        <v>Alta</v>
      </c>
      <c r="U927" s="198" t="str">
        <f>VLOOKUP($S927,'Efectividad de Controles'!$B$5:$D$9,3,0)</f>
        <v>Impacto / Probabilidad</v>
      </c>
      <c r="V927" s="177"/>
      <c r="W927" s="177"/>
      <c r="X927" s="178" t="s">
        <v>191</v>
      </c>
      <c r="Y927" s="178" t="s">
        <v>196</v>
      </c>
      <c r="Z927" s="198">
        <f>IF( AND($X927&lt;&gt;"", $Y927&lt;&gt;""), VLOOKUP( IF(ISERROR(VLOOKUP($X927,Datos!$B$8:$C$13,2,0)),0,VLOOKUP($X927,Datos!$B$8:$C$13,2,0)), Datos!$I$9:$N$13, IF(ISERROR(VLOOKUP($Y927,Datos!$B$17:$C$21,2,0)),0,VLOOKUP($Y927, Datos!$B$17:$C$21,2,0)+1),  0),  "-")</f>
        <v>25</v>
      </c>
      <c r="AA927" s="177"/>
      <c r="AB927" s="177"/>
      <c r="AC927" s="179"/>
      <c r="AD927" s="180"/>
      <c r="AE927" s="198">
        <f t="shared" si="42"/>
        <v>22</v>
      </c>
      <c r="AF927" s="198">
        <f t="shared" si="43"/>
        <v>25</v>
      </c>
      <c r="AG927" s="178">
        <v>3</v>
      </c>
      <c r="AH927" s="198" t="str">
        <f>IF(ISERROR(VLOOKUP($AG927,Datos!$A$9:$E$13,2,0)),"",VLOOKUP($AG927,Datos!$A$9:$E$13,2,0))</f>
        <v>3 Moderado</v>
      </c>
      <c r="AI927" s="197" t="str">
        <f>IF(ISERROR(VLOOKUP($AJ927,Datos!$D$8:$E$13,2,0)),0,VLOOKUP($AJ927,Datos!$D$8:$E$13,2,0))</f>
        <v>Extremadamente Dañino</v>
      </c>
      <c r="AJ927" s="198">
        <f>IF(ISERROR(VLOOKUP($X927,Datos!$B$8:$E$13,3,0)), 0, VLOOKUP($X927,Datos!$B$8:$E$13,3,0))</f>
        <v>4</v>
      </c>
      <c r="AK927" s="198">
        <f>IF(ISERROR(VLOOKUP(AL927,Datos!D920:E925,2,0)),0,VLOOKUP(AL927,Datos!D920:E925,2,0))</f>
        <v>0</v>
      </c>
      <c r="AL927" s="198">
        <f>IF(ISERROR(VLOOKUP(Y927,Datos!B920:E925,3,0)),0,VLOOKUP(Y927,Datos!B920:E925,3,0))</f>
        <v>0</v>
      </c>
      <c r="AM927" s="198">
        <f t="shared" si="44"/>
        <v>4</v>
      </c>
      <c r="AN927" s="198" t="str">
        <f>IF(ISERROR(VLOOKUP($AM927,Datos!$I$24:$J$28,2,0)),"-",VLOOKUP($AM927,Datos!$I$24:$J$28,2,0))</f>
        <v>Moderado</v>
      </c>
    </row>
    <row r="928" spans="1:40" s="199" customFormat="1">
      <c r="A928" s="196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8" t="s">
        <v>191</v>
      </c>
      <c r="N928" s="178" t="s">
        <v>194</v>
      </c>
      <c r="O928" s="198">
        <f>IF( AND($M928&lt;&gt;"", $N928&lt;&gt;""), VLOOKUP( IF(ISERROR(VLOOKUP($M928,Datos!$B$8:$C$13,2,0)),0,VLOOKUP($M928,Datos!$B$8:$C$13,2,0)), Datos!$I$9:$N$13, IF(ISERROR(VLOOKUP($N928,Datos!$B$17:$C$21,2,0)),0,VLOOKUP($N928, Datos!$B$17:$C$21,2,0)+1),  0),  "-")</f>
        <v>22</v>
      </c>
      <c r="P928" s="177"/>
      <c r="Q928" s="177"/>
      <c r="R928" s="177"/>
      <c r="S928" s="178" t="s">
        <v>40</v>
      </c>
      <c r="T928" s="198" t="str">
        <f>IF(ISERROR(VLOOKUP($S928,Datos!$B$25:$C$29,2,0)),"", VLOOKUP($S928,Datos!$B$25:$C$29,2,0))</f>
        <v>Alta</v>
      </c>
      <c r="U928" s="198" t="str">
        <f>VLOOKUP($S928,'Efectividad de Controles'!$B$5:$D$9,3,0)</f>
        <v>Impacto / Probabilidad</v>
      </c>
      <c r="V928" s="177"/>
      <c r="W928" s="177"/>
      <c r="X928" s="178" t="s">
        <v>191</v>
      </c>
      <c r="Y928" s="178" t="s">
        <v>196</v>
      </c>
      <c r="Z928" s="198">
        <f>IF( AND($X928&lt;&gt;"", $Y928&lt;&gt;""), VLOOKUP( IF(ISERROR(VLOOKUP($X928,Datos!$B$8:$C$13,2,0)),0,VLOOKUP($X928,Datos!$B$8:$C$13,2,0)), Datos!$I$9:$N$13, IF(ISERROR(VLOOKUP($Y928,Datos!$B$17:$C$21,2,0)),0,VLOOKUP($Y928, Datos!$B$17:$C$21,2,0)+1),  0),  "-")</f>
        <v>25</v>
      </c>
      <c r="AA928" s="177"/>
      <c r="AB928" s="177"/>
      <c r="AC928" s="179"/>
      <c r="AD928" s="180"/>
      <c r="AE928" s="198">
        <f t="shared" si="42"/>
        <v>22</v>
      </c>
      <c r="AF928" s="198">
        <f t="shared" si="43"/>
        <v>25</v>
      </c>
      <c r="AG928" s="178">
        <v>3</v>
      </c>
      <c r="AH928" s="198" t="str">
        <f>IF(ISERROR(VLOOKUP($AG928,Datos!$A$9:$E$13,2,0)),"",VLOOKUP($AG928,Datos!$A$9:$E$13,2,0))</f>
        <v>3 Moderado</v>
      </c>
      <c r="AI928" s="197" t="str">
        <f>IF(ISERROR(VLOOKUP($AJ928,Datos!$D$8:$E$13,2,0)),0,VLOOKUP($AJ928,Datos!$D$8:$E$13,2,0))</f>
        <v>Extremadamente Dañino</v>
      </c>
      <c r="AJ928" s="198">
        <f>IF(ISERROR(VLOOKUP($X928,Datos!$B$8:$E$13,3,0)), 0, VLOOKUP($X928,Datos!$B$8:$E$13,3,0))</f>
        <v>4</v>
      </c>
      <c r="AK928" s="198">
        <f>IF(ISERROR(VLOOKUP(AL928,Datos!D921:E926,2,0)),0,VLOOKUP(AL928,Datos!D921:E926,2,0))</f>
        <v>0</v>
      </c>
      <c r="AL928" s="198">
        <f>IF(ISERROR(VLOOKUP(Y928,Datos!B921:E926,3,0)),0,VLOOKUP(Y928,Datos!B921:E926,3,0))</f>
        <v>0</v>
      </c>
      <c r="AM928" s="198">
        <f t="shared" si="44"/>
        <v>4</v>
      </c>
      <c r="AN928" s="198" t="str">
        <f>IF(ISERROR(VLOOKUP($AM928,Datos!$I$24:$J$28,2,0)),"-",VLOOKUP($AM928,Datos!$I$24:$J$28,2,0))</f>
        <v>Moderado</v>
      </c>
    </row>
    <row r="929" spans="1:40" s="199" customFormat="1">
      <c r="A929" s="196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8" t="s">
        <v>191</v>
      </c>
      <c r="N929" s="178" t="s">
        <v>194</v>
      </c>
      <c r="O929" s="198">
        <f>IF( AND($M929&lt;&gt;"", $N929&lt;&gt;""), VLOOKUP( IF(ISERROR(VLOOKUP($M929,Datos!$B$8:$C$13,2,0)),0,VLOOKUP($M929,Datos!$B$8:$C$13,2,0)), Datos!$I$9:$N$13, IF(ISERROR(VLOOKUP($N929,Datos!$B$17:$C$21,2,0)),0,VLOOKUP($N929, Datos!$B$17:$C$21,2,0)+1),  0),  "-")</f>
        <v>22</v>
      </c>
      <c r="P929" s="177"/>
      <c r="Q929" s="177"/>
      <c r="R929" s="177"/>
      <c r="S929" s="178" t="s">
        <v>40</v>
      </c>
      <c r="T929" s="198" t="str">
        <f>IF(ISERROR(VLOOKUP($S929,Datos!$B$25:$C$29,2,0)),"", VLOOKUP($S929,Datos!$B$25:$C$29,2,0))</f>
        <v>Alta</v>
      </c>
      <c r="U929" s="198" t="str">
        <f>VLOOKUP($S929,'Efectividad de Controles'!$B$5:$D$9,3,0)</f>
        <v>Impacto / Probabilidad</v>
      </c>
      <c r="V929" s="177"/>
      <c r="W929" s="177"/>
      <c r="X929" s="178" t="s">
        <v>191</v>
      </c>
      <c r="Y929" s="178" t="s">
        <v>196</v>
      </c>
      <c r="Z929" s="198">
        <f>IF( AND($X929&lt;&gt;"", $Y929&lt;&gt;""), VLOOKUP( IF(ISERROR(VLOOKUP($X929,Datos!$B$8:$C$13,2,0)),0,VLOOKUP($X929,Datos!$B$8:$C$13,2,0)), Datos!$I$9:$N$13, IF(ISERROR(VLOOKUP($Y929,Datos!$B$17:$C$21,2,0)),0,VLOOKUP($Y929, Datos!$B$17:$C$21,2,0)+1),  0),  "-")</f>
        <v>25</v>
      </c>
      <c r="AA929" s="177"/>
      <c r="AB929" s="177"/>
      <c r="AC929" s="179"/>
      <c r="AD929" s="180"/>
      <c r="AE929" s="198">
        <f t="shared" ref="AE929:AE992" si="45">+O929</f>
        <v>22</v>
      </c>
      <c r="AF929" s="198">
        <f t="shared" ref="AF929:AF992" si="46">+Z929</f>
        <v>25</v>
      </c>
      <c r="AG929" s="178">
        <v>3</v>
      </c>
      <c r="AH929" s="198" t="str">
        <f>IF(ISERROR(VLOOKUP($AG929,Datos!$A$9:$E$13,2,0)),"",VLOOKUP($AG929,Datos!$A$9:$E$13,2,0))</f>
        <v>3 Moderado</v>
      </c>
      <c r="AI929" s="197" t="str">
        <f>IF(ISERROR(VLOOKUP($AJ929,Datos!$D$8:$E$13,2,0)),0,VLOOKUP($AJ929,Datos!$D$8:$E$13,2,0))</f>
        <v>Extremadamente Dañino</v>
      </c>
      <c r="AJ929" s="198">
        <f>IF(ISERROR(VLOOKUP($X929,Datos!$B$8:$E$13,3,0)), 0, VLOOKUP($X929,Datos!$B$8:$E$13,3,0))</f>
        <v>4</v>
      </c>
      <c r="AK929" s="198">
        <f>IF(ISERROR(VLOOKUP(AL929,Datos!D922:E927,2,0)),0,VLOOKUP(AL929,Datos!D922:E927,2,0))</f>
        <v>0</v>
      </c>
      <c r="AL929" s="198">
        <f>IF(ISERROR(VLOOKUP(Y929,Datos!B922:E927,3,0)),0,VLOOKUP(Y929,Datos!B922:E927,3,0))</f>
        <v>0</v>
      </c>
      <c r="AM929" s="198">
        <f t="shared" ref="AM929:AM992" si="47">+AL929+AJ929</f>
        <v>4</v>
      </c>
      <c r="AN929" s="198" t="str">
        <f>IF(ISERROR(VLOOKUP($AM929,Datos!$I$24:$J$28,2,0)),"-",VLOOKUP($AM929,Datos!$I$24:$J$28,2,0))</f>
        <v>Moderado</v>
      </c>
    </row>
    <row r="930" spans="1:40" s="199" customFormat="1">
      <c r="A930" s="196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8" t="s">
        <v>191</v>
      </c>
      <c r="N930" s="178" t="s">
        <v>194</v>
      </c>
      <c r="O930" s="198">
        <f>IF( AND($M930&lt;&gt;"", $N930&lt;&gt;""), VLOOKUP( IF(ISERROR(VLOOKUP($M930,Datos!$B$8:$C$13,2,0)),0,VLOOKUP($M930,Datos!$B$8:$C$13,2,0)), Datos!$I$9:$N$13, IF(ISERROR(VLOOKUP($N930,Datos!$B$17:$C$21,2,0)),0,VLOOKUP($N930, Datos!$B$17:$C$21,2,0)+1),  0),  "-")</f>
        <v>22</v>
      </c>
      <c r="P930" s="177"/>
      <c r="Q930" s="177"/>
      <c r="R930" s="177"/>
      <c r="S930" s="178" t="s">
        <v>40</v>
      </c>
      <c r="T930" s="198" t="str">
        <f>IF(ISERROR(VLOOKUP($S930,Datos!$B$25:$C$29,2,0)),"", VLOOKUP($S930,Datos!$B$25:$C$29,2,0))</f>
        <v>Alta</v>
      </c>
      <c r="U930" s="198" t="str">
        <f>VLOOKUP($S930,'Efectividad de Controles'!$B$5:$D$9,3,0)</f>
        <v>Impacto / Probabilidad</v>
      </c>
      <c r="V930" s="177"/>
      <c r="W930" s="177"/>
      <c r="X930" s="178" t="s">
        <v>191</v>
      </c>
      <c r="Y930" s="178" t="s">
        <v>196</v>
      </c>
      <c r="Z930" s="198">
        <f>IF( AND($X930&lt;&gt;"", $Y930&lt;&gt;""), VLOOKUP( IF(ISERROR(VLOOKUP($X930,Datos!$B$8:$C$13,2,0)),0,VLOOKUP($X930,Datos!$B$8:$C$13,2,0)), Datos!$I$9:$N$13, IF(ISERROR(VLOOKUP($Y930,Datos!$B$17:$C$21,2,0)),0,VLOOKUP($Y930, Datos!$B$17:$C$21,2,0)+1),  0),  "-")</f>
        <v>25</v>
      </c>
      <c r="AA930" s="177"/>
      <c r="AB930" s="177"/>
      <c r="AC930" s="179"/>
      <c r="AD930" s="180"/>
      <c r="AE930" s="198">
        <f t="shared" si="45"/>
        <v>22</v>
      </c>
      <c r="AF930" s="198">
        <f t="shared" si="46"/>
        <v>25</v>
      </c>
      <c r="AG930" s="178">
        <v>3</v>
      </c>
      <c r="AH930" s="198" t="str">
        <f>IF(ISERROR(VLOOKUP($AG930,Datos!$A$9:$E$13,2,0)),"",VLOOKUP($AG930,Datos!$A$9:$E$13,2,0))</f>
        <v>3 Moderado</v>
      </c>
      <c r="AI930" s="197" t="str">
        <f>IF(ISERROR(VLOOKUP($AJ930,Datos!$D$8:$E$13,2,0)),0,VLOOKUP($AJ930,Datos!$D$8:$E$13,2,0))</f>
        <v>Extremadamente Dañino</v>
      </c>
      <c r="AJ930" s="198">
        <f>IF(ISERROR(VLOOKUP($X930,Datos!$B$8:$E$13,3,0)), 0, VLOOKUP($X930,Datos!$B$8:$E$13,3,0))</f>
        <v>4</v>
      </c>
      <c r="AK930" s="198">
        <f>IF(ISERROR(VLOOKUP(AL930,Datos!D923:E928,2,0)),0,VLOOKUP(AL930,Datos!D923:E928,2,0))</f>
        <v>0</v>
      </c>
      <c r="AL930" s="198">
        <f>IF(ISERROR(VLOOKUP(Y930,Datos!B923:E928,3,0)),0,VLOOKUP(Y930,Datos!B923:E928,3,0))</f>
        <v>0</v>
      </c>
      <c r="AM930" s="198">
        <f t="shared" si="47"/>
        <v>4</v>
      </c>
      <c r="AN930" s="198" t="str">
        <f>IF(ISERROR(VLOOKUP($AM930,Datos!$I$24:$J$28,2,0)),"-",VLOOKUP($AM930,Datos!$I$24:$J$28,2,0))</f>
        <v>Moderado</v>
      </c>
    </row>
    <row r="931" spans="1:40" s="199" customFormat="1">
      <c r="A931" s="196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8" t="s">
        <v>191</v>
      </c>
      <c r="N931" s="178" t="s">
        <v>194</v>
      </c>
      <c r="O931" s="198">
        <f>IF( AND($M931&lt;&gt;"", $N931&lt;&gt;""), VLOOKUP( IF(ISERROR(VLOOKUP($M931,Datos!$B$8:$C$13,2,0)),0,VLOOKUP($M931,Datos!$B$8:$C$13,2,0)), Datos!$I$9:$N$13, IF(ISERROR(VLOOKUP($N931,Datos!$B$17:$C$21,2,0)),0,VLOOKUP($N931, Datos!$B$17:$C$21,2,0)+1),  0),  "-")</f>
        <v>22</v>
      </c>
      <c r="P931" s="177"/>
      <c r="Q931" s="177"/>
      <c r="R931" s="177"/>
      <c r="S931" s="178" t="s">
        <v>40</v>
      </c>
      <c r="T931" s="198" t="str">
        <f>IF(ISERROR(VLOOKUP($S931,Datos!$B$25:$C$29,2,0)),"", VLOOKUP($S931,Datos!$B$25:$C$29,2,0))</f>
        <v>Alta</v>
      </c>
      <c r="U931" s="198" t="str">
        <f>VLOOKUP($S931,'Efectividad de Controles'!$B$5:$D$9,3,0)</f>
        <v>Impacto / Probabilidad</v>
      </c>
      <c r="V931" s="177"/>
      <c r="W931" s="177"/>
      <c r="X931" s="178" t="s">
        <v>191</v>
      </c>
      <c r="Y931" s="178" t="s">
        <v>196</v>
      </c>
      <c r="Z931" s="198">
        <f>IF( AND($X931&lt;&gt;"", $Y931&lt;&gt;""), VLOOKUP( IF(ISERROR(VLOOKUP($X931,Datos!$B$8:$C$13,2,0)),0,VLOOKUP($X931,Datos!$B$8:$C$13,2,0)), Datos!$I$9:$N$13, IF(ISERROR(VLOOKUP($Y931,Datos!$B$17:$C$21,2,0)),0,VLOOKUP($Y931, Datos!$B$17:$C$21,2,0)+1),  0),  "-")</f>
        <v>25</v>
      </c>
      <c r="AA931" s="177"/>
      <c r="AB931" s="177"/>
      <c r="AC931" s="179"/>
      <c r="AD931" s="180"/>
      <c r="AE931" s="198">
        <f t="shared" si="45"/>
        <v>22</v>
      </c>
      <c r="AF931" s="198">
        <f t="shared" si="46"/>
        <v>25</v>
      </c>
      <c r="AG931" s="178">
        <v>3</v>
      </c>
      <c r="AH931" s="198" t="str">
        <f>IF(ISERROR(VLOOKUP($AG931,Datos!$A$9:$E$13,2,0)),"",VLOOKUP($AG931,Datos!$A$9:$E$13,2,0))</f>
        <v>3 Moderado</v>
      </c>
      <c r="AI931" s="197" t="str">
        <f>IF(ISERROR(VLOOKUP($AJ931,Datos!$D$8:$E$13,2,0)),0,VLOOKUP($AJ931,Datos!$D$8:$E$13,2,0))</f>
        <v>Extremadamente Dañino</v>
      </c>
      <c r="AJ931" s="198">
        <f>IF(ISERROR(VLOOKUP($X931,Datos!$B$8:$E$13,3,0)), 0, VLOOKUP($X931,Datos!$B$8:$E$13,3,0))</f>
        <v>4</v>
      </c>
      <c r="AK931" s="198">
        <f>IF(ISERROR(VLOOKUP(AL931,Datos!D924:E929,2,0)),0,VLOOKUP(AL931,Datos!D924:E929,2,0))</f>
        <v>0</v>
      </c>
      <c r="AL931" s="198">
        <f>IF(ISERROR(VLOOKUP(Y931,Datos!B924:E929,3,0)),0,VLOOKUP(Y931,Datos!B924:E929,3,0))</f>
        <v>0</v>
      </c>
      <c r="AM931" s="198">
        <f t="shared" si="47"/>
        <v>4</v>
      </c>
      <c r="AN931" s="198" t="str">
        <f>IF(ISERROR(VLOOKUP($AM931,Datos!$I$24:$J$28,2,0)),"-",VLOOKUP($AM931,Datos!$I$24:$J$28,2,0))</f>
        <v>Moderado</v>
      </c>
    </row>
    <row r="932" spans="1:40" s="199" customFormat="1">
      <c r="A932" s="196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8" t="s">
        <v>191</v>
      </c>
      <c r="N932" s="178" t="s">
        <v>194</v>
      </c>
      <c r="O932" s="198">
        <f>IF( AND($M932&lt;&gt;"", $N932&lt;&gt;""), VLOOKUP( IF(ISERROR(VLOOKUP($M932,Datos!$B$8:$C$13,2,0)),0,VLOOKUP($M932,Datos!$B$8:$C$13,2,0)), Datos!$I$9:$N$13, IF(ISERROR(VLOOKUP($N932,Datos!$B$17:$C$21,2,0)),0,VLOOKUP($N932, Datos!$B$17:$C$21,2,0)+1),  0),  "-")</f>
        <v>22</v>
      </c>
      <c r="P932" s="177"/>
      <c r="Q932" s="177"/>
      <c r="R932" s="177"/>
      <c r="S932" s="178" t="s">
        <v>40</v>
      </c>
      <c r="T932" s="198" t="str">
        <f>IF(ISERROR(VLOOKUP($S932,Datos!$B$25:$C$29,2,0)),"", VLOOKUP($S932,Datos!$B$25:$C$29,2,0))</f>
        <v>Alta</v>
      </c>
      <c r="U932" s="198" t="str">
        <f>VLOOKUP($S932,'Efectividad de Controles'!$B$5:$D$9,3,0)</f>
        <v>Impacto / Probabilidad</v>
      </c>
      <c r="V932" s="177"/>
      <c r="W932" s="177"/>
      <c r="X932" s="178" t="s">
        <v>191</v>
      </c>
      <c r="Y932" s="178" t="s">
        <v>196</v>
      </c>
      <c r="Z932" s="198">
        <f>IF( AND($X932&lt;&gt;"", $Y932&lt;&gt;""), VLOOKUP( IF(ISERROR(VLOOKUP($X932,Datos!$B$8:$C$13,2,0)),0,VLOOKUP($X932,Datos!$B$8:$C$13,2,0)), Datos!$I$9:$N$13, IF(ISERROR(VLOOKUP($Y932,Datos!$B$17:$C$21,2,0)),0,VLOOKUP($Y932, Datos!$B$17:$C$21,2,0)+1),  0),  "-")</f>
        <v>25</v>
      </c>
      <c r="AA932" s="177"/>
      <c r="AB932" s="177"/>
      <c r="AC932" s="179"/>
      <c r="AD932" s="180"/>
      <c r="AE932" s="198">
        <f t="shared" si="45"/>
        <v>22</v>
      </c>
      <c r="AF932" s="198">
        <f t="shared" si="46"/>
        <v>25</v>
      </c>
      <c r="AG932" s="178">
        <v>3</v>
      </c>
      <c r="AH932" s="198" t="str">
        <f>IF(ISERROR(VLOOKUP($AG932,Datos!$A$9:$E$13,2,0)),"",VLOOKUP($AG932,Datos!$A$9:$E$13,2,0))</f>
        <v>3 Moderado</v>
      </c>
      <c r="AI932" s="197" t="str">
        <f>IF(ISERROR(VLOOKUP($AJ932,Datos!$D$8:$E$13,2,0)),0,VLOOKUP($AJ932,Datos!$D$8:$E$13,2,0))</f>
        <v>Extremadamente Dañino</v>
      </c>
      <c r="AJ932" s="198">
        <f>IF(ISERROR(VLOOKUP($X932,Datos!$B$8:$E$13,3,0)), 0, VLOOKUP($X932,Datos!$B$8:$E$13,3,0))</f>
        <v>4</v>
      </c>
      <c r="AK932" s="198">
        <f>IF(ISERROR(VLOOKUP(AL932,Datos!D925:E930,2,0)),0,VLOOKUP(AL932,Datos!D925:E930,2,0))</f>
        <v>0</v>
      </c>
      <c r="AL932" s="198">
        <f>IF(ISERROR(VLOOKUP(Y932,Datos!B925:E930,3,0)),0,VLOOKUP(Y932,Datos!B925:E930,3,0))</f>
        <v>0</v>
      </c>
      <c r="AM932" s="198">
        <f t="shared" si="47"/>
        <v>4</v>
      </c>
      <c r="AN932" s="198" t="str">
        <f>IF(ISERROR(VLOOKUP($AM932,Datos!$I$24:$J$28,2,0)),"-",VLOOKUP($AM932,Datos!$I$24:$J$28,2,0))</f>
        <v>Moderado</v>
      </c>
    </row>
    <row r="933" spans="1:40" s="199" customFormat="1">
      <c r="A933" s="196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8" t="s">
        <v>191</v>
      </c>
      <c r="N933" s="178" t="s">
        <v>194</v>
      </c>
      <c r="O933" s="198">
        <f>IF( AND($M933&lt;&gt;"", $N933&lt;&gt;""), VLOOKUP( IF(ISERROR(VLOOKUP($M933,Datos!$B$8:$C$13,2,0)),0,VLOOKUP($M933,Datos!$B$8:$C$13,2,0)), Datos!$I$9:$N$13, IF(ISERROR(VLOOKUP($N933,Datos!$B$17:$C$21,2,0)),0,VLOOKUP($N933, Datos!$B$17:$C$21,2,0)+1),  0),  "-")</f>
        <v>22</v>
      </c>
      <c r="P933" s="177"/>
      <c r="Q933" s="177"/>
      <c r="R933" s="177"/>
      <c r="S933" s="178" t="s">
        <v>40</v>
      </c>
      <c r="T933" s="198" t="str">
        <f>IF(ISERROR(VLOOKUP($S933,Datos!$B$25:$C$29,2,0)),"", VLOOKUP($S933,Datos!$B$25:$C$29,2,0))</f>
        <v>Alta</v>
      </c>
      <c r="U933" s="198" t="str">
        <f>VLOOKUP($S933,'Efectividad de Controles'!$B$5:$D$9,3,0)</f>
        <v>Impacto / Probabilidad</v>
      </c>
      <c r="V933" s="177"/>
      <c r="W933" s="177"/>
      <c r="X933" s="178" t="s">
        <v>191</v>
      </c>
      <c r="Y933" s="178" t="s">
        <v>196</v>
      </c>
      <c r="Z933" s="198">
        <f>IF( AND($X933&lt;&gt;"", $Y933&lt;&gt;""), VLOOKUP( IF(ISERROR(VLOOKUP($X933,Datos!$B$8:$C$13,2,0)),0,VLOOKUP($X933,Datos!$B$8:$C$13,2,0)), Datos!$I$9:$N$13, IF(ISERROR(VLOOKUP($Y933,Datos!$B$17:$C$21,2,0)),0,VLOOKUP($Y933, Datos!$B$17:$C$21,2,0)+1),  0),  "-")</f>
        <v>25</v>
      </c>
      <c r="AA933" s="177"/>
      <c r="AB933" s="177"/>
      <c r="AC933" s="179"/>
      <c r="AD933" s="180"/>
      <c r="AE933" s="198">
        <f t="shared" si="45"/>
        <v>22</v>
      </c>
      <c r="AF933" s="198">
        <f t="shared" si="46"/>
        <v>25</v>
      </c>
      <c r="AG933" s="178">
        <v>3</v>
      </c>
      <c r="AH933" s="198" t="str">
        <f>IF(ISERROR(VLOOKUP($AG933,Datos!$A$9:$E$13,2,0)),"",VLOOKUP($AG933,Datos!$A$9:$E$13,2,0))</f>
        <v>3 Moderado</v>
      </c>
      <c r="AI933" s="197" t="str">
        <f>IF(ISERROR(VLOOKUP($AJ933,Datos!$D$8:$E$13,2,0)),0,VLOOKUP($AJ933,Datos!$D$8:$E$13,2,0))</f>
        <v>Extremadamente Dañino</v>
      </c>
      <c r="AJ933" s="198">
        <f>IF(ISERROR(VLOOKUP($X933,Datos!$B$8:$E$13,3,0)), 0, VLOOKUP($X933,Datos!$B$8:$E$13,3,0))</f>
        <v>4</v>
      </c>
      <c r="AK933" s="198">
        <f>IF(ISERROR(VLOOKUP(AL933,Datos!D926:E931,2,0)),0,VLOOKUP(AL933,Datos!D926:E931,2,0))</f>
        <v>0</v>
      </c>
      <c r="AL933" s="198">
        <f>IF(ISERROR(VLOOKUP(Y933,Datos!B926:E931,3,0)),0,VLOOKUP(Y933,Datos!B926:E931,3,0))</f>
        <v>0</v>
      </c>
      <c r="AM933" s="198">
        <f t="shared" si="47"/>
        <v>4</v>
      </c>
      <c r="AN933" s="198" t="str">
        <f>IF(ISERROR(VLOOKUP($AM933,Datos!$I$24:$J$28,2,0)),"-",VLOOKUP($AM933,Datos!$I$24:$J$28,2,0))</f>
        <v>Moderado</v>
      </c>
    </row>
    <row r="934" spans="1:40" s="199" customFormat="1">
      <c r="A934" s="196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8" t="s">
        <v>191</v>
      </c>
      <c r="N934" s="178" t="s">
        <v>194</v>
      </c>
      <c r="O934" s="198">
        <f>IF( AND($M934&lt;&gt;"", $N934&lt;&gt;""), VLOOKUP( IF(ISERROR(VLOOKUP($M934,Datos!$B$8:$C$13,2,0)),0,VLOOKUP($M934,Datos!$B$8:$C$13,2,0)), Datos!$I$9:$N$13, IF(ISERROR(VLOOKUP($N934,Datos!$B$17:$C$21,2,0)),0,VLOOKUP($N934, Datos!$B$17:$C$21,2,0)+1),  0),  "-")</f>
        <v>22</v>
      </c>
      <c r="P934" s="177"/>
      <c r="Q934" s="177"/>
      <c r="R934" s="177"/>
      <c r="S934" s="178" t="s">
        <v>40</v>
      </c>
      <c r="T934" s="198" t="str">
        <f>IF(ISERROR(VLOOKUP($S934,Datos!$B$25:$C$29,2,0)),"", VLOOKUP($S934,Datos!$B$25:$C$29,2,0))</f>
        <v>Alta</v>
      </c>
      <c r="U934" s="198" t="str">
        <f>VLOOKUP($S934,'Efectividad de Controles'!$B$5:$D$9,3,0)</f>
        <v>Impacto / Probabilidad</v>
      </c>
      <c r="V934" s="177"/>
      <c r="W934" s="177"/>
      <c r="X934" s="178" t="s">
        <v>191</v>
      </c>
      <c r="Y934" s="178" t="s">
        <v>196</v>
      </c>
      <c r="Z934" s="198">
        <f>IF( AND($X934&lt;&gt;"", $Y934&lt;&gt;""), VLOOKUP( IF(ISERROR(VLOOKUP($X934,Datos!$B$8:$C$13,2,0)),0,VLOOKUP($X934,Datos!$B$8:$C$13,2,0)), Datos!$I$9:$N$13, IF(ISERROR(VLOOKUP($Y934,Datos!$B$17:$C$21,2,0)),0,VLOOKUP($Y934, Datos!$B$17:$C$21,2,0)+1),  0),  "-")</f>
        <v>25</v>
      </c>
      <c r="AA934" s="177"/>
      <c r="AB934" s="177"/>
      <c r="AC934" s="179"/>
      <c r="AD934" s="180"/>
      <c r="AE934" s="198">
        <f t="shared" si="45"/>
        <v>22</v>
      </c>
      <c r="AF934" s="198">
        <f t="shared" si="46"/>
        <v>25</v>
      </c>
      <c r="AG934" s="178">
        <v>3</v>
      </c>
      <c r="AH934" s="198" t="str">
        <f>IF(ISERROR(VLOOKUP($AG934,Datos!$A$9:$E$13,2,0)),"",VLOOKUP($AG934,Datos!$A$9:$E$13,2,0))</f>
        <v>3 Moderado</v>
      </c>
      <c r="AI934" s="197" t="str">
        <f>IF(ISERROR(VLOOKUP($AJ934,Datos!$D$8:$E$13,2,0)),0,VLOOKUP($AJ934,Datos!$D$8:$E$13,2,0))</f>
        <v>Extremadamente Dañino</v>
      </c>
      <c r="AJ934" s="198">
        <f>IF(ISERROR(VLOOKUP($X934,Datos!$B$8:$E$13,3,0)), 0, VLOOKUP($X934,Datos!$B$8:$E$13,3,0))</f>
        <v>4</v>
      </c>
      <c r="AK934" s="198">
        <f>IF(ISERROR(VLOOKUP(AL934,Datos!D927:E932,2,0)),0,VLOOKUP(AL934,Datos!D927:E932,2,0))</f>
        <v>0</v>
      </c>
      <c r="AL934" s="198">
        <f>IF(ISERROR(VLOOKUP(Y934,Datos!B927:E932,3,0)),0,VLOOKUP(Y934,Datos!B927:E932,3,0))</f>
        <v>0</v>
      </c>
      <c r="AM934" s="198">
        <f t="shared" si="47"/>
        <v>4</v>
      </c>
      <c r="AN934" s="198" t="str">
        <f>IF(ISERROR(VLOOKUP($AM934,Datos!$I$24:$J$28,2,0)),"-",VLOOKUP($AM934,Datos!$I$24:$J$28,2,0))</f>
        <v>Moderado</v>
      </c>
    </row>
    <row r="935" spans="1:40" s="199" customFormat="1">
      <c r="A935" s="196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8" t="s">
        <v>191</v>
      </c>
      <c r="N935" s="178" t="s">
        <v>194</v>
      </c>
      <c r="O935" s="198">
        <f>IF( AND($M935&lt;&gt;"", $N935&lt;&gt;""), VLOOKUP( IF(ISERROR(VLOOKUP($M935,Datos!$B$8:$C$13,2,0)),0,VLOOKUP($M935,Datos!$B$8:$C$13,2,0)), Datos!$I$9:$N$13, IF(ISERROR(VLOOKUP($N935,Datos!$B$17:$C$21,2,0)),0,VLOOKUP($N935, Datos!$B$17:$C$21,2,0)+1),  0),  "-")</f>
        <v>22</v>
      </c>
      <c r="P935" s="177"/>
      <c r="Q935" s="177"/>
      <c r="R935" s="177"/>
      <c r="S935" s="178" t="s">
        <v>40</v>
      </c>
      <c r="T935" s="198" t="str">
        <f>IF(ISERROR(VLOOKUP($S935,Datos!$B$25:$C$29,2,0)),"", VLOOKUP($S935,Datos!$B$25:$C$29,2,0))</f>
        <v>Alta</v>
      </c>
      <c r="U935" s="198" t="str">
        <f>VLOOKUP($S935,'Efectividad de Controles'!$B$5:$D$9,3,0)</f>
        <v>Impacto / Probabilidad</v>
      </c>
      <c r="V935" s="177"/>
      <c r="W935" s="177"/>
      <c r="X935" s="178" t="s">
        <v>191</v>
      </c>
      <c r="Y935" s="178" t="s">
        <v>196</v>
      </c>
      <c r="Z935" s="198">
        <f>IF( AND($X935&lt;&gt;"", $Y935&lt;&gt;""), VLOOKUP( IF(ISERROR(VLOOKUP($X935,Datos!$B$8:$C$13,2,0)),0,VLOOKUP($X935,Datos!$B$8:$C$13,2,0)), Datos!$I$9:$N$13, IF(ISERROR(VLOOKUP($Y935,Datos!$B$17:$C$21,2,0)),0,VLOOKUP($Y935, Datos!$B$17:$C$21,2,0)+1),  0),  "-")</f>
        <v>25</v>
      </c>
      <c r="AA935" s="177"/>
      <c r="AB935" s="177"/>
      <c r="AC935" s="179"/>
      <c r="AD935" s="180"/>
      <c r="AE935" s="198">
        <f t="shared" si="45"/>
        <v>22</v>
      </c>
      <c r="AF935" s="198">
        <f t="shared" si="46"/>
        <v>25</v>
      </c>
      <c r="AG935" s="178">
        <v>3</v>
      </c>
      <c r="AH935" s="198" t="str">
        <f>IF(ISERROR(VLOOKUP($AG935,Datos!$A$9:$E$13,2,0)),"",VLOOKUP($AG935,Datos!$A$9:$E$13,2,0))</f>
        <v>3 Moderado</v>
      </c>
      <c r="AI935" s="197" t="str">
        <f>IF(ISERROR(VLOOKUP($AJ935,Datos!$D$8:$E$13,2,0)),0,VLOOKUP($AJ935,Datos!$D$8:$E$13,2,0))</f>
        <v>Extremadamente Dañino</v>
      </c>
      <c r="AJ935" s="198">
        <f>IF(ISERROR(VLOOKUP($X935,Datos!$B$8:$E$13,3,0)), 0, VLOOKUP($X935,Datos!$B$8:$E$13,3,0))</f>
        <v>4</v>
      </c>
      <c r="AK935" s="198">
        <f>IF(ISERROR(VLOOKUP(AL935,Datos!D928:E933,2,0)),0,VLOOKUP(AL935,Datos!D928:E933,2,0))</f>
        <v>0</v>
      </c>
      <c r="AL935" s="198">
        <f>IF(ISERROR(VLOOKUP(Y935,Datos!B928:E933,3,0)),0,VLOOKUP(Y935,Datos!B928:E933,3,0))</f>
        <v>0</v>
      </c>
      <c r="AM935" s="198">
        <f t="shared" si="47"/>
        <v>4</v>
      </c>
      <c r="AN935" s="198" t="str">
        <f>IF(ISERROR(VLOOKUP($AM935,Datos!$I$24:$J$28,2,0)),"-",VLOOKUP($AM935,Datos!$I$24:$J$28,2,0))</f>
        <v>Moderado</v>
      </c>
    </row>
    <row r="936" spans="1:40" s="199" customFormat="1">
      <c r="A936" s="196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8" t="s">
        <v>191</v>
      </c>
      <c r="N936" s="178" t="s">
        <v>194</v>
      </c>
      <c r="O936" s="198">
        <f>IF( AND($M936&lt;&gt;"", $N936&lt;&gt;""), VLOOKUP( IF(ISERROR(VLOOKUP($M936,Datos!$B$8:$C$13,2,0)),0,VLOOKUP($M936,Datos!$B$8:$C$13,2,0)), Datos!$I$9:$N$13, IF(ISERROR(VLOOKUP($N936,Datos!$B$17:$C$21,2,0)),0,VLOOKUP($N936, Datos!$B$17:$C$21,2,0)+1),  0),  "-")</f>
        <v>22</v>
      </c>
      <c r="P936" s="177"/>
      <c r="Q936" s="177"/>
      <c r="R936" s="177"/>
      <c r="S936" s="178" t="s">
        <v>40</v>
      </c>
      <c r="T936" s="198" t="str">
        <f>IF(ISERROR(VLOOKUP($S936,Datos!$B$25:$C$29,2,0)),"", VLOOKUP($S936,Datos!$B$25:$C$29,2,0))</f>
        <v>Alta</v>
      </c>
      <c r="U936" s="198" t="str">
        <f>VLOOKUP($S936,'Efectividad de Controles'!$B$5:$D$9,3,0)</f>
        <v>Impacto / Probabilidad</v>
      </c>
      <c r="V936" s="177"/>
      <c r="W936" s="177"/>
      <c r="X936" s="178" t="s">
        <v>191</v>
      </c>
      <c r="Y936" s="178" t="s">
        <v>196</v>
      </c>
      <c r="Z936" s="198">
        <f>IF( AND($X936&lt;&gt;"", $Y936&lt;&gt;""), VLOOKUP( IF(ISERROR(VLOOKUP($X936,Datos!$B$8:$C$13,2,0)),0,VLOOKUP($X936,Datos!$B$8:$C$13,2,0)), Datos!$I$9:$N$13, IF(ISERROR(VLOOKUP($Y936,Datos!$B$17:$C$21,2,0)),0,VLOOKUP($Y936, Datos!$B$17:$C$21,2,0)+1),  0),  "-")</f>
        <v>25</v>
      </c>
      <c r="AA936" s="177"/>
      <c r="AB936" s="177"/>
      <c r="AC936" s="179"/>
      <c r="AD936" s="180"/>
      <c r="AE936" s="198">
        <f t="shared" si="45"/>
        <v>22</v>
      </c>
      <c r="AF936" s="198">
        <f t="shared" si="46"/>
        <v>25</v>
      </c>
      <c r="AG936" s="178">
        <v>3</v>
      </c>
      <c r="AH936" s="198" t="str">
        <f>IF(ISERROR(VLOOKUP($AG936,Datos!$A$9:$E$13,2,0)),"",VLOOKUP($AG936,Datos!$A$9:$E$13,2,0))</f>
        <v>3 Moderado</v>
      </c>
      <c r="AI936" s="197" t="str">
        <f>IF(ISERROR(VLOOKUP($AJ936,Datos!$D$8:$E$13,2,0)),0,VLOOKUP($AJ936,Datos!$D$8:$E$13,2,0))</f>
        <v>Extremadamente Dañino</v>
      </c>
      <c r="AJ936" s="198">
        <f>IF(ISERROR(VLOOKUP($X936,Datos!$B$8:$E$13,3,0)), 0, VLOOKUP($X936,Datos!$B$8:$E$13,3,0))</f>
        <v>4</v>
      </c>
      <c r="AK936" s="198">
        <f>IF(ISERROR(VLOOKUP(AL936,Datos!D929:E934,2,0)),0,VLOOKUP(AL936,Datos!D929:E934,2,0))</f>
        <v>0</v>
      </c>
      <c r="AL936" s="198">
        <f>IF(ISERROR(VLOOKUP(Y936,Datos!B929:E934,3,0)),0,VLOOKUP(Y936,Datos!B929:E934,3,0))</f>
        <v>0</v>
      </c>
      <c r="AM936" s="198">
        <f t="shared" si="47"/>
        <v>4</v>
      </c>
      <c r="AN936" s="198" t="str">
        <f>IF(ISERROR(VLOOKUP($AM936,Datos!$I$24:$J$28,2,0)),"-",VLOOKUP($AM936,Datos!$I$24:$J$28,2,0))</f>
        <v>Moderado</v>
      </c>
    </row>
    <row r="937" spans="1:40" s="199" customFormat="1">
      <c r="A937" s="196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8" t="s">
        <v>191</v>
      </c>
      <c r="N937" s="178" t="s">
        <v>194</v>
      </c>
      <c r="O937" s="198">
        <f>IF( AND($M937&lt;&gt;"", $N937&lt;&gt;""), VLOOKUP( IF(ISERROR(VLOOKUP($M937,Datos!$B$8:$C$13,2,0)),0,VLOOKUP($M937,Datos!$B$8:$C$13,2,0)), Datos!$I$9:$N$13, IF(ISERROR(VLOOKUP($N937,Datos!$B$17:$C$21,2,0)),0,VLOOKUP($N937, Datos!$B$17:$C$21,2,0)+1),  0),  "-")</f>
        <v>22</v>
      </c>
      <c r="P937" s="177"/>
      <c r="Q937" s="177"/>
      <c r="R937" s="177"/>
      <c r="S937" s="178" t="s">
        <v>40</v>
      </c>
      <c r="T937" s="198" t="str">
        <f>IF(ISERROR(VLOOKUP($S937,Datos!$B$25:$C$29,2,0)),"", VLOOKUP($S937,Datos!$B$25:$C$29,2,0))</f>
        <v>Alta</v>
      </c>
      <c r="U937" s="198" t="str">
        <f>VLOOKUP($S937,'Efectividad de Controles'!$B$5:$D$9,3,0)</f>
        <v>Impacto / Probabilidad</v>
      </c>
      <c r="V937" s="177"/>
      <c r="W937" s="177"/>
      <c r="X937" s="178" t="s">
        <v>191</v>
      </c>
      <c r="Y937" s="178" t="s">
        <v>196</v>
      </c>
      <c r="Z937" s="198">
        <f>IF( AND($X937&lt;&gt;"", $Y937&lt;&gt;""), VLOOKUP( IF(ISERROR(VLOOKUP($X937,Datos!$B$8:$C$13,2,0)),0,VLOOKUP($X937,Datos!$B$8:$C$13,2,0)), Datos!$I$9:$N$13, IF(ISERROR(VLOOKUP($Y937,Datos!$B$17:$C$21,2,0)),0,VLOOKUP($Y937, Datos!$B$17:$C$21,2,0)+1),  0),  "-")</f>
        <v>25</v>
      </c>
      <c r="AA937" s="177"/>
      <c r="AB937" s="177"/>
      <c r="AC937" s="179"/>
      <c r="AD937" s="180"/>
      <c r="AE937" s="198">
        <f t="shared" si="45"/>
        <v>22</v>
      </c>
      <c r="AF937" s="198">
        <f t="shared" si="46"/>
        <v>25</v>
      </c>
      <c r="AG937" s="178">
        <v>3</v>
      </c>
      <c r="AH937" s="198" t="str">
        <f>IF(ISERROR(VLOOKUP($AG937,Datos!$A$9:$E$13,2,0)),"",VLOOKUP($AG937,Datos!$A$9:$E$13,2,0))</f>
        <v>3 Moderado</v>
      </c>
      <c r="AI937" s="197" t="str">
        <f>IF(ISERROR(VLOOKUP($AJ937,Datos!$D$8:$E$13,2,0)),0,VLOOKUP($AJ937,Datos!$D$8:$E$13,2,0))</f>
        <v>Extremadamente Dañino</v>
      </c>
      <c r="AJ937" s="198">
        <f>IF(ISERROR(VLOOKUP($X937,Datos!$B$8:$E$13,3,0)), 0, VLOOKUP($X937,Datos!$B$8:$E$13,3,0))</f>
        <v>4</v>
      </c>
      <c r="AK937" s="198">
        <f>IF(ISERROR(VLOOKUP(AL937,Datos!D930:E935,2,0)),0,VLOOKUP(AL937,Datos!D930:E935,2,0))</f>
        <v>0</v>
      </c>
      <c r="AL937" s="198">
        <f>IF(ISERROR(VLOOKUP(Y937,Datos!B930:E935,3,0)),0,VLOOKUP(Y937,Datos!B930:E935,3,0))</f>
        <v>0</v>
      </c>
      <c r="AM937" s="198">
        <f t="shared" si="47"/>
        <v>4</v>
      </c>
      <c r="AN937" s="198" t="str">
        <f>IF(ISERROR(VLOOKUP($AM937,Datos!$I$24:$J$28,2,0)),"-",VLOOKUP($AM937,Datos!$I$24:$J$28,2,0))</f>
        <v>Moderado</v>
      </c>
    </row>
    <row r="938" spans="1:40" s="199" customFormat="1">
      <c r="A938" s="196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8" t="s">
        <v>191</v>
      </c>
      <c r="N938" s="178" t="s">
        <v>194</v>
      </c>
      <c r="O938" s="198">
        <f>IF( AND($M938&lt;&gt;"", $N938&lt;&gt;""), VLOOKUP( IF(ISERROR(VLOOKUP($M938,Datos!$B$8:$C$13,2,0)),0,VLOOKUP($M938,Datos!$B$8:$C$13,2,0)), Datos!$I$9:$N$13, IF(ISERROR(VLOOKUP($N938,Datos!$B$17:$C$21,2,0)),0,VLOOKUP($N938, Datos!$B$17:$C$21,2,0)+1),  0),  "-")</f>
        <v>22</v>
      </c>
      <c r="P938" s="177"/>
      <c r="Q938" s="177"/>
      <c r="R938" s="177"/>
      <c r="S938" s="178" t="s">
        <v>40</v>
      </c>
      <c r="T938" s="198" t="str">
        <f>IF(ISERROR(VLOOKUP($S938,Datos!$B$25:$C$29,2,0)),"", VLOOKUP($S938,Datos!$B$25:$C$29,2,0))</f>
        <v>Alta</v>
      </c>
      <c r="U938" s="198" t="str">
        <f>VLOOKUP($S938,'Efectividad de Controles'!$B$5:$D$9,3,0)</f>
        <v>Impacto / Probabilidad</v>
      </c>
      <c r="V938" s="177"/>
      <c r="W938" s="177"/>
      <c r="X938" s="178" t="s">
        <v>191</v>
      </c>
      <c r="Y938" s="178" t="s">
        <v>196</v>
      </c>
      <c r="Z938" s="198">
        <f>IF( AND($X938&lt;&gt;"", $Y938&lt;&gt;""), VLOOKUP( IF(ISERROR(VLOOKUP($X938,Datos!$B$8:$C$13,2,0)),0,VLOOKUP($X938,Datos!$B$8:$C$13,2,0)), Datos!$I$9:$N$13, IF(ISERROR(VLOOKUP($Y938,Datos!$B$17:$C$21,2,0)),0,VLOOKUP($Y938, Datos!$B$17:$C$21,2,0)+1),  0),  "-")</f>
        <v>25</v>
      </c>
      <c r="AA938" s="177"/>
      <c r="AB938" s="177"/>
      <c r="AC938" s="179"/>
      <c r="AD938" s="180"/>
      <c r="AE938" s="198">
        <f t="shared" si="45"/>
        <v>22</v>
      </c>
      <c r="AF938" s="198">
        <f t="shared" si="46"/>
        <v>25</v>
      </c>
      <c r="AG938" s="178">
        <v>3</v>
      </c>
      <c r="AH938" s="198" t="str">
        <f>IF(ISERROR(VLOOKUP($AG938,Datos!$A$9:$E$13,2,0)),"",VLOOKUP($AG938,Datos!$A$9:$E$13,2,0))</f>
        <v>3 Moderado</v>
      </c>
      <c r="AI938" s="197" t="str">
        <f>IF(ISERROR(VLOOKUP($AJ938,Datos!$D$8:$E$13,2,0)),0,VLOOKUP($AJ938,Datos!$D$8:$E$13,2,0))</f>
        <v>Extremadamente Dañino</v>
      </c>
      <c r="AJ938" s="198">
        <f>IF(ISERROR(VLOOKUP($X938,Datos!$B$8:$E$13,3,0)), 0, VLOOKUP($X938,Datos!$B$8:$E$13,3,0))</f>
        <v>4</v>
      </c>
      <c r="AK938" s="198">
        <f>IF(ISERROR(VLOOKUP(AL938,Datos!D931:E936,2,0)),0,VLOOKUP(AL938,Datos!D931:E936,2,0))</f>
        <v>0</v>
      </c>
      <c r="AL938" s="198">
        <f>IF(ISERROR(VLOOKUP(Y938,Datos!B931:E936,3,0)),0,VLOOKUP(Y938,Datos!B931:E936,3,0))</f>
        <v>0</v>
      </c>
      <c r="AM938" s="198">
        <f t="shared" si="47"/>
        <v>4</v>
      </c>
      <c r="AN938" s="198" t="str">
        <f>IF(ISERROR(VLOOKUP($AM938,Datos!$I$24:$J$28,2,0)),"-",VLOOKUP($AM938,Datos!$I$24:$J$28,2,0))</f>
        <v>Moderado</v>
      </c>
    </row>
    <row r="939" spans="1:40" s="199" customFormat="1">
      <c r="A939" s="196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8" t="s">
        <v>191</v>
      </c>
      <c r="N939" s="178" t="s">
        <v>194</v>
      </c>
      <c r="O939" s="198">
        <f>IF( AND($M939&lt;&gt;"", $N939&lt;&gt;""), VLOOKUP( IF(ISERROR(VLOOKUP($M939,Datos!$B$8:$C$13,2,0)),0,VLOOKUP($M939,Datos!$B$8:$C$13,2,0)), Datos!$I$9:$N$13, IF(ISERROR(VLOOKUP($N939,Datos!$B$17:$C$21,2,0)),0,VLOOKUP($N939, Datos!$B$17:$C$21,2,0)+1),  0),  "-")</f>
        <v>22</v>
      </c>
      <c r="P939" s="177"/>
      <c r="Q939" s="177"/>
      <c r="R939" s="177"/>
      <c r="S939" s="178" t="s">
        <v>40</v>
      </c>
      <c r="T939" s="198" t="str">
        <f>IF(ISERROR(VLOOKUP($S939,Datos!$B$25:$C$29,2,0)),"", VLOOKUP($S939,Datos!$B$25:$C$29,2,0))</f>
        <v>Alta</v>
      </c>
      <c r="U939" s="198" t="str">
        <f>VLOOKUP($S939,'Efectividad de Controles'!$B$5:$D$9,3,0)</f>
        <v>Impacto / Probabilidad</v>
      </c>
      <c r="V939" s="177"/>
      <c r="W939" s="177"/>
      <c r="X939" s="178" t="s">
        <v>191</v>
      </c>
      <c r="Y939" s="178" t="s">
        <v>196</v>
      </c>
      <c r="Z939" s="198">
        <f>IF( AND($X939&lt;&gt;"", $Y939&lt;&gt;""), VLOOKUP( IF(ISERROR(VLOOKUP($X939,Datos!$B$8:$C$13,2,0)),0,VLOOKUP($X939,Datos!$B$8:$C$13,2,0)), Datos!$I$9:$N$13, IF(ISERROR(VLOOKUP($Y939,Datos!$B$17:$C$21,2,0)),0,VLOOKUP($Y939, Datos!$B$17:$C$21,2,0)+1),  0),  "-")</f>
        <v>25</v>
      </c>
      <c r="AA939" s="177"/>
      <c r="AB939" s="177"/>
      <c r="AC939" s="179"/>
      <c r="AD939" s="180"/>
      <c r="AE939" s="198">
        <f t="shared" si="45"/>
        <v>22</v>
      </c>
      <c r="AF939" s="198">
        <f t="shared" si="46"/>
        <v>25</v>
      </c>
      <c r="AG939" s="178">
        <v>3</v>
      </c>
      <c r="AH939" s="198" t="str">
        <f>IF(ISERROR(VLOOKUP($AG939,Datos!$A$9:$E$13,2,0)),"",VLOOKUP($AG939,Datos!$A$9:$E$13,2,0))</f>
        <v>3 Moderado</v>
      </c>
      <c r="AI939" s="197" t="str">
        <f>IF(ISERROR(VLOOKUP($AJ939,Datos!$D$8:$E$13,2,0)),0,VLOOKUP($AJ939,Datos!$D$8:$E$13,2,0))</f>
        <v>Extremadamente Dañino</v>
      </c>
      <c r="AJ939" s="198">
        <f>IF(ISERROR(VLOOKUP($X939,Datos!$B$8:$E$13,3,0)), 0, VLOOKUP($X939,Datos!$B$8:$E$13,3,0))</f>
        <v>4</v>
      </c>
      <c r="AK939" s="198">
        <f>IF(ISERROR(VLOOKUP(AL939,Datos!D932:E937,2,0)),0,VLOOKUP(AL939,Datos!D932:E937,2,0))</f>
        <v>0</v>
      </c>
      <c r="AL939" s="198">
        <f>IF(ISERROR(VLOOKUP(Y939,Datos!B932:E937,3,0)),0,VLOOKUP(Y939,Datos!B932:E937,3,0))</f>
        <v>0</v>
      </c>
      <c r="AM939" s="198">
        <f t="shared" si="47"/>
        <v>4</v>
      </c>
      <c r="AN939" s="198" t="str">
        <f>IF(ISERROR(VLOOKUP($AM939,Datos!$I$24:$J$28,2,0)),"-",VLOOKUP($AM939,Datos!$I$24:$J$28,2,0))</f>
        <v>Moderado</v>
      </c>
    </row>
    <row r="940" spans="1:40" s="199" customFormat="1">
      <c r="A940" s="196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8" t="s">
        <v>191</v>
      </c>
      <c r="N940" s="178" t="s">
        <v>194</v>
      </c>
      <c r="O940" s="198">
        <f>IF( AND($M940&lt;&gt;"", $N940&lt;&gt;""), VLOOKUP( IF(ISERROR(VLOOKUP($M940,Datos!$B$8:$C$13,2,0)),0,VLOOKUP($M940,Datos!$B$8:$C$13,2,0)), Datos!$I$9:$N$13, IF(ISERROR(VLOOKUP($N940,Datos!$B$17:$C$21,2,0)),0,VLOOKUP($N940, Datos!$B$17:$C$21,2,0)+1),  0),  "-")</f>
        <v>22</v>
      </c>
      <c r="P940" s="177"/>
      <c r="Q940" s="177"/>
      <c r="R940" s="177"/>
      <c r="S940" s="178" t="s">
        <v>40</v>
      </c>
      <c r="T940" s="198" t="str">
        <f>IF(ISERROR(VLOOKUP($S940,Datos!$B$25:$C$29,2,0)),"", VLOOKUP($S940,Datos!$B$25:$C$29,2,0))</f>
        <v>Alta</v>
      </c>
      <c r="U940" s="198" t="str">
        <f>VLOOKUP($S940,'Efectividad de Controles'!$B$5:$D$9,3,0)</f>
        <v>Impacto / Probabilidad</v>
      </c>
      <c r="V940" s="177"/>
      <c r="W940" s="177"/>
      <c r="X940" s="178" t="s">
        <v>191</v>
      </c>
      <c r="Y940" s="178" t="s">
        <v>196</v>
      </c>
      <c r="Z940" s="198">
        <f>IF( AND($X940&lt;&gt;"", $Y940&lt;&gt;""), VLOOKUP( IF(ISERROR(VLOOKUP($X940,Datos!$B$8:$C$13,2,0)),0,VLOOKUP($X940,Datos!$B$8:$C$13,2,0)), Datos!$I$9:$N$13, IF(ISERROR(VLOOKUP($Y940,Datos!$B$17:$C$21,2,0)),0,VLOOKUP($Y940, Datos!$B$17:$C$21,2,0)+1),  0),  "-")</f>
        <v>25</v>
      </c>
      <c r="AA940" s="177"/>
      <c r="AB940" s="177"/>
      <c r="AC940" s="179"/>
      <c r="AD940" s="180"/>
      <c r="AE940" s="198">
        <f t="shared" si="45"/>
        <v>22</v>
      </c>
      <c r="AF940" s="198">
        <f t="shared" si="46"/>
        <v>25</v>
      </c>
      <c r="AG940" s="178">
        <v>3</v>
      </c>
      <c r="AH940" s="198" t="str">
        <f>IF(ISERROR(VLOOKUP($AG940,Datos!$A$9:$E$13,2,0)),"",VLOOKUP($AG940,Datos!$A$9:$E$13,2,0))</f>
        <v>3 Moderado</v>
      </c>
      <c r="AI940" s="197" t="str">
        <f>IF(ISERROR(VLOOKUP($AJ940,Datos!$D$8:$E$13,2,0)),0,VLOOKUP($AJ940,Datos!$D$8:$E$13,2,0))</f>
        <v>Extremadamente Dañino</v>
      </c>
      <c r="AJ940" s="198">
        <f>IF(ISERROR(VLOOKUP($X940,Datos!$B$8:$E$13,3,0)), 0, VLOOKUP($X940,Datos!$B$8:$E$13,3,0))</f>
        <v>4</v>
      </c>
      <c r="AK940" s="198">
        <f>IF(ISERROR(VLOOKUP(AL940,Datos!D933:E938,2,0)),0,VLOOKUP(AL940,Datos!D933:E938,2,0))</f>
        <v>0</v>
      </c>
      <c r="AL940" s="198">
        <f>IF(ISERROR(VLOOKUP(Y940,Datos!B933:E938,3,0)),0,VLOOKUP(Y940,Datos!B933:E938,3,0))</f>
        <v>0</v>
      </c>
      <c r="AM940" s="198">
        <f t="shared" si="47"/>
        <v>4</v>
      </c>
      <c r="AN940" s="198" t="str">
        <f>IF(ISERROR(VLOOKUP($AM940,Datos!$I$24:$J$28,2,0)),"-",VLOOKUP($AM940,Datos!$I$24:$J$28,2,0))</f>
        <v>Moderado</v>
      </c>
    </row>
    <row r="941" spans="1:40" s="199" customFormat="1">
      <c r="A941" s="196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8" t="s">
        <v>191</v>
      </c>
      <c r="N941" s="178" t="s">
        <v>194</v>
      </c>
      <c r="O941" s="198">
        <f>IF( AND($M941&lt;&gt;"", $N941&lt;&gt;""), VLOOKUP( IF(ISERROR(VLOOKUP($M941,Datos!$B$8:$C$13,2,0)),0,VLOOKUP($M941,Datos!$B$8:$C$13,2,0)), Datos!$I$9:$N$13, IF(ISERROR(VLOOKUP($N941,Datos!$B$17:$C$21,2,0)),0,VLOOKUP($N941, Datos!$B$17:$C$21,2,0)+1),  0),  "-")</f>
        <v>22</v>
      </c>
      <c r="P941" s="177"/>
      <c r="Q941" s="177"/>
      <c r="R941" s="177"/>
      <c r="S941" s="178" t="s">
        <v>40</v>
      </c>
      <c r="T941" s="198" t="str">
        <f>IF(ISERROR(VLOOKUP($S941,Datos!$B$25:$C$29,2,0)),"", VLOOKUP($S941,Datos!$B$25:$C$29,2,0))</f>
        <v>Alta</v>
      </c>
      <c r="U941" s="198" t="str">
        <f>VLOOKUP($S941,'Efectividad de Controles'!$B$5:$D$9,3,0)</f>
        <v>Impacto / Probabilidad</v>
      </c>
      <c r="V941" s="177"/>
      <c r="W941" s="177"/>
      <c r="X941" s="178" t="s">
        <v>191</v>
      </c>
      <c r="Y941" s="178" t="s">
        <v>196</v>
      </c>
      <c r="Z941" s="198">
        <f>IF( AND($X941&lt;&gt;"", $Y941&lt;&gt;""), VLOOKUP( IF(ISERROR(VLOOKUP($X941,Datos!$B$8:$C$13,2,0)),0,VLOOKUP($X941,Datos!$B$8:$C$13,2,0)), Datos!$I$9:$N$13, IF(ISERROR(VLOOKUP($Y941,Datos!$B$17:$C$21,2,0)),0,VLOOKUP($Y941, Datos!$B$17:$C$21,2,0)+1),  0),  "-")</f>
        <v>25</v>
      </c>
      <c r="AA941" s="177"/>
      <c r="AB941" s="177"/>
      <c r="AC941" s="179"/>
      <c r="AD941" s="180"/>
      <c r="AE941" s="198">
        <f t="shared" si="45"/>
        <v>22</v>
      </c>
      <c r="AF941" s="198">
        <f t="shared" si="46"/>
        <v>25</v>
      </c>
      <c r="AG941" s="178">
        <v>3</v>
      </c>
      <c r="AH941" s="198" t="str">
        <f>IF(ISERROR(VLOOKUP($AG941,Datos!$A$9:$E$13,2,0)),"",VLOOKUP($AG941,Datos!$A$9:$E$13,2,0))</f>
        <v>3 Moderado</v>
      </c>
      <c r="AI941" s="197" t="str">
        <f>IF(ISERROR(VLOOKUP($AJ941,Datos!$D$8:$E$13,2,0)),0,VLOOKUP($AJ941,Datos!$D$8:$E$13,2,0))</f>
        <v>Extremadamente Dañino</v>
      </c>
      <c r="AJ941" s="198">
        <f>IF(ISERROR(VLOOKUP($X941,Datos!$B$8:$E$13,3,0)), 0, VLOOKUP($X941,Datos!$B$8:$E$13,3,0))</f>
        <v>4</v>
      </c>
      <c r="AK941" s="198">
        <f>IF(ISERROR(VLOOKUP(AL941,Datos!D934:E939,2,0)),0,VLOOKUP(AL941,Datos!D934:E939,2,0))</f>
        <v>0</v>
      </c>
      <c r="AL941" s="198">
        <f>IF(ISERROR(VLOOKUP(Y941,Datos!B934:E939,3,0)),0,VLOOKUP(Y941,Datos!B934:E939,3,0))</f>
        <v>0</v>
      </c>
      <c r="AM941" s="198">
        <f t="shared" si="47"/>
        <v>4</v>
      </c>
      <c r="AN941" s="198" t="str">
        <f>IF(ISERROR(VLOOKUP($AM941,Datos!$I$24:$J$28,2,0)),"-",VLOOKUP($AM941,Datos!$I$24:$J$28,2,0))</f>
        <v>Moderado</v>
      </c>
    </row>
    <row r="942" spans="1:40" s="199" customFormat="1">
      <c r="A942" s="196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8" t="s">
        <v>191</v>
      </c>
      <c r="N942" s="178" t="s">
        <v>194</v>
      </c>
      <c r="O942" s="198">
        <f>IF( AND($M942&lt;&gt;"", $N942&lt;&gt;""), VLOOKUP( IF(ISERROR(VLOOKUP($M942,Datos!$B$8:$C$13,2,0)),0,VLOOKUP($M942,Datos!$B$8:$C$13,2,0)), Datos!$I$9:$N$13, IF(ISERROR(VLOOKUP($N942,Datos!$B$17:$C$21,2,0)),0,VLOOKUP($N942, Datos!$B$17:$C$21,2,0)+1),  0),  "-")</f>
        <v>22</v>
      </c>
      <c r="P942" s="177"/>
      <c r="Q942" s="177"/>
      <c r="R942" s="177"/>
      <c r="S942" s="178" t="s">
        <v>40</v>
      </c>
      <c r="T942" s="198" t="str">
        <f>IF(ISERROR(VLOOKUP($S942,Datos!$B$25:$C$29,2,0)),"", VLOOKUP($S942,Datos!$B$25:$C$29,2,0))</f>
        <v>Alta</v>
      </c>
      <c r="U942" s="198" t="str">
        <f>VLOOKUP($S942,'Efectividad de Controles'!$B$5:$D$9,3,0)</f>
        <v>Impacto / Probabilidad</v>
      </c>
      <c r="V942" s="177"/>
      <c r="W942" s="177"/>
      <c r="X942" s="178" t="s">
        <v>191</v>
      </c>
      <c r="Y942" s="178" t="s">
        <v>196</v>
      </c>
      <c r="Z942" s="198">
        <f>IF( AND($X942&lt;&gt;"", $Y942&lt;&gt;""), VLOOKUP( IF(ISERROR(VLOOKUP($X942,Datos!$B$8:$C$13,2,0)),0,VLOOKUP($X942,Datos!$B$8:$C$13,2,0)), Datos!$I$9:$N$13, IF(ISERROR(VLOOKUP($Y942,Datos!$B$17:$C$21,2,0)),0,VLOOKUP($Y942, Datos!$B$17:$C$21,2,0)+1),  0),  "-")</f>
        <v>25</v>
      </c>
      <c r="AA942" s="177"/>
      <c r="AB942" s="177"/>
      <c r="AC942" s="179"/>
      <c r="AD942" s="180"/>
      <c r="AE942" s="198">
        <f t="shared" si="45"/>
        <v>22</v>
      </c>
      <c r="AF942" s="198">
        <f t="shared" si="46"/>
        <v>25</v>
      </c>
      <c r="AG942" s="178">
        <v>3</v>
      </c>
      <c r="AH942" s="198" t="str">
        <f>IF(ISERROR(VLOOKUP($AG942,Datos!$A$9:$E$13,2,0)),"",VLOOKUP($AG942,Datos!$A$9:$E$13,2,0))</f>
        <v>3 Moderado</v>
      </c>
      <c r="AI942" s="197" t="str">
        <f>IF(ISERROR(VLOOKUP($AJ942,Datos!$D$8:$E$13,2,0)),0,VLOOKUP($AJ942,Datos!$D$8:$E$13,2,0))</f>
        <v>Extremadamente Dañino</v>
      </c>
      <c r="AJ942" s="198">
        <f>IF(ISERROR(VLOOKUP($X942,Datos!$B$8:$E$13,3,0)), 0, VLOOKUP($X942,Datos!$B$8:$E$13,3,0))</f>
        <v>4</v>
      </c>
      <c r="AK942" s="198">
        <f>IF(ISERROR(VLOOKUP(AL942,Datos!D935:E940,2,0)),0,VLOOKUP(AL942,Datos!D935:E940,2,0))</f>
        <v>0</v>
      </c>
      <c r="AL942" s="198">
        <f>IF(ISERROR(VLOOKUP(Y942,Datos!B935:E940,3,0)),0,VLOOKUP(Y942,Datos!B935:E940,3,0))</f>
        <v>0</v>
      </c>
      <c r="AM942" s="198">
        <f t="shared" si="47"/>
        <v>4</v>
      </c>
      <c r="AN942" s="198" t="str">
        <f>IF(ISERROR(VLOOKUP($AM942,Datos!$I$24:$J$28,2,0)),"-",VLOOKUP($AM942,Datos!$I$24:$J$28,2,0))</f>
        <v>Moderado</v>
      </c>
    </row>
    <row r="943" spans="1:40" s="199" customFormat="1">
      <c r="A943" s="196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8" t="s">
        <v>191</v>
      </c>
      <c r="N943" s="178" t="s">
        <v>194</v>
      </c>
      <c r="O943" s="198">
        <f>IF( AND($M943&lt;&gt;"", $N943&lt;&gt;""), VLOOKUP( IF(ISERROR(VLOOKUP($M943,Datos!$B$8:$C$13,2,0)),0,VLOOKUP($M943,Datos!$B$8:$C$13,2,0)), Datos!$I$9:$N$13, IF(ISERROR(VLOOKUP($N943,Datos!$B$17:$C$21,2,0)),0,VLOOKUP($N943, Datos!$B$17:$C$21,2,0)+1),  0),  "-")</f>
        <v>22</v>
      </c>
      <c r="P943" s="177"/>
      <c r="Q943" s="177"/>
      <c r="R943" s="177"/>
      <c r="S943" s="178" t="s">
        <v>40</v>
      </c>
      <c r="T943" s="198" t="str">
        <f>IF(ISERROR(VLOOKUP($S943,Datos!$B$25:$C$29,2,0)),"", VLOOKUP($S943,Datos!$B$25:$C$29,2,0))</f>
        <v>Alta</v>
      </c>
      <c r="U943" s="198" t="str">
        <f>VLOOKUP($S943,'Efectividad de Controles'!$B$5:$D$9,3,0)</f>
        <v>Impacto / Probabilidad</v>
      </c>
      <c r="V943" s="177"/>
      <c r="W943" s="177"/>
      <c r="X943" s="178" t="s">
        <v>191</v>
      </c>
      <c r="Y943" s="178" t="s">
        <v>196</v>
      </c>
      <c r="Z943" s="198">
        <f>IF( AND($X943&lt;&gt;"", $Y943&lt;&gt;""), VLOOKUP( IF(ISERROR(VLOOKUP($X943,Datos!$B$8:$C$13,2,0)),0,VLOOKUP($X943,Datos!$B$8:$C$13,2,0)), Datos!$I$9:$N$13, IF(ISERROR(VLOOKUP($Y943,Datos!$B$17:$C$21,2,0)),0,VLOOKUP($Y943, Datos!$B$17:$C$21,2,0)+1),  0),  "-")</f>
        <v>25</v>
      </c>
      <c r="AA943" s="177"/>
      <c r="AB943" s="177"/>
      <c r="AC943" s="179"/>
      <c r="AD943" s="180"/>
      <c r="AE943" s="198">
        <f t="shared" si="45"/>
        <v>22</v>
      </c>
      <c r="AF943" s="198">
        <f t="shared" si="46"/>
        <v>25</v>
      </c>
      <c r="AG943" s="178">
        <v>3</v>
      </c>
      <c r="AH943" s="198" t="str">
        <f>IF(ISERROR(VLOOKUP($AG943,Datos!$A$9:$E$13,2,0)),"",VLOOKUP($AG943,Datos!$A$9:$E$13,2,0))</f>
        <v>3 Moderado</v>
      </c>
      <c r="AI943" s="197" t="str">
        <f>IF(ISERROR(VLOOKUP($AJ943,Datos!$D$8:$E$13,2,0)),0,VLOOKUP($AJ943,Datos!$D$8:$E$13,2,0))</f>
        <v>Extremadamente Dañino</v>
      </c>
      <c r="AJ943" s="198">
        <f>IF(ISERROR(VLOOKUP($X943,Datos!$B$8:$E$13,3,0)), 0, VLOOKUP($X943,Datos!$B$8:$E$13,3,0))</f>
        <v>4</v>
      </c>
      <c r="AK943" s="198">
        <f>IF(ISERROR(VLOOKUP(AL943,Datos!D936:E941,2,0)),0,VLOOKUP(AL943,Datos!D936:E941,2,0))</f>
        <v>0</v>
      </c>
      <c r="AL943" s="198">
        <f>IF(ISERROR(VLOOKUP(Y943,Datos!B936:E941,3,0)),0,VLOOKUP(Y943,Datos!B936:E941,3,0))</f>
        <v>0</v>
      </c>
      <c r="AM943" s="198">
        <f t="shared" si="47"/>
        <v>4</v>
      </c>
      <c r="AN943" s="198" t="str">
        <f>IF(ISERROR(VLOOKUP($AM943,Datos!$I$24:$J$28,2,0)),"-",VLOOKUP($AM943,Datos!$I$24:$J$28,2,0))</f>
        <v>Moderado</v>
      </c>
    </row>
    <row r="944" spans="1:40" s="199" customFormat="1">
      <c r="A944" s="196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8" t="s">
        <v>191</v>
      </c>
      <c r="N944" s="178" t="s">
        <v>194</v>
      </c>
      <c r="O944" s="198">
        <f>IF( AND($M944&lt;&gt;"", $N944&lt;&gt;""), VLOOKUP( IF(ISERROR(VLOOKUP($M944,Datos!$B$8:$C$13,2,0)),0,VLOOKUP($M944,Datos!$B$8:$C$13,2,0)), Datos!$I$9:$N$13, IF(ISERROR(VLOOKUP($N944,Datos!$B$17:$C$21,2,0)),0,VLOOKUP($N944, Datos!$B$17:$C$21,2,0)+1),  0),  "-")</f>
        <v>22</v>
      </c>
      <c r="P944" s="177"/>
      <c r="Q944" s="177"/>
      <c r="R944" s="177"/>
      <c r="S944" s="178" t="s">
        <v>40</v>
      </c>
      <c r="T944" s="198" t="str">
        <f>IF(ISERROR(VLOOKUP($S944,Datos!$B$25:$C$29,2,0)),"", VLOOKUP($S944,Datos!$B$25:$C$29,2,0))</f>
        <v>Alta</v>
      </c>
      <c r="U944" s="198" t="str">
        <f>VLOOKUP($S944,'Efectividad de Controles'!$B$5:$D$9,3,0)</f>
        <v>Impacto / Probabilidad</v>
      </c>
      <c r="V944" s="177"/>
      <c r="W944" s="177"/>
      <c r="X944" s="178" t="s">
        <v>191</v>
      </c>
      <c r="Y944" s="178" t="s">
        <v>196</v>
      </c>
      <c r="Z944" s="198">
        <f>IF( AND($X944&lt;&gt;"", $Y944&lt;&gt;""), VLOOKUP( IF(ISERROR(VLOOKUP($X944,Datos!$B$8:$C$13,2,0)),0,VLOOKUP($X944,Datos!$B$8:$C$13,2,0)), Datos!$I$9:$N$13, IF(ISERROR(VLOOKUP($Y944,Datos!$B$17:$C$21,2,0)),0,VLOOKUP($Y944, Datos!$B$17:$C$21,2,0)+1),  0),  "-")</f>
        <v>25</v>
      </c>
      <c r="AA944" s="177"/>
      <c r="AB944" s="177"/>
      <c r="AC944" s="179"/>
      <c r="AD944" s="180"/>
      <c r="AE944" s="198">
        <f t="shared" si="45"/>
        <v>22</v>
      </c>
      <c r="AF944" s="198">
        <f t="shared" si="46"/>
        <v>25</v>
      </c>
      <c r="AG944" s="178">
        <v>3</v>
      </c>
      <c r="AH944" s="198" t="str">
        <f>IF(ISERROR(VLOOKUP($AG944,Datos!$A$9:$E$13,2,0)),"",VLOOKUP($AG944,Datos!$A$9:$E$13,2,0))</f>
        <v>3 Moderado</v>
      </c>
      <c r="AI944" s="197" t="str">
        <f>IF(ISERROR(VLOOKUP($AJ944,Datos!$D$8:$E$13,2,0)),0,VLOOKUP($AJ944,Datos!$D$8:$E$13,2,0))</f>
        <v>Extremadamente Dañino</v>
      </c>
      <c r="AJ944" s="198">
        <f>IF(ISERROR(VLOOKUP($X944,Datos!$B$8:$E$13,3,0)), 0, VLOOKUP($X944,Datos!$B$8:$E$13,3,0))</f>
        <v>4</v>
      </c>
      <c r="AK944" s="198">
        <f>IF(ISERROR(VLOOKUP(AL944,Datos!D937:E942,2,0)),0,VLOOKUP(AL944,Datos!D937:E942,2,0))</f>
        <v>0</v>
      </c>
      <c r="AL944" s="198">
        <f>IF(ISERROR(VLOOKUP(Y944,Datos!B937:E942,3,0)),0,VLOOKUP(Y944,Datos!B937:E942,3,0))</f>
        <v>0</v>
      </c>
      <c r="AM944" s="198">
        <f t="shared" si="47"/>
        <v>4</v>
      </c>
      <c r="AN944" s="198" t="str">
        <f>IF(ISERROR(VLOOKUP($AM944,Datos!$I$24:$J$28,2,0)),"-",VLOOKUP($AM944,Datos!$I$24:$J$28,2,0))</f>
        <v>Moderado</v>
      </c>
    </row>
    <row r="945" spans="1:40" s="199" customFormat="1">
      <c r="A945" s="196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8" t="s">
        <v>191</v>
      </c>
      <c r="N945" s="178" t="s">
        <v>194</v>
      </c>
      <c r="O945" s="198">
        <f>IF( AND($M945&lt;&gt;"", $N945&lt;&gt;""), VLOOKUP( IF(ISERROR(VLOOKUP($M945,Datos!$B$8:$C$13,2,0)),0,VLOOKUP($M945,Datos!$B$8:$C$13,2,0)), Datos!$I$9:$N$13, IF(ISERROR(VLOOKUP($N945,Datos!$B$17:$C$21,2,0)),0,VLOOKUP($N945, Datos!$B$17:$C$21,2,0)+1),  0),  "-")</f>
        <v>22</v>
      </c>
      <c r="P945" s="177"/>
      <c r="Q945" s="177"/>
      <c r="R945" s="177"/>
      <c r="S945" s="178" t="s">
        <v>40</v>
      </c>
      <c r="T945" s="198" t="str">
        <f>IF(ISERROR(VLOOKUP($S945,Datos!$B$25:$C$29,2,0)),"", VLOOKUP($S945,Datos!$B$25:$C$29,2,0))</f>
        <v>Alta</v>
      </c>
      <c r="U945" s="198" t="str">
        <f>VLOOKUP($S945,'Efectividad de Controles'!$B$5:$D$9,3,0)</f>
        <v>Impacto / Probabilidad</v>
      </c>
      <c r="V945" s="177"/>
      <c r="W945" s="177"/>
      <c r="X945" s="178" t="s">
        <v>191</v>
      </c>
      <c r="Y945" s="178" t="s">
        <v>196</v>
      </c>
      <c r="Z945" s="198">
        <f>IF( AND($X945&lt;&gt;"", $Y945&lt;&gt;""), VLOOKUP( IF(ISERROR(VLOOKUP($X945,Datos!$B$8:$C$13,2,0)),0,VLOOKUP($X945,Datos!$B$8:$C$13,2,0)), Datos!$I$9:$N$13, IF(ISERROR(VLOOKUP($Y945,Datos!$B$17:$C$21,2,0)),0,VLOOKUP($Y945, Datos!$B$17:$C$21,2,0)+1),  0),  "-")</f>
        <v>25</v>
      </c>
      <c r="AA945" s="177"/>
      <c r="AB945" s="177"/>
      <c r="AC945" s="179"/>
      <c r="AD945" s="180"/>
      <c r="AE945" s="198">
        <f t="shared" si="45"/>
        <v>22</v>
      </c>
      <c r="AF945" s="198">
        <f t="shared" si="46"/>
        <v>25</v>
      </c>
      <c r="AG945" s="178">
        <v>3</v>
      </c>
      <c r="AH945" s="198" t="str">
        <f>IF(ISERROR(VLOOKUP($AG945,Datos!$A$9:$E$13,2,0)),"",VLOOKUP($AG945,Datos!$A$9:$E$13,2,0))</f>
        <v>3 Moderado</v>
      </c>
      <c r="AI945" s="197" t="str">
        <f>IF(ISERROR(VLOOKUP($AJ945,Datos!$D$8:$E$13,2,0)),0,VLOOKUP($AJ945,Datos!$D$8:$E$13,2,0))</f>
        <v>Extremadamente Dañino</v>
      </c>
      <c r="AJ945" s="198">
        <f>IF(ISERROR(VLOOKUP($X945,Datos!$B$8:$E$13,3,0)), 0, VLOOKUP($X945,Datos!$B$8:$E$13,3,0))</f>
        <v>4</v>
      </c>
      <c r="AK945" s="198">
        <f>IF(ISERROR(VLOOKUP(AL945,Datos!D938:E943,2,0)),0,VLOOKUP(AL945,Datos!D938:E943,2,0))</f>
        <v>0</v>
      </c>
      <c r="AL945" s="198">
        <f>IF(ISERROR(VLOOKUP(Y945,Datos!B938:E943,3,0)),0,VLOOKUP(Y945,Datos!B938:E943,3,0))</f>
        <v>0</v>
      </c>
      <c r="AM945" s="198">
        <f t="shared" si="47"/>
        <v>4</v>
      </c>
      <c r="AN945" s="198" t="str">
        <f>IF(ISERROR(VLOOKUP($AM945,Datos!$I$24:$J$28,2,0)),"-",VLOOKUP($AM945,Datos!$I$24:$J$28,2,0))</f>
        <v>Moderado</v>
      </c>
    </row>
    <row r="946" spans="1:40" s="199" customFormat="1">
      <c r="A946" s="196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8" t="s">
        <v>191</v>
      </c>
      <c r="N946" s="178" t="s">
        <v>194</v>
      </c>
      <c r="O946" s="198">
        <f>IF( AND($M946&lt;&gt;"", $N946&lt;&gt;""), VLOOKUP( IF(ISERROR(VLOOKUP($M946,Datos!$B$8:$C$13,2,0)),0,VLOOKUP($M946,Datos!$B$8:$C$13,2,0)), Datos!$I$9:$N$13, IF(ISERROR(VLOOKUP($N946,Datos!$B$17:$C$21,2,0)),0,VLOOKUP($N946, Datos!$B$17:$C$21,2,0)+1),  0),  "-")</f>
        <v>22</v>
      </c>
      <c r="P946" s="177"/>
      <c r="Q946" s="177"/>
      <c r="R946" s="177"/>
      <c r="S946" s="178" t="s">
        <v>40</v>
      </c>
      <c r="T946" s="198" t="str">
        <f>IF(ISERROR(VLOOKUP($S946,Datos!$B$25:$C$29,2,0)),"", VLOOKUP($S946,Datos!$B$25:$C$29,2,0))</f>
        <v>Alta</v>
      </c>
      <c r="U946" s="198" t="str">
        <f>VLOOKUP($S946,'Efectividad de Controles'!$B$5:$D$9,3,0)</f>
        <v>Impacto / Probabilidad</v>
      </c>
      <c r="V946" s="177"/>
      <c r="W946" s="177"/>
      <c r="X946" s="178" t="s">
        <v>191</v>
      </c>
      <c r="Y946" s="178" t="s">
        <v>196</v>
      </c>
      <c r="Z946" s="198">
        <f>IF( AND($X946&lt;&gt;"", $Y946&lt;&gt;""), VLOOKUP( IF(ISERROR(VLOOKUP($X946,Datos!$B$8:$C$13,2,0)),0,VLOOKUP($X946,Datos!$B$8:$C$13,2,0)), Datos!$I$9:$N$13, IF(ISERROR(VLOOKUP($Y946,Datos!$B$17:$C$21,2,0)),0,VLOOKUP($Y946, Datos!$B$17:$C$21,2,0)+1),  0),  "-")</f>
        <v>25</v>
      </c>
      <c r="AA946" s="177"/>
      <c r="AB946" s="177"/>
      <c r="AC946" s="179"/>
      <c r="AD946" s="180"/>
      <c r="AE946" s="198">
        <f t="shared" si="45"/>
        <v>22</v>
      </c>
      <c r="AF946" s="198">
        <f t="shared" si="46"/>
        <v>25</v>
      </c>
      <c r="AG946" s="178">
        <v>3</v>
      </c>
      <c r="AH946" s="198" t="str">
        <f>IF(ISERROR(VLOOKUP($AG946,Datos!$A$9:$E$13,2,0)),"",VLOOKUP($AG946,Datos!$A$9:$E$13,2,0))</f>
        <v>3 Moderado</v>
      </c>
      <c r="AI946" s="197" t="str">
        <f>IF(ISERROR(VLOOKUP($AJ946,Datos!$D$8:$E$13,2,0)),0,VLOOKUP($AJ946,Datos!$D$8:$E$13,2,0))</f>
        <v>Extremadamente Dañino</v>
      </c>
      <c r="AJ946" s="198">
        <f>IF(ISERROR(VLOOKUP($X946,Datos!$B$8:$E$13,3,0)), 0, VLOOKUP($X946,Datos!$B$8:$E$13,3,0))</f>
        <v>4</v>
      </c>
      <c r="AK946" s="198">
        <f>IF(ISERROR(VLOOKUP(AL946,Datos!D939:E944,2,0)),0,VLOOKUP(AL946,Datos!D939:E944,2,0))</f>
        <v>0</v>
      </c>
      <c r="AL946" s="198">
        <f>IF(ISERROR(VLOOKUP(Y946,Datos!B939:E944,3,0)),0,VLOOKUP(Y946,Datos!B939:E944,3,0))</f>
        <v>0</v>
      </c>
      <c r="AM946" s="198">
        <f t="shared" si="47"/>
        <v>4</v>
      </c>
      <c r="AN946" s="198" t="str">
        <f>IF(ISERROR(VLOOKUP($AM946,Datos!$I$24:$J$28,2,0)),"-",VLOOKUP($AM946,Datos!$I$24:$J$28,2,0))</f>
        <v>Moderado</v>
      </c>
    </row>
    <row r="947" spans="1:40" s="199" customFormat="1">
      <c r="A947" s="196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8" t="s">
        <v>191</v>
      </c>
      <c r="N947" s="178" t="s">
        <v>194</v>
      </c>
      <c r="O947" s="198">
        <f>IF( AND($M947&lt;&gt;"", $N947&lt;&gt;""), VLOOKUP( IF(ISERROR(VLOOKUP($M947,Datos!$B$8:$C$13,2,0)),0,VLOOKUP($M947,Datos!$B$8:$C$13,2,0)), Datos!$I$9:$N$13, IF(ISERROR(VLOOKUP($N947,Datos!$B$17:$C$21,2,0)),0,VLOOKUP($N947, Datos!$B$17:$C$21,2,0)+1),  0),  "-")</f>
        <v>22</v>
      </c>
      <c r="P947" s="177"/>
      <c r="Q947" s="177"/>
      <c r="R947" s="177"/>
      <c r="S947" s="178" t="s">
        <v>40</v>
      </c>
      <c r="T947" s="198" t="str">
        <f>IF(ISERROR(VLOOKUP($S947,Datos!$B$25:$C$29,2,0)),"", VLOOKUP($S947,Datos!$B$25:$C$29,2,0))</f>
        <v>Alta</v>
      </c>
      <c r="U947" s="198" t="str">
        <f>VLOOKUP($S947,'Efectividad de Controles'!$B$5:$D$9,3,0)</f>
        <v>Impacto / Probabilidad</v>
      </c>
      <c r="V947" s="177"/>
      <c r="W947" s="177"/>
      <c r="X947" s="178" t="s">
        <v>191</v>
      </c>
      <c r="Y947" s="178" t="s">
        <v>196</v>
      </c>
      <c r="Z947" s="198">
        <f>IF( AND($X947&lt;&gt;"", $Y947&lt;&gt;""), VLOOKUP( IF(ISERROR(VLOOKUP($X947,Datos!$B$8:$C$13,2,0)),0,VLOOKUP($X947,Datos!$B$8:$C$13,2,0)), Datos!$I$9:$N$13, IF(ISERROR(VLOOKUP($Y947,Datos!$B$17:$C$21,2,0)),0,VLOOKUP($Y947, Datos!$B$17:$C$21,2,0)+1),  0),  "-")</f>
        <v>25</v>
      </c>
      <c r="AA947" s="177"/>
      <c r="AB947" s="177"/>
      <c r="AC947" s="179"/>
      <c r="AD947" s="180"/>
      <c r="AE947" s="198">
        <f t="shared" si="45"/>
        <v>22</v>
      </c>
      <c r="AF947" s="198">
        <f t="shared" si="46"/>
        <v>25</v>
      </c>
      <c r="AG947" s="178">
        <v>3</v>
      </c>
      <c r="AH947" s="198" t="str">
        <f>IF(ISERROR(VLOOKUP($AG947,Datos!$A$9:$E$13,2,0)),"",VLOOKUP($AG947,Datos!$A$9:$E$13,2,0))</f>
        <v>3 Moderado</v>
      </c>
      <c r="AI947" s="197" t="str">
        <f>IF(ISERROR(VLOOKUP($AJ947,Datos!$D$8:$E$13,2,0)),0,VLOOKUP($AJ947,Datos!$D$8:$E$13,2,0))</f>
        <v>Extremadamente Dañino</v>
      </c>
      <c r="AJ947" s="198">
        <f>IF(ISERROR(VLOOKUP($X947,Datos!$B$8:$E$13,3,0)), 0, VLOOKUP($X947,Datos!$B$8:$E$13,3,0))</f>
        <v>4</v>
      </c>
      <c r="AK947" s="198">
        <f>IF(ISERROR(VLOOKUP(AL947,Datos!D940:E945,2,0)),0,VLOOKUP(AL947,Datos!D940:E945,2,0))</f>
        <v>0</v>
      </c>
      <c r="AL947" s="198">
        <f>IF(ISERROR(VLOOKUP(Y947,Datos!B940:E945,3,0)),0,VLOOKUP(Y947,Datos!B940:E945,3,0))</f>
        <v>0</v>
      </c>
      <c r="AM947" s="198">
        <f t="shared" si="47"/>
        <v>4</v>
      </c>
      <c r="AN947" s="198" t="str">
        <f>IF(ISERROR(VLOOKUP($AM947,Datos!$I$24:$J$28,2,0)),"-",VLOOKUP($AM947,Datos!$I$24:$J$28,2,0))</f>
        <v>Moderado</v>
      </c>
    </row>
    <row r="948" spans="1:40" s="199" customFormat="1">
      <c r="A948" s="196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8" t="s">
        <v>191</v>
      </c>
      <c r="N948" s="178" t="s">
        <v>194</v>
      </c>
      <c r="O948" s="198">
        <f>IF( AND($M948&lt;&gt;"", $N948&lt;&gt;""), VLOOKUP( IF(ISERROR(VLOOKUP($M948,Datos!$B$8:$C$13,2,0)),0,VLOOKUP($M948,Datos!$B$8:$C$13,2,0)), Datos!$I$9:$N$13, IF(ISERROR(VLOOKUP($N948,Datos!$B$17:$C$21,2,0)),0,VLOOKUP($N948, Datos!$B$17:$C$21,2,0)+1),  0),  "-")</f>
        <v>22</v>
      </c>
      <c r="P948" s="177"/>
      <c r="Q948" s="177"/>
      <c r="R948" s="177"/>
      <c r="S948" s="178" t="s">
        <v>40</v>
      </c>
      <c r="T948" s="198" t="str">
        <f>IF(ISERROR(VLOOKUP($S948,Datos!$B$25:$C$29,2,0)),"", VLOOKUP($S948,Datos!$B$25:$C$29,2,0))</f>
        <v>Alta</v>
      </c>
      <c r="U948" s="198" t="str">
        <f>VLOOKUP($S948,'Efectividad de Controles'!$B$5:$D$9,3,0)</f>
        <v>Impacto / Probabilidad</v>
      </c>
      <c r="V948" s="177"/>
      <c r="W948" s="177"/>
      <c r="X948" s="178" t="s">
        <v>191</v>
      </c>
      <c r="Y948" s="178" t="s">
        <v>196</v>
      </c>
      <c r="Z948" s="198">
        <f>IF( AND($X948&lt;&gt;"", $Y948&lt;&gt;""), VLOOKUP( IF(ISERROR(VLOOKUP($X948,Datos!$B$8:$C$13,2,0)),0,VLOOKUP($X948,Datos!$B$8:$C$13,2,0)), Datos!$I$9:$N$13, IF(ISERROR(VLOOKUP($Y948,Datos!$B$17:$C$21,2,0)),0,VLOOKUP($Y948, Datos!$B$17:$C$21,2,0)+1),  0),  "-")</f>
        <v>25</v>
      </c>
      <c r="AA948" s="177"/>
      <c r="AB948" s="177"/>
      <c r="AC948" s="179"/>
      <c r="AD948" s="180"/>
      <c r="AE948" s="198">
        <f t="shared" si="45"/>
        <v>22</v>
      </c>
      <c r="AF948" s="198">
        <f t="shared" si="46"/>
        <v>25</v>
      </c>
      <c r="AG948" s="178">
        <v>3</v>
      </c>
      <c r="AH948" s="198" t="str">
        <f>IF(ISERROR(VLOOKUP($AG948,Datos!$A$9:$E$13,2,0)),"",VLOOKUP($AG948,Datos!$A$9:$E$13,2,0))</f>
        <v>3 Moderado</v>
      </c>
      <c r="AI948" s="197" t="str">
        <f>IF(ISERROR(VLOOKUP($AJ948,Datos!$D$8:$E$13,2,0)),0,VLOOKUP($AJ948,Datos!$D$8:$E$13,2,0))</f>
        <v>Extremadamente Dañino</v>
      </c>
      <c r="AJ948" s="198">
        <f>IF(ISERROR(VLOOKUP($X948,Datos!$B$8:$E$13,3,0)), 0, VLOOKUP($X948,Datos!$B$8:$E$13,3,0))</f>
        <v>4</v>
      </c>
      <c r="AK948" s="198">
        <f>IF(ISERROR(VLOOKUP(AL948,Datos!D941:E946,2,0)),0,VLOOKUP(AL948,Datos!D941:E946,2,0))</f>
        <v>0</v>
      </c>
      <c r="AL948" s="198">
        <f>IF(ISERROR(VLOOKUP(Y948,Datos!B941:E946,3,0)),0,VLOOKUP(Y948,Datos!B941:E946,3,0))</f>
        <v>0</v>
      </c>
      <c r="AM948" s="198">
        <f t="shared" si="47"/>
        <v>4</v>
      </c>
      <c r="AN948" s="198" t="str">
        <f>IF(ISERROR(VLOOKUP($AM948,Datos!$I$24:$J$28,2,0)),"-",VLOOKUP($AM948,Datos!$I$24:$J$28,2,0))</f>
        <v>Moderado</v>
      </c>
    </row>
    <row r="949" spans="1:40" s="199" customFormat="1">
      <c r="A949" s="196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8" t="s">
        <v>191</v>
      </c>
      <c r="N949" s="178" t="s">
        <v>194</v>
      </c>
      <c r="O949" s="198">
        <f>IF( AND($M949&lt;&gt;"", $N949&lt;&gt;""), VLOOKUP( IF(ISERROR(VLOOKUP($M949,Datos!$B$8:$C$13,2,0)),0,VLOOKUP($M949,Datos!$B$8:$C$13,2,0)), Datos!$I$9:$N$13, IF(ISERROR(VLOOKUP($N949,Datos!$B$17:$C$21,2,0)),0,VLOOKUP($N949, Datos!$B$17:$C$21,2,0)+1),  0),  "-")</f>
        <v>22</v>
      </c>
      <c r="P949" s="177"/>
      <c r="Q949" s="177"/>
      <c r="R949" s="177"/>
      <c r="S949" s="178" t="s">
        <v>40</v>
      </c>
      <c r="T949" s="198" t="str">
        <f>IF(ISERROR(VLOOKUP($S949,Datos!$B$25:$C$29,2,0)),"", VLOOKUP($S949,Datos!$B$25:$C$29,2,0))</f>
        <v>Alta</v>
      </c>
      <c r="U949" s="198" t="str">
        <f>VLOOKUP($S949,'Efectividad de Controles'!$B$5:$D$9,3,0)</f>
        <v>Impacto / Probabilidad</v>
      </c>
      <c r="V949" s="177"/>
      <c r="W949" s="177"/>
      <c r="X949" s="178" t="s">
        <v>191</v>
      </c>
      <c r="Y949" s="178" t="s">
        <v>196</v>
      </c>
      <c r="Z949" s="198">
        <f>IF( AND($X949&lt;&gt;"", $Y949&lt;&gt;""), VLOOKUP( IF(ISERROR(VLOOKUP($X949,Datos!$B$8:$C$13,2,0)),0,VLOOKUP($X949,Datos!$B$8:$C$13,2,0)), Datos!$I$9:$N$13, IF(ISERROR(VLOOKUP($Y949,Datos!$B$17:$C$21,2,0)),0,VLOOKUP($Y949, Datos!$B$17:$C$21,2,0)+1),  0),  "-")</f>
        <v>25</v>
      </c>
      <c r="AA949" s="177"/>
      <c r="AB949" s="177"/>
      <c r="AC949" s="179"/>
      <c r="AD949" s="180"/>
      <c r="AE949" s="198">
        <f t="shared" si="45"/>
        <v>22</v>
      </c>
      <c r="AF949" s="198">
        <f t="shared" si="46"/>
        <v>25</v>
      </c>
      <c r="AG949" s="178">
        <v>3</v>
      </c>
      <c r="AH949" s="198" t="str">
        <f>IF(ISERROR(VLOOKUP($AG949,Datos!$A$9:$E$13,2,0)),"",VLOOKUP($AG949,Datos!$A$9:$E$13,2,0))</f>
        <v>3 Moderado</v>
      </c>
      <c r="AI949" s="197" t="str">
        <f>IF(ISERROR(VLOOKUP($AJ949,Datos!$D$8:$E$13,2,0)),0,VLOOKUP($AJ949,Datos!$D$8:$E$13,2,0))</f>
        <v>Extremadamente Dañino</v>
      </c>
      <c r="AJ949" s="198">
        <f>IF(ISERROR(VLOOKUP($X949,Datos!$B$8:$E$13,3,0)), 0, VLOOKUP($X949,Datos!$B$8:$E$13,3,0))</f>
        <v>4</v>
      </c>
      <c r="AK949" s="198">
        <f>IF(ISERROR(VLOOKUP(AL949,Datos!D942:E947,2,0)),0,VLOOKUP(AL949,Datos!D942:E947,2,0))</f>
        <v>0</v>
      </c>
      <c r="AL949" s="198">
        <f>IF(ISERROR(VLOOKUP(Y949,Datos!B942:E947,3,0)),0,VLOOKUP(Y949,Datos!B942:E947,3,0))</f>
        <v>0</v>
      </c>
      <c r="AM949" s="198">
        <f t="shared" si="47"/>
        <v>4</v>
      </c>
      <c r="AN949" s="198" t="str">
        <f>IF(ISERROR(VLOOKUP($AM949,Datos!$I$24:$J$28,2,0)),"-",VLOOKUP($AM949,Datos!$I$24:$J$28,2,0))</f>
        <v>Moderado</v>
      </c>
    </row>
    <row r="950" spans="1:40" s="199" customFormat="1">
      <c r="A950" s="196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8" t="s">
        <v>191</v>
      </c>
      <c r="N950" s="178" t="s">
        <v>194</v>
      </c>
      <c r="O950" s="198">
        <f>IF( AND($M950&lt;&gt;"", $N950&lt;&gt;""), VLOOKUP( IF(ISERROR(VLOOKUP($M950,Datos!$B$8:$C$13,2,0)),0,VLOOKUP($M950,Datos!$B$8:$C$13,2,0)), Datos!$I$9:$N$13, IF(ISERROR(VLOOKUP($N950,Datos!$B$17:$C$21,2,0)),0,VLOOKUP($N950, Datos!$B$17:$C$21,2,0)+1),  0),  "-")</f>
        <v>22</v>
      </c>
      <c r="P950" s="177"/>
      <c r="Q950" s="177"/>
      <c r="R950" s="177"/>
      <c r="S950" s="178" t="s">
        <v>40</v>
      </c>
      <c r="T950" s="198" t="str">
        <f>IF(ISERROR(VLOOKUP($S950,Datos!$B$25:$C$29,2,0)),"", VLOOKUP($S950,Datos!$B$25:$C$29,2,0))</f>
        <v>Alta</v>
      </c>
      <c r="U950" s="198" t="str">
        <f>VLOOKUP($S950,'Efectividad de Controles'!$B$5:$D$9,3,0)</f>
        <v>Impacto / Probabilidad</v>
      </c>
      <c r="V950" s="177"/>
      <c r="W950" s="177"/>
      <c r="X950" s="178" t="s">
        <v>191</v>
      </c>
      <c r="Y950" s="178" t="s">
        <v>196</v>
      </c>
      <c r="Z950" s="198">
        <f>IF( AND($X950&lt;&gt;"", $Y950&lt;&gt;""), VLOOKUP( IF(ISERROR(VLOOKUP($X950,Datos!$B$8:$C$13,2,0)),0,VLOOKUP($X950,Datos!$B$8:$C$13,2,0)), Datos!$I$9:$N$13, IF(ISERROR(VLOOKUP($Y950,Datos!$B$17:$C$21,2,0)),0,VLOOKUP($Y950, Datos!$B$17:$C$21,2,0)+1),  0),  "-")</f>
        <v>25</v>
      </c>
      <c r="AA950" s="177"/>
      <c r="AB950" s="177"/>
      <c r="AC950" s="179"/>
      <c r="AD950" s="180"/>
      <c r="AE950" s="198">
        <f t="shared" si="45"/>
        <v>22</v>
      </c>
      <c r="AF950" s="198">
        <f t="shared" si="46"/>
        <v>25</v>
      </c>
      <c r="AG950" s="178">
        <v>3</v>
      </c>
      <c r="AH950" s="198" t="str">
        <f>IF(ISERROR(VLOOKUP($AG950,Datos!$A$9:$E$13,2,0)),"",VLOOKUP($AG950,Datos!$A$9:$E$13,2,0))</f>
        <v>3 Moderado</v>
      </c>
      <c r="AI950" s="197" t="str">
        <f>IF(ISERROR(VLOOKUP($AJ950,Datos!$D$8:$E$13,2,0)),0,VLOOKUP($AJ950,Datos!$D$8:$E$13,2,0))</f>
        <v>Extremadamente Dañino</v>
      </c>
      <c r="AJ950" s="198">
        <f>IF(ISERROR(VLOOKUP($X950,Datos!$B$8:$E$13,3,0)), 0, VLOOKUP($X950,Datos!$B$8:$E$13,3,0))</f>
        <v>4</v>
      </c>
      <c r="AK950" s="198">
        <f>IF(ISERROR(VLOOKUP(AL950,Datos!D943:E948,2,0)),0,VLOOKUP(AL950,Datos!D943:E948,2,0))</f>
        <v>0</v>
      </c>
      <c r="AL950" s="198">
        <f>IF(ISERROR(VLOOKUP(Y950,Datos!B943:E948,3,0)),0,VLOOKUP(Y950,Datos!B943:E948,3,0))</f>
        <v>0</v>
      </c>
      <c r="AM950" s="198">
        <f t="shared" si="47"/>
        <v>4</v>
      </c>
      <c r="AN950" s="198" t="str">
        <f>IF(ISERROR(VLOOKUP($AM950,Datos!$I$24:$J$28,2,0)),"-",VLOOKUP($AM950,Datos!$I$24:$J$28,2,0))</f>
        <v>Moderado</v>
      </c>
    </row>
    <row r="951" spans="1:40" s="199" customFormat="1">
      <c r="A951" s="196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8" t="s">
        <v>191</v>
      </c>
      <c r="N951" s="178" t="s">
        <v>194</v>
      </c>
      <c r="O951" s="198">
        <f>IF( AND($M951&lt;&gt;"", $N951&lt;&gt;""), VLOOKUP( IF(ISERROR(VLOOKUP($M951,Datos!$B$8:$C$13,2,0)),0,VLOOKUP($M951,Datos!$B$8:$C$13,2,0)), Datos!$I$9:$N$13, IF(ISERROR(VLOOKUP($N951,Datos!$B$17:$C$21,2,0)),0,VLOOKUP($N951, Datos!$B$17:$C$21,2,0)+1),  0),  "-")</f>
        <v>22</v>
      </c>
      <c r="P951" s="177"/>
      <c r="Q951" s="177"/>
      <c r="R951" s="177"/>
      <c r="S951" s="178" t="s">
        <v>40</v>
      </c>
      <c r="T951" s="198" t="str">
        <f>IF(ISERROR(VLOOKUP($S951,Datos!$B$25:$C$29,2,0)),"", VLOOKUP($S951,Datos!$B$25:$C$29,2,0))</f>
        <v>Alta</v>
      </c>
      <c r="U951" s="198" t="str">
        <f>VLOOKUP($S951,'Efectividad de Controles'!$B$5:$D$9,3,0)</f>
        <v>Impacto / Probabilidad</v>
      </c>
      <c r="V951" s="177"/>
      <c r="W951" s="177"/>
      <c r="X951" s="178" t="s">
        <v>191</v>
      </c>
      <c r="Y951" s="178" t="s">
        <v>196</v>
      </c>
      <c r="Z951" s="198">
        <f>IF( AND($X951&lt;&gt;"", $Y951&lt;&gt;""), VLOOKUP( IF(ISERROR(VLOOKUP($X951,Datos!$B$8:$C$13,2,0)),0,VLOOKUP($X951,Datos!$B$8:$C$13,2,0)), Datos!$I$9:$N$13, IF(ISERROR(VLOOKUP($Y951,Datos!$B$17:$C$21,2,0)),0,VLOOKUP($Y951, Datos!$B$17:$C$21,2,0)+1),  0),  "-")</f>
        <v>25</v>
      </c>
      <c r="AA951" s="177"/>
      <c r="AB951" s="177"/>
      <c r="AC951" s="179"/>
      <c r="AD951" s="180"/>
      <c r="AE951" s="198">
        <f t="shared" si="45"/>
        <v>22</v>
      </c>
      <c r="AF951" s="198">
        <f t="shared" si="46"/>
        <v>25</v>
      </c>
      <c r="AG951" s="178">
        <v>3</v>
      </c>
      <c r="AH951" s="198" t="str">
        <f>IF(ISERROR(VLOOKUP($AG951,Datos!$A$9:$E$13,2,0)),"",VLOOKUP($AG951,Datos!$A$9:$E$13,2,0))</f>
        <v>3 Moderado</v>
      </c>
      <c r="AI951" s="197" t="str">
        <f>IF(ISERROR(VLOOKUP($AJ951,Datos!$D$8:$E$13,2,0)),0,VLOOKUP($AJ951,Datos!$D$8:$E$13,2,0))</f>
        <v>Extremadamente Dañino</v>
      </c>
      <c r="AJ951" s="198">
        <f>IF(ISERROR(VLOOKUP($X951,Datos!$B$8:$E$13,3,0)), 0, VLOOKUP($X951,Datos!$B$8:$E$13,3,0))</f>
        <v>4</v>
      </c>
      <c r="AK951" s="198">
        <f>IF(ISERROR(VLOOKUP(AL951,Datos!D944:E949,2,0)),0,VLOOKUP(AL951,Datos!D944:E949,2,0))</f>
        <v>0</v>
      </c>
      <c r="AL951" s="198">
        <f>IF(ISERROR(VLOOKUP(Y951,Datos!B944:E949,3,0)),0,VLOOKUP(Y951,Datos!B944:E949,3,0))</f>
        <v>0</v>
      </c>
      <c r="AM951" s="198">
        <f t="shared" si="47"/>
        <v>4</v>
      </c>
      <c r="AN951" s="198" t="str">
        <f>IF(ISERROR(VLOOKUP($AM951,Datos!$I$24:$J$28,2,0)),"-",VLOOKUP($AM951,Datos!$I$24:$J$28,2,0))</f>
        <v>Moderado</v>
      </c>
    </row>
    <row r="952" spans="1:40" s="199" customFormat="1">
      <c r="A952" s="196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8" t="s">
        <v>191</v>
      </c>
      <c r="N952" s="178" t="s">
        <v>194</v>
      </c>
      <c r="O952" s="198">
        <f>IF( AND($M952&lt;&gt;"", $N952&lt;&gt;""), VLOOKUP( IF(ISERROR(VLOOKUP($M952,Datos!$B$8:$C$13,2,0)),0,VLOOKUP($M952,Datos!$B$8:$C$13,2,0)), Datos!$I$9:$N$13, IF(ISERROR(VLOOKUP($N952,Datos!$B$17:$C$21,2,0)),0,VLOOKUP($N952, Datos!$B$17:$C$21,2,0)+1),  0),  "-")</f>
        <v>22</v>
      </c>
      <c r="P952" s="177"/>
      <c r="Q952" s="177"/>
      <c r="R952" s="177"/>
      <c r="S952" s="178" t="s">
        <v>40</v>
      </c>
      <c r="T952" s="198" t="str">
        <f>IF(ISERROR(VLOOKUP($S952,Datos!$B$25:$C$29,2,0)),"", VLOOKUP($S952,Datos!$B$25:$C$29,2,0))</f>
        <v>Alta</v>
      </c>
      <c r="U952" s="198" t="str">
        <f>VLOOKUP($S952,'Efectividad de Controles'!$B$5:$D$9,3,0)</f>
        <v>Impacto / Probabilidad</v>
      </c>
      <c r="V952" s="177"/>
      <c r="W952" s="177"/>
      <c r="X952" s="178" t="s">
        <v>191</v>
      </c>
      <c r="Y952" s="178" t="s">
        <v>196</v>
      </c>
      <c r="Z952" s="198">
        <f>IF( AND($X952&lt;&gt;"", $Y952&lt;&gt;""), VLOOKUP( IF(ISERROR(VLOOKUP($X952,Datos!$B$8:$C$13,2,0)),0,VLOOKUP($X952,Datos!$B$8:$C$13,2,0)), Datos!$I$9:$N$13, IF(ISERROR(VLOOKUP($Y952,Datos!$B$17:$C$21,2,0)),0,VLOOKUP($Y952, Datos!$B$17:$C$21,2,0)+1),  0),  "-")</f>
        <v>25</v>
      </c>
      <c r="AA952" s="177"/>
      <c r="AB952" s="177"/>
      <c r="AC952" s="179"/>
      <c r="AD952" s="180"/>
      <c r="AE952" s="198">
        <f t="shared" si="45"/>
        <v>22</v>
      </c>
      <c r="AF952" s="198">
        <f t="shared" si="46"/>
        <v>25</v>
      </c>
      <c r="AG952" s="178">
        <v>3</v>
      </c>
      <c r="AH952" s="198" t="str">
        <f>IF(ISERROR(VLOOKUP($AG952,Datos!$A$9:$E$13,2,0)),"",VLOOKUP($AG952,Datos!$A$9:$E$13,2,0))</f>
        <v>3 Moderado</v>
      </c>
      <c r="AI952" s="197" t="str">
        <f>IF(ISERROR(VLOOKUP($AJ952,Datos!$D$8:$E$13,2,0)),0,VLOOKUP($AJ952,Datos!$D$8:$E$13,2,0))</f>
        <v>Extremadamente Dañino</v>
      </c>
      <c r="AJ952" s="198">
        <f>IF(ISERROR(VLOOKUP($X952,Datos!$B$8:$E$13,3,0)), 0, VLOOKUP($X952,Datos!$B$8:$E$13,3,0))</f>
        <v>4</v>
      </c>
      <c r="AK952" s="198">
        <f>IF(ISERROR(VLOOKUP(AL952,Datos!D945:E950,2,0)),0,VLOOKUP(AL952,Datos!D945:E950,2,0))</f>
        <v>0</v>
      </c>
      <c r="AL952" s="198">
        <f>IF(ISERROR(VLOOKUP(Y952,Datos!B945:E950,3,0)),0,VLOOKUP(Y952,Datos!B945:E950,3,0))</f>
        <v>0</v>
      </c>
      <c r="AM952" s="198">
        <f t="shared" si="47"/>
        <v>4</v>
      </c>
      <c r="AN952" s="198" t="str">
        <f>IF(ISERROR(VLOOKUP($AM952,Datos!$I$24:$J$28,2,0)),"-",VLOOKUP($AM952,Datos!$I$24:$J$28,2,0))</f>
        <v>Moderado</v>
      </c>
    </row>
    <row r="953" spans="1:40" s="199" customFormat="1">
      <c r="A953" s="196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8" t="s">
        <v>191</v>
      </c>
      <c r="N953" s="178" t="s">
        <v>194</v>
      </c>
      <c r="O953" s="198">
        <f>IF( AND($M953&lt;&gt;"", $N953&lt;&gt;""), VLOOKUP( IF(ISERROR(VLOOKUP($M953,Datos!$B$8:$C$13,2,0)),0,VLOOKUP($M953,Datos!$B$8:$C$13,2,0)), Datos!$I$9:$N$13, IF(ISERROR(VLOOKUP($N953,Datos!$B$17:$C$21,2,0)),0,VLOOKUP($N953, Datos!$B$17:$C$21,2,0)+1),  0),  "-")</f>
        <v>22</v>
      </c>
      <c r="P953" s="177"/>
      <c r="Q953" s="177"/>
      <c r="R953" s="177"/>
      <c r="S953" s="178" t="s">
        <v>40</v>
      </c>
      <c r="T953" s="198" t="str">
        <f>IF(ISERROR(VLOOKUP($S953,Datos!$B$25:$C$29,2,0)),"", VLOOKUP($S953,Datos!$B$25:$C$29,2,0))</f>
        <v>Alta</v>
      </c>
      <c r="U953" s="198" t="str">
        <f>VLOOKUP($S953,'Efectividad de Controles'!$B$5:$D$9,3,0)</f>
        <v>Impacto / Probabilidad</v>
      </c>
      <c r="V953" s="177"/>
      <c r="W953" s="177"/>
      <c r="X953" s="178" t="s">
        <v>191</v>
      </c>
      <c r="Y953" s="178" t="s">
        <v>196</v>
      </c>
      <c r="Z953" s="198">
        <f>IF( AND($X953&lt;&gt;"", $Y953&lt;&gt;""), VLOOKUP( IF(ISERROR(VLOOKUP($X953,Datos!$B$8:$C$13,2,0)),0,VLOOKUP($X953,Datos!$B$8:$C$13,2,0)), Datos!$I$9:$N$13, IF(ISERROR(VLOOKUP($Y953,Datos!$B$17:$C$21,2,0)),0,VLOOKUP($Y953, Datos!$B$17:$C$21,2,0)+1),  0),  "-")</f>
        <v>25</v>
      </c>
      <c r="AA953" s="177"/>
      <c r="AB953" s="177"/>
      <c r="AC953" s="179"/>
      <c r="AD953" s="180"/>
      <c r="AE953" s="198">
        <f t="shared" si="45"/>
        <v>22</v>
      </c>
      <c r="AF953" s="198">
        <f t="shared" si="46"/>
        <v>25</v>
      </c>
      <c r="AG953" s="178">
        <v>3</v>
      </c>
      <c r="AH953" s="198" t="str">
        <f>IF(ISERROR(VLOOKUP($AG953,Datos!$A$9:$E$13,2,0)),"",VLOOKUP($AG953,Datos!$A$9:$E$13,2,0))</f>
        <v>3 Moderado</v>
      </c>
      <c r="AI953" s="197" t="str">
        <f>IF(ISERROR(VLOOKUP($AJ953,Datos!$D$8:$E$13,2,0)),0,VLOOKUP($AJ953,Datos!$D$8:$E$13,2,0))</f>
        <v>Extremadamente Dañino</v>
      </c>
      <c r="AJ953" s="198">
        <f>IF(ISERROR(VLOOKUP($X953,Datos!$B$8:$E$13,3,0)), 0, VLOOKUP($X953,Datos!$B$8:$E$13,3,0))</f>
        <v>4</v>
      </c>
      <c r="AK953" s="198">
        <f>IF(ISERROR(VLOOKUP(AL953,Datos!D946:E951,2,0)),0,VLOOKUP(AL953,Datos!D946:E951,2,0))</f>
        <v>0</v>
      </c>
      <c r="AL953" s="198">
        <f>IF(ISERROR(VLOOKUP(Y953,Datos!B946:E951,3,0)),0,VLOOKUP(Y953,Datos!B946:E951,3,0))</f>
        <v>0</v>
      </c>
      <c r="AM953" s="198">
        <f t="shared" si="47"/>
        <v>4</v>
      </c>
      <c r="AN953" s="198" t="str">
        <f>IF(ISERROR(VLOOKUP($AM953,Datos!$I$24:$J$28,2,0)),"-",VLOOKUP($AM953,Datos!$I$24:$J$28,2,0))</f>
        <v>Moderado</v>
      </c>
    </row>
    <row r="954" spans="1:40" s="199" customFormat="1">
      <c r="A954" s="196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8" t="s">
        <v>191</v>
      </c>
      <c r="N954" s="178" t="s">
        <v>194</v>
      </c>
      <c r="O954" s="198">
        <f>IF( AND($M954&lt;&gt;"", $N954&lt;&gt;""), VLOOKUP( IF(ISERROR(VLOOKUP($M954,Datos!$B$8:$C$13,2,0)),0,VLOOKUP($M954,Datos!$B$8:$C$13,2,0)), Datos!$I$9:$N$13, IF(ISERROR(VLOOKUP($N954,Datos!$B$17:$C$21,2,0)),0,VLOOKUP($N954, Datos!$B$17:$C$21,2,0)+1),  0),  "-")</f>
        <v>22</v>
      </c>
      <c r="P954" s="177"/>
      <c r="Q954" s="177"/>
      <c r="R954" s="177"/>
      <c r="S954" s="178" t="s">
        <v>40</v>
      </c>
      <c r="T954" s="198" t="str">
        <f>IF(ISERROR(VLOOKUP($S954,Datos!$B$25:$C$29,2,0)),"", VLOOKUP($S954,Datos!$B$25:$C$29,2,0))</f>
        <v>Alta</v>
      </c>
      <c r="U954" s="198" t="str">
        <f>VLOOKUP($S954,'Efectividad de Controles'!$B$5:$D$9,3,0)</f>
        <v>Impacto / Probabilidad</v>
      </c>
      <c r="V954" s="177"/>
      <c r="W954" s="177"/>
      <c r="X954" s="178" t="s">
        <v>191</v>
      </c>
      <c r="Y954" s="178" t="s">
        <v>196</v>
      </c>
      <c r="Z954" s="198">
        <f>IF( AND($X954&lt;&gt;"", $Y954&lt;&gt;""), VLOOKUP( IF(ISERROR(VLOOKUP($X954,Datos!$B$8:$C$13,2,0)),0,VLOOKUP($X954,Datos!$B$8:$C$13,2,0)), Datos!$I$9:$N$13, IF(ISERROR(VLOOKUP($Y954,Datos!$B$17:$C$21,2,0)),0,VLOOKUP($Y954, Datos!$B$17:$C$21,2,0)+1),  0),  "-")</f>
        <v>25</v>
      </c>
      <c r="AA954" s="177"/>
      <c r="AB954" s="177"/>
      <c r="AC954" s="179"/>
      <c r="AD954" s="180"/>
      <c r="AE954" s="198">
        <f t="shared" si="45"/>
        <v>22</v>
      </c>
      <c r="AF954" s="198">
        <f t="shared" si="46"/>
        <v>25</v>
      </c>
      <c r="AG954" s="178">
        <v>3</v>
      </c>
      <c r="AH954" s="198" t="str">
        <f>IF(ISERROR(VLOOKUP($AG954,Datos!$A$9:$E$13,2,0)),"",VLOOKUP($AG954,Datos!$A$9:$E$13,2,0))</f>
        <v>3 Moderado</v>
      </c>
      <c r="AI954" s="197" t="str">
        <f>IF(ISERROR(VLOOKUP($AJ954,Datos!$D$8:$E$13,2,0)),0,VLOOKUP($AJ954,Datos!$D$8:$E$13,2,0))</f>
        <v>Extremadamente Dañino</v>
      </c>
      <c r="AJ954" s="198">
        <f>IF(ISERROR(VLOOKUP($X954,Datos!$B$8:$E$13,3,0)), 0, VLOOKUP($X954,Datos!$B$8:$E$13,3,0))</f>
        <v>4</v>
      </c>
      <c r="AK954" s="198">
        <f>IF(ISERROR(VLOOKUP(AL954,Datos!D947:E952,2,0)),0,VLOOKUP(AL954,Datos!D947:E952,2,0))</f>
        <v>0</v>
      </c>
      <c r="AL954" s="198">
        <f>IF(ISERROR(VLOOKUP(Y954,Datos!B947:E952,3,0)),0,VLOOKUP(Y954,Datos!B947:E952,3,0))</f>
        <v>0</v>
      </c>
      <c r="AM954" s="198">
        <f t="shared" si="47"/>
        <v>4</v>
      </c>
      <c r="AN954" s="198" t="str">
        <f>IF(ISERROR(VLOOKUP($AM954,Datos!$I$24:$J$28,2,0)),"-",VLOOKUP($AM954,Datos!$I$24:$J$28,2,0))</f>
        <v>Moderado</v>
      </c>
    </row>
    <row r="955" spans="1:40" s="199" customFormat="1">
      <c r="A955" s="196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8" t="s">
        <v>191</v>
      </c>
      <c r="N955" s="178" t="s">
        <v>194</v>
      </c>
      <c r="O955" s="198">
        <f>IF( AND($M955&lt;&gt;"", $N955&lt;&gt;""), VLOOKUP( IF(ISERROR(VLOOKUP($M955,Datos!$B$8:$C$13,2,0)),0,VLOOKUP($M955,Datos!$B$8:$C$13,2,0)), Datos!$I$9:$N$13, IF(ISERROR(VLOOKUP($N955,Datos!$B$17:$C$21,2,0)),0,VLOOKUP($N955, Datos!$B$17:$C$21,2,0)+1),  0),  "-")</f>
        <v>22</v>
      </c>
      <c r="P955" s="177"/>
      <c r="Q955" s="177"/>
      <c r="R955" s="177"/>
      <c r="S955" s="178" t="s">
        <v>40</v>
      </c>
      <c r="T955" s="198" t="str">
        <f>IF(ISERROR(VLOOKUP($S955,Datos!$B$25:$C$29,2,0)),"", VLOOKUP($S955,Datos!$B$25:$C$29,2,0))</f>
        <v>Alta</v>
      </c>
      <c r="U955" s="198" t="str">
        <f>VLOOKUP($S955,'Efectividad de Controles'!$B$5:$D$9,3,0)</f>
        <v>Impacto / Probabilidad</v>
      </c>
      <c r="V955" s="177"/>
      <c r="W955" s="177"/>
      <c r="X955" s="178" t="s">
        <v>191</v>
      </c>
      <c r="Y955" s="178" t="s">
        <v>196</v>
      </c>
      <c r="Z955" s="198">
        <f>IF( AND($X955&lt;&gt;"", $Y955&lt;&gt;""), VLOOKUP( IF(ISERROR(VLOOKUP($X955,Datos!$B$8:$C$13,2,0)),0,VLOOKUP($X955,Datos!$B$8:$C$13,2,0)), Datos!$I$9:$N$13, IF(ISERROR(VLOOKUP($Y955,Datos!$B$17:$C$21,2,0)),0,VLOOKUP($Y955, Datos!$B$17:$C$21,2,0)+1),  0),  "-")</f>
        <v>25</v>
      </c>
      <c r="AA955" s="177"/>
      <c r="AB955" s="177"/>
      <c r="AC955" s="179"/>
      <c r="AD955" s="180"/>
      <c r="AE955" s="198">
        <f t="shared" si="45"/>
        <v>22</v>
      </c>
      <c r="AF955" s="198">
        <f t="shared" si="46"/>
        <v>25</v>
      </c>
      <c r="AG955" s="178">
        <v>3</v>
      </c>
      <c r="AH955" s="198" t="str">
        <f>IF(ISERROR(VLOOKUP($AG955,Datos!$A$9:$E$13,2,0)),"",VLOOKUP($AG955,Datos!$A$9:$E$13,2,0))</f>
        <v>3 Moderado</v>
      </c>
      <c r="AI955" s="197" t="str">
        <f>IF(ISERROR(VLOOKUP($AJ955,Datos!$D$8:$E$13,2,0)),0,VLOOKUP($AJ955,Datos!$D$8:$E$13,2,0))</f>
        <v>Extremadamente Dañino</v>
      </c>
      <c r="AJ955" s="198">
        <f>IF(ISERROR(VLOOKUP($X955,Datos!$B$8:$E$13,3,0)), 0, VLOOKUP($X955,Datos!$B$8:$E$13,3,0))</f>
        <v>4</v>
      </c>
      <c r="AK955" s="198">
        <f>IF(ISERROR(VLOOKUP(AL955,Datos!D948:E953,2,0)),0,VLOOKUP(AL955,Datos!D948:E953,2,0))</f>
        <v>0</v>
      </c>
      <c r="AL955" s="198">
        <f>IF(ISERROR(VLOOKUP(Y955,Datos!B948:E953,3,0)),0,VLOOKUP(Y955,Datos!B948:E953,3,0))</f>
        <v>0</v>
      </c>
      <c r="AM955" s="198">
        <f t="shared" si="47"/>
        <v>4</v>
      </c>
      <c r="AN955" s="198" t="str">
        <f>IF(ISERROR(VLOOKUP($AM955,Datos!$I$24:$J$28,2,0)),"-",VLOOKUP($AM955,Datos!$I$24:$J$28,2,0))</f>
        <v>Moderado</v>
      </c>
    </row>
    <row r="956" spans="1:40" s="199" customFormat="1">
      <c r="A956" s="196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8" t="s">
        <v>191</v>
      </c>
      <c r="N956" s="178" t="s">
        <v>194</v>
      </c>
      <c r="O956" s="198">
        <f>IF( AND($M956&lt;&gt;"", $N956&lt;&gt;""), VLOOKUP( IF(ISERROR(VLOOKUP($M956,Datos!$B$8:$C$13,2,0)),0,VLOOKUP($M956,Datos!$B$8:$C$13,2,0)), Datos!$I$9:$N$13, IF(ISERROR(VLOOKUP($N956,Datos!$B$17:$C$21,2,0)),0,VLOOKUP($N956, Datos!$B$17:$C$21,2,0)+1),  0),  "-")</f>
        <v>22</v>
      </c>
      <c r="P956" s="177"/>
      <c r="Q956" s="177"/>
      <c r="R956" s="177"/>
      <c r="S956" s="178" t="s">
        <v>40</v>
      </c>
      <c r="T956" s="198" t="str">
        <f>IF(ISERROR(VLOOKUP($S956,Datos!$B$25:$C$29,2,0)),"", VLOOKUP($S956,Datos!$B$25:$C$29,2,0))</f>
        <v>Alta</v>
      </c>
      <c r="U956" s="198" t="str">
        <f>VLOOKUP($S956,'Efectividad de Controles'!$B$5:$D$9,3,0)</f>
        <v>Impacto / Probabilidad</v>
      </c>
      <c r="V956" s="177"/>
      <c r="W956" s="177"/>
      <c r="X956" s="178" t="s">
        <v>191</v>
      </c>
      <c r="Y956" s="178" t="s">
        <v>196</v>
      </c>
      <c r="Z956" s="198">
        <f>IF( AND($X956&lt;&gt;"", $Y956&lt;&gt;""), VLOOKUP( IF(ISERROR(VLOOKUP($X956,Datos!$B$8:$C$13,2,0)),0,VLOOKUP($X956,Datos!$B$8:$C$13,2,0)), Datos!$I$9:$N$13, IF(ISERROR(VLOOKUP($Y956,Datos!$B$17:$C$21,2,0)),0,VLOOKUP($Y956, Datos!$B$17:$C$21,2,0)+1),  0),  "-")</f>
        <v>25</v>
      </c>
      <c r="AA956" s="177"/>
      <c r="AB956" s="177"/>
      <c r="AC956" s="179"/>
      <c r="AD956" s="180"/>
      <c r="AE956" s="198">
        <f t="shared" si="45"/>
        <v>22</v>
      </c>
      <c r="AF956" s="198">
        <f t="shared" si="46"/>
        <v>25</v>
      </c>
      <c r="AG956" s="178">
        <v>3</v>
      </c>
      <c r="AH956" s="198" t="str">
        <f>IF(ISERROR(VLOOKUP($AG956,Datos!$A$9:$E$13,2,0)),"",VLOOKUP($AG956,Datos!$A$9:$E$13,2,0))</f>
        <v>3 Moderado</v>
      </c>
      <c r="AI956" s="197" t="str">
        <f>IF(ISERROR(VLOOKUP($AJ956,Datos!$D$8:$E$13,2,0)),0,VLOOKUP($AJ956,Datos!$D$8:$E$13,2,0))</f>
        <v>Extremadamente Dañino</v>
      </c>
      <c r="AJ956" s="198">
        <f>IF(ISERROR(VLOOKUP($X956,Datos!$B$8:$E$13,3,0)), 0, VLOOKUP($X956,Datos!$B$8:$E$13,3,0))</f>
        <v>4</v>
      </c>
      <c r="AK956" s="198">
        <f>IF(ISERROR(VLOOKUP(AL956,Datos!D949:E954,2,0)),0,VLOOKUP(AL956,Datos!D949:E954,2,0))</f>
        <v>0</v>
      </c>
      <c r="AL956" s="198">
        <f>IF(ISERROR(VLOOKUP(Y956,Datos!B949:E954,3,0)),0,VLOOKUP(Y956,Datos!B949:E954,3,0))</f>
        <v>0</v>
      </c>
      <c r="AM956" s="198">
        <f t="shared" si="47"/>
        <v>4</v>
      </c>
      <c r="AN956" s="198" t="str">
        <f>IF(ISERROR(VLOOKUP($AM956,Datos!$I$24:$J$28,2,0)),"-",VLOOKUP($AM956,Datos!$I$24:$J$28,2,0))</f>
        <v>Moderado</v>
      </c>
    </row>
    <row r="957" spans="1:40" s="199" customFormat="1">
      <c r="A957" s="196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8" t="s">
        <v>191</v>
      </c>
      <c r="N957" s="178" t="s">
        <v>194</v>
      </c>
      <c r="O957" s="198">
        <f>IF( AND($M957&lt;&gt;"", $N957&lt;&gt;""), VLOOKUP( IF(ISERROR(VLOOKUP($M957,Datos!$B$8:$C$13,2,0)),0,VLOOKUP($M957,Datos!$B$8:$C$13,2,0)), Datos!$I$9:$N$13, IF(ISERROR(VLOOKUP($N957,Datos!$B$17:$C$21,2,0)),0,VLOOKUP($N957, Datos!$B$17:$C$21,2,0)+1),  0),  "-")</f>
        <v>22</v>
      </c>
      <c r="P957" s="177"/>
      <c r="Q957" s="177"/>
      <c r="R957" s="177"/>
      <c r="S957" s="178" t="s">
        <v>40</v>
      </c>
      <c r="T957" s="198" t="str">
        <f>IF(ISERROR(VLOOKUP($S957,Datos!$B$25:$C$29,2,0)),"", VLOOKUP($S957,Datos!$B$25:$C$29,2,0))</f>
        <v>Alta</v>
      </c>
      <c r="U957" s="198" t="str">
        <f>VLOOKUP($S957,'Efectividad de Controles'!$B$5:$D$9,3,0)</f>
        <v>Impacto / Probabilidad</v>
      </c>
      <c r="V957" s="177"/>
      <c r="W957" s="177"/>
      <c r="X957" s="178" t="s">
        <v>191</v>
      </c>
      <c r="Y957" s="178" t="s">
        <v>196</v>
      </c>
      <c r="Z957" s="198">
        <f>IF( AND($X957&lt;&gt;"", $Y957&lt;&gt;""), VLOOKUP( IF(ISERROR(VLOOKUP($X957,Datos!$B$8:$C$13,2,0)),0,VLOOKUP($X957,Datos!$B$8:$C$13,2,0)), Datos!$I$9:$N$13, IF(ISERROR(VLOOKUP($Y957,Datos!$B$17:$C$21,2,0)),0,VLOOKUP($Y957, Datos!$B$17:$C$21,2,0)+1),  0),  "-")</f>
        <v>25</v>
      </c>
      <c r="AA957" s="177"/>
      <c r="AB957" s="177"/>
      <c r="AC957" s="179"/>
      <c r="AD957" s="180"/>
      <c r="AE957" s="198">
        <f t="shared" si="45"/>
        <v>22</v>
      </c>
      <c r="AF957" s="198">
        <f t="shared" si="46"/>
        <v>25</v>
      </c>
      <c r="AG957" s="178">
        <v>3</v>
      </c>
      <c r="AH957" s="198" t="str">
        <f>IF(ISERROR(VLOOKUP($AG957,Datos!$A$9:$E$13,2,0)),"",VLOOKUP($AG957,Datos!$A$9:$E$13,2,0))</f>
        <v>3 Moderado</v>
      </c>
      <c r="AI957" s="197" t="str">
        <f>IF(ISERROR(VLOOKUP($AJ957,Datos!$D$8:$E$13,2,0)),0,VLOOKUP($AJ957,Datos!$D$8:$E$13,2,0))</f>
        <v>Extremadamente Dañino</v>
      </c>
      <c r="AJ957" s="198">
        <f>IF(ISERROR(VLOOKUP($X957,Datos!$B$8:$E$13,3,0)), 0, VLOOKUP($X957,Datos!$B$8:$E$13,3,0))</f>
        <v>4</v>
      </c>
      <c r="AK957" s="198">
        <f>IF(ISERROR(VLOOKUP(AL957,Datos!D950:E955,2,0)),0,VLOOKUP(AL957,Datos!D950:E955,2,0))</f>
        <v>0</v>
      </c>
      <c r="AL957" s="198">
        <f>IF(ISERROR(VLOOKUP(Y957,Datos!B950:E955,3,0)),0,VLOOKUP(Y957,Datos!B950:E955,3,0))</f>
        <v>0</v>
      </c>
      <c r="AM957" s="198">
        <f t="shared" si="47"/>
        <v>4</v>
      </c>
      <c r="AN957" s="198" t="str">
        <f>IF(ISERROR(VLOOKUP($AM957,Datos!$I$24:$J$28,2,0)),"-",VLOOKUP($AM957,Datos!$I$24:$J$28,2,0))</f>
        <v>Moderado</v>
      </c>
    </row>
    <row r="958" spans="1:40" s="199" customFormat="1">
      <c r="A958" s="196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8" t="s">
        <v>191</v>
      </c>
      <c r="N958" s="178" t="s">
        <v>194</v>
      </c>
      <c r="O958" s="198">
        <f>IF( AND($M958&lt;&gt;"", $N958&lt;&gt;""), VLOOKUP( IF(ISERROR(VLOOKUP($M958,Datos!$B$8:$C$13,2,0)),0,VLOOKUP($M958,Datos!$B$8:$C$13,2,0)), Datos!$I$9:$N$13, IF(ISERROR(VLOOKUP($N958,Datos!$B$17:$C$21,2,0)),0,VLOOKUP($N958, Datos!$B$17:$C$21,2,0)+1),  0),  "-")</f>
        <v>22</v>
      </c>
      <c r="P958" s="177"/>
      <c r="Q958" s="177"/>
      <c r="R958" s="177"/>
      <c r="S958" s="178" t="s">
        <v>40</v>
      </c>
      <c r="T958" s="198" t="str">
        <f>IF(ISERROR(VLOOKUP($S958,Datos!$B$25:$C$29,2,0)),"", VLOOKUP($S958,Datos!$B$25:$C$29,2,0))</f>
        <v>Alta</v>
      </c>
      <c r="U958" s="198" t="str">
        <f>VLOOKUP($S958,'Efectividad de Controles'!$B$5:$D$9,3,0)</f>
        <v>Impacto / Probabilidad</v>
      </c>
      <c r="V958" s="177"/>
      <c r="W958" s="177"/>
      <c r="X958" s="178" t="s">
        <v>191</v>
      </c>
      <c r="Y958" s="178" t="s">
        <v>196</v>
      </c>
      <c r="Z958" s="198">
        <f>IF( AND($X958&lt;&gt;"", $Y958&lt;&gt;""), VLOOKUP( IF(ISERROR(VLOOKUP($X958,Datos!$B$8:$C$13,2,0)),0,VLOOKUP($X958,Datos!$B$8:$C$13,2,0)), Datos!$I$9:$N$13, IF(ISERROR(VLOOKUP($Y958,Datos!$B$17:$C$21,2,0)),0,VLOOKUP($Y958, Datos!$B$17:$C$21,2,0)+1),  0),  "-")</f>
        <v>25</v>
      </c>
      <c r="AA958" s="177"/>
      <c r="AB958" s="177"/>
      <c r="AC958" s="179"/>
      <c r="AD958" s="180"/>
      <c r="AE958" s="198">
        <f t="shared" si="45"/>
        <v>22</v>
      </c>
      <c r="AF958" s="198">
        <f t="shared" si="46"/>
        <v>25</v>
      </c>
      <c r="AG958" s="178">
        <v>3</v>
      </c>
      <c r="AH958" s="198" t="str">
        <f>IF(ISERROR(VLOOKUP($AG958,Datos!$A$9:$E$13,2,0)),"",VLOOKUP($AG958,Datos!$A$9:$E$13,2,0))</f>
        <v>3 Moderado</v>
      </c>
      <c r="AI958" s="197" t="str">
        <f>IF(ISERROR(VLOOKUP($AJ958,Datos!$D$8:$E$13,2,0)),0,VLOOKUP($AJ958,Datos!$D$8:$E$13,2,0))</f>
        <v>Extremadamente Dañino</v>
      </c>
      <c r="AJ958" s="198">
        <f>IF(ISERROR(VLOOKUP($X958,Datos!$B$8:$E$13,3,0)), 0, VLOOKUP($X958,Datos!$B$8:$E$13,3,0))</f>
        <v>4</v>
      </c>
      <c r="AK958" s="198">
        <f>IF(ISERROR(VLOOKUP(AL958,Datos!D951:E956,2,0)),0,VLOOKUP(AL958,Datos!D951:E956,2,0))</f>
        <v>0</v>
      </c>
      <c r="AL958" s="198">
        <f>IF(ISERROR(VLOOKUP(Y958,Datos!B951:E956,3,0)),0,VLOOKUP(Y958,Datos!B951:E956,3,0))</f>
        <v>0</v>
      </c>
      <c r="AM958" s="198">
        <f t="shared" si="47"/>
        <v>4</v>
      </c>
      <c r="AN958" s="198" t="str">
        <f>IF(ISERROR(VLOOKUP($AM958,Datos!$I$24:$J$28,2,0)),"-",VLOOKUP($AM958,Datos!$I$24:$J$28,2,0))</f>
        <v>Moderado</v>
      </c>
    </row>
    <row r="959" spans="1:40" s="199" customFormat="1">
      <c r="A959" s="196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8" t="s">
        <v>191</v>
      </c>
      <c r="N959" s="178" t="s">
        <v>194</v>
      </c>
      <c r="O959" s="198">
        <f>IF( AND($M959&lt;&gt;"", $N959&lt;&gt;""), VLOOKUP( IF(ISERROR(VLOOKUP($M959,Datos!$B$8:$C$13,2,0)),0,VLOOKUP($M959,Datos!$B$8:$C$13,2,0)), Datos!$I$9:$N$13, IF(ISERROR(VLOOKUP($N959,Datos!$B$17:$C$21,2,0)),0,VLOOKUP($N959, Datos!$B$17:$C$21,2,0)+1),  0),  "-")</f>
        <v>22</v>
      </c>
      <c r="P959" s="177"/>
      <c r="Q959" s="177"/>
      <c r="R959" s="177"/>
      <c r="S959" s="178" t="s">
        <v>40</v>
      </c>
      <c r="T959" s="198" t="str">
        <f>IF(ISERROR(VLOOKUP($S959,Datos!$B$25:$C$29,2,0)),"", VLOOKUP($S959,Datos!$B$25:$C$29,2,0))</f>
        <v>Alta</v>
      </c>
      <c r="U959" s="198" t="str">
        <f>VLOOKUP($S959,'Efectividad de Controles'!$B$5:$D$9,3,0)</f>
        <v>Impacto / Probabilidad</v>
      </c>
      <c r="V959" s="177"/>
      <c r="W959" s="177"/>
      <c r="X959" s="178" t="s">
        <v>191</v>
      </c>
      <c r="Y959" s="178" t="s">
        <v>196</v>
      </c>
      <c r="Z959" s="198">
        <f>IF( AND($X959&lt;&gt;"", $Y959&lt;&gt;""), VLOOKUP( IF(ISERROR(VLOOKUP($X959,Datos!$B$8:$C$13,2,0)),0,VLOOKUP($X959,Datos!$B$8:$C$13,2,0)), Datos!$I$9:$N$13, IF(ISERROR(VLOOKUP($Y959,Datos!$B$17:$C$21,2,0)),0,VLOOKUP($Y959, Datos!$B$17:$C$21,2,0)+1),  0),  "-")</f>
        <v>25</v>
      </c>
      <c r="AA959" s="177"/>
      <c r="AB959" s="177"/>
      <c r="AC959" s="179"/>
      <c r="AD959" s="180"/>
      <c r="AE959" s="198">
        <f t="shared" si="45"/>
        <v>22</v>
      </c>
      <c r="AF959" s="198">
        <f t="shared" si="46"/>
        <v>25</v>
      </c>
      <c r="AG959" s="178">
        <v>3</v>
      </c>
      <c r="AH959" s="198" t="str">
        <f>IF(ISERROR(VLOOKUP($AG959,Datos!$A$9:$E$13,2,0)),"",VLOOKUP($AG959,Datos!$A$9:$E$13,2,0))</f>
        <v>3 Moderado</v>
      </c>
      <c r="AI959" s="197" t="str">
        <f>IF(ISERROR(VLOOKUP($AJ959,Datos!$D$8:$E$13,2,0)),0,VLOOKUP($AJ959,Datos!$D$8:$E$13,2,0))</f>
        <v>Extremadamente Dañino</v>
      </c>
      <c r="AJ959" s="198">
        <f>IF(ISERROR(VLOOKUP($X959,Datos!$B$8:$E$13,3,0)), 0, VLOOKUP($X959,Datos!$B$8:$E$13,3,0))</f>
        <v>4</v>
      </c>
      <c r="AK959" s="198">
        <f>IF(ISERROR(VLOOKUP(AL959,Datos!D952:E957,2,0)),0,VLOOKUP(AL959,Datos!D952:E957,2,0))</f>
        <v>0</v>
      </c>
      <c r="AL959" s="198">
        <f>IF(ISERROR(VLOOKUP(Y959,Datos!B952:E957,3,0)),0,VLOOKUP(Y959,Datos!B952:E957,3,0))</f>
        <v>0</v>
      </c>
      <c r="AM959" s="198">
        <f t="shared" si="47"/>
        <v>4</v>
      </c>
      <c r="AN959" s="198" t="str">
        <f>IF(ISERROR(VLOOKUP($AM959,Datos!$I$24:$J$28,2,0)),"-",VLOOKUP($AM959,Datos!$I$24:$J$28,2,0))</f>
        <v>Moderado</v>
      </c>
    </row>
    <row r="960" spans="1:40" s="199" customFormat="1">
      <c r="A960" s="196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8" t="s">
        <v>191</v>
      </c>
      <c r="N960" s="178" t="s">
        <v>194</v>
      </c>
      <c r="O960" s="198">
        <f>IF( AND($M960&lt;&gt;"", $N960&lt;&gt;""), VLOOKUP( IF(ISERROR(VLOOKUP($M960,Datos!$B$8:$C$13,2,0)),0,VLOOKUP($M960,Datos!$B$8:$C$13,2,0)), Datos!$I$9:$N$13, IF(ISERROR(VLOOKUP($N960,Datos!$B$17:$C$21,2,0)),0,VLOOKUP($N960, Datos!$B$17:$C$21,2,0)+1),  0),  "-")</f>
        <v>22</v>
      </c>
      <c r="P960" s="177"/>
      <c r="Q960" s="177"/>
      <c r="R960" s="177"/>
      <c r="S960" s="178" t="s">
        <v>40</v>
      </c>
      <c r="T960" s="198" t="str">
        <f>IF(ISERROR(VLOOKUP($S960,Datos!$B$25:$C$29,2,0)),"", VLOOKUP($S960,Datos!$B$25:$C$29,2,0))</f>
        <v>Alta</v>
      </c>
      <c r="U960" s="198" t="str">
        <f>VLOOKUP($S960,'Efectividad de Controles'!$B$5:$D$9,3,0)</f>
        <v>Impacto / Probabilidad</v>
      </c>
      <c r="V960" s="177"/>
      <c r="W960" s="177"/>
      <c r="X960" s="178" t="s">
        <v>191</v>
      </c>
      <c r="Y960" s="178" t="s">
        <v>196</v>
      </c>
      <c r="Z960" s="198">
        <f>IF( AND($X960&lt;&gt;"", $Y960&lt;&gt;""), VLOOKUP( IF(ISERROR(VLOOKUP($X960,Datos!$B$8:$C$13,2,0)),0,VLOOKUP($X960,Datos!$B$8:$C$13,2,0)), Datos!$I$9:$N$13, IF(ISERROR(VLOOKUP($Y960,Datos!$B$17:$C$21,2,0)),0,VLOOKUP($Y960, Datos!$B$17:$C$21,2,0)+1),  0),  "-")</f>
        <v>25</v>
      </c>
      <c r="AA960" s="177"/>
      <c r="AB960" s="177"/>
      <c r="AC960" s="179"/>
      <c r="AD960" s="180"/>
      <c r="AE960" s="198">
        <f t="shared" si="45"/>
        <v>22</v>
      </c>
      <c r="AF960" s="198">
        <f t="shared" si="46"/>
        <v>25</v>
      </c>
      <c r="AG960" s="178">
        <v>3</v>
      </c>
      <c r="AH960" s="198" t="str">
        <f>IF(ISERROR(VLOOKUP($AG960,Datos!$A$9:$E$13,2,0)),"",VLOOKUP($AG960,Datos!$A$9:$E$13,2,0))</f>
        <v>3 Moderado</v>
      </c>
      <c r="AI960" s="197" t="str">
        <f>IF(ISERROR(VLOOKUP($AJ960,Datos!$D$8:$E$13,2,0)),0,VLOOKUP($AJ960,Datos!$D$8:$E$13,2,0))</f>
        <v>Extremadamente Dañino</v>
      </c>
      <c r="AJ960" s="198">
        <f>IF(ISERROR(VLOOKUP($X960,Datos!$B$8:$E$13,3,0)), 0, VLOOKUP($X960,Datos!$B$8:$E$13,3,0))</f>
        <v>4</v>
      </c>
      <c r="AK960" s="198">
        <f>IF(ISERROR(VLOOKUP(AL960,Datos!D953:E958,2,0)),0,VLOOKUP(AL960,Datos!D953:E958,2,0))</f>
        <v>0</v>
      </c>
      <c r="AL960" s="198">
        <f>IF(ISERROR(VLOOKUP(Y960,Datos!B953:E958,3,0)),0,VLOOKUP(Y960,Datos!B953:E958,3,0))</f>
        <v>0</v>
      </c>
      <c r="AM960" s="198">
        <f t="shared" si="47"/>
        <v>4</v>
      </c>
      <c r="AN960" s="198" t="str">
        <f>IF(ISERROR(VLOOKUP($AM960,Datos!$I$24:$J$28,2,0)),"-",VLOOKUP($AM960,Datos!$I$24:$J$28,2,0))</f>
        <v>Moderado</v>
      </c>
    </row>
    <row r="961" spans="1:40" s="199" customFormat="1">
      <c r="A961" s="196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8" t="s">
        <v>191</v>
      </c>
      <c r="N961" s="178" t="s">
        <v>194</v>
      </c>
      <c r="O961" s="198">
        <f>IF( AND($M961&lt;&gt;"", $N961&lt;&gt;""), VLOOKUP( IF(ISERROR(VLOOKUP($M961,Datos!$B$8:$C$13,2,0)),0,VLOOKUP($M961,Datos!$B$8:$C$13,2,0)), Datos!$I$9:$N$13, IF(ISERROR(VLOOKUP($N961,Datos!$B$17:$C$21,2,0)),0,VLOOKUP($N961, Datos!$B$17:$C$21,2,0)+1),  0),  "-")</f>
        <v>22</v>
      </c>
      <c r="P961" s="177"/>
      <c r="Q961" s="177"/>
      <c r="R961" s="177"/>
      <c r="S961" s="178" t="s">
        <v>40</v>
      </c>
      <c r="T961" s="198" t="str">
        <f>IF(ISERROR(VLOOKUP($S961,Datos!$B$25:$C$29,2,0)),"", VLOOKUP($S961,Datos!$B$25:$C$29,2,0))</f>
        <v>Alta</v>
      </c>
      <c r="U961" s="198" t="str">
        <f>VLOOKUP($S961,'Efectividad de Controles'!$B$5:$D$9,3,0)</f>
        <v>Impacto / Probabilidad</v>
      </c>
      <c r="V961" s="177"/>
      <c r="W961" s="177"/>
      <c r="X961" s="178" t="s">
        <v>191</v>
      </c>
      <c r="Y961" s="178" t="s">
        <v>196</v>
      </c>
      <c r="Z961" s="198">
        <f>IF( AND($X961&lt;&gt;"", $Y961&lt;&gt;""), VLOOKUP( IF(ISERROR(VLOOKUP($X961,Datos!$B$8:$C$13,2,0)),0,VLOOKUP($X961,Datos!$B$8:$C$13,2,0)), Datos!$I$9:$N$13, IF(ISERROR(VLOOKUP($Y961,Datos!$B$17:$C$21,2,0)),0,VLOOKUP($Y961, Datos!$B$17:$C$21,2,0)+1),  0),  "-")</f>
        <v>25</v>
      </c>
      <c r="AA961" s="177"/>
      <c r="AB961" s="177"/>
      <c r="AC961" s="179"/>
      <c r="AD961" s="180"/>
      <c r="AE961" s="198">
        <f t="shared" si="45"/>
        <v>22</v>
      </c>
      <c r="AF961" s="198">
        <f t="shared" si="46"/>
        <v>25</v>
      </c>
      <c r="AG961" s="178">
        <v>3</v>
      </c>
      <c r="AH961" s="198" t="str">
        <f>IF(ISERROR(VLOOKUP($AG961,Datos!$A$9:$E$13,2,0)),"",VLOOKUP($AG961,Datos!$A$9:$E$13,2,0))</f>
        <v>3 Moderado</v>
      </c>
      <c r="AI961" s="197" t="str">
        <f>IF(ISERROR(VLOOKUP($AJ961,Datos!$D$8:$E$13,2,0)),0,VLOOKUP($AJ961,Datos!$D$8:$E$13,2,0))</f>
        <v>Extremadamente Dañino</v>
      </c>
      <c r="AJ961" s="198">
        <f>IF(ISERROR(VLOOKUP($X961,Datos!$B$8:$E$13,3,0)), 0, VLOOKUP($X961,Datos!$B$8:$E$13,3,0))</f>
        <v>4</v>
      </c>
      <c r="AK961" s="198">
        <f>IF(ISERROR(VLOOKUP(AL961,Datos!D954:E959,2,0)),0,VLOOKUP(AL961,Datos!D954:E959,2,0))</f>
        <v>0</v>
      </c>
      <c r="AL961" s="198">
        <f>IF(ISERROR(VLOOKUP(Y961,Datos!B954:E959,3,0)),0,VLOOKUP(Y961,Datos!B954:E959,3,0))</f>
        <v>0</v>
      </c>
      <c r="AM961" s="198">
        <f t="shared" si="47"/>
        <v>4</v>
      </c>
      <c r="AN961" s="198" t="str">
        <f>IF(ISERROR(VLOOKUP($AM961,Datos!$I$24:$J$28,2,0)),"-",VLOOKUP($AM961,Datos!$I$24:$J$28,2,0))</f>
        <v>Moderado</v>
      </c>
    </row>
    <row r="962" spans="1:40" s="199" customFormat="1">
      <c r="A962" s="196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8" t="s">
        <v>191</v>
      </c>
      <c r="N962" s="178" t="s">
        <v>194</v>
      </c>
      <c r="O962" s="198">
        <f>IF( AND($M962&lt;&gt;"", $N962&lt;&gt;""), VLOOKUP( IF(ISERROR(VLOOKUP($M962,Datos!$B$8:$C$13,2,0)),0,VLOOKUP($M962,Datos!$B$8:$C$13,2,0)), Datos!$I$9:$N$13, IF(ISERROR(VLOOKUP($N962,Datos!$B$17:$C$21,2,0)),0,VLOOKUP($N962, Datos!$B$17:$C$21,2,0)+1),  0),  "-")</f>
        <v>22</v>
      </c>
      <c r="P962" s="177"/>
      <c r="Q962" s="177"/>
      <c r="R962" s="177"/>
      <c r="S962" s="178" t="s">
        <v>40</v>
      </c>
      <c r="T962" s="198" t="str">
        <f>IF(ISERROR(VLOOKUP($S962,Datos!$B$25:$C$29,2,0)),"", VLOOKUP($S962,Datos!$B$25:$C$29,2,0))</f>
        <v>Alta</v>
      </c>
      <c r="U962" s="198" t="str">
        <f>VLOOKUP($S962,'Efectividad de Controles'!$B$5:$D$9,3,0)</f>
        <v>Impacto / Probabilidad</v>
      </c>
      <c r="V962" s="177"/>
      <c r="W962" s="177"/>
      <c r="X962" s="178" t="s">
        <v>191</v>
      </c>
      <c r="Y962" s="178" t="s">
        <v>196</v>
      </c>
      <c r="Z962" s="198">
        <f>IF( AND($X962&lt;&gt;"", $Y962&lt;&gt;""), VLOOKUP( IF(ISERROR(VLOOKUP($X962,Datos!$B$8:$C$13,2,0)),0,VLOOKUP($X962,Datos!$B$8:$C$13,2,0)), Datos!$I$9:$N$13, IF(ISERROR(VLOOKUP($Y962,Datos!$B$17:$C$21,2,0)),0,VLOOKUP($Y962, Datos!$B$17:$C$21,2,0)+1),  0),  "-")</f>
        <v>25</v>
      </c>
      <c r="AA962" s="177"/>
      <c r="AB962" s="177"/>
      <c r="AC962" s="179"/>
      <c r="AD962" s="180"/>
      <c r="AE962" s="198">
        <f t="shared" si="45"/>
        <v>22</v>
      </c>
      <c r="AF962" s="198">
        <f t="shared" si="46"/>
        <v>25</v>
      </c>
      <c r="AG962" s="178">
        <v>3</v>
      </c>
      <c r="AH962" s="198" t="str">
        <f>IF(ISERROR(VLOOKUP($AG962,Datos!$A$9:$E$13,2,0)),"",VLOOKUP($AG962,Datos!$A$9:$E$13,2,0))</f>
        <v>3 Moderado</v>
      </c>
      <c r="AI962" s="197" t="str">
        <f>IF(ISERROR(VLOOKUP($AJ962,Datos!$D$8:$E$13,2,0)),0,VLOOKUP($AJ962,Datos!$D$8:$E$13,2,0))</f>
        <v>Extremadamente Dañino</v>
      </c>
      <c r="AJ962" s="198">
        <f>IF(ISERROR(VLOOKUP($X962,Datos!$B$8:$E$13,3,0)), 0, VLOOKUP($X962,Datos!$B$8:$E$13,3,0))</f>
        <v>4</v>
      </c>
      <c r="AK962" s="198">
        <f>IF(ISERROR(VLOOKUP(AL962,Datos!D955:E960,2,0)),0,VLOOKUP(AL962,Datos!D955:E960,2,0))</f>
        <v>0</v>
      </c>
      <c r="AL962" s="198">
        <f>IF(ISERROR(VLOOKUP(Y962,Datos!B955:E960,3,0)),0,VLOOKUP(Y962,Datos!B955:E960,3,0))</f>
        <v>0</v>
      </c>
      <c r="AM962" s="198">
        <f t="shared" si="47"/>
        <v>4</v>
      </c>
      <c r="AN962" s="198" t="str">
        <f>IF(ISERROR(VLOOKUP($AM962,Datos!$I$24:$J$28,2,0)),"-",VLOOKUP($AM962,Datos!$I$24:$J$28,2,0))</f>
        <v>Moderado</v>
      </c>
    </row>
    <row r="963" spans="1:40" s="199" customFormat="1">
      <c r="A963" s="196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8" t="s">
        <v>191</v>
      </c>
      <c r="N963" s="178" t="s">
        <v>194</v>
      </c>
      <c r="O963" s="198">
        <f>IF( AND($M963&lt;&gt;"", $N963&lt;&gt;""), VLOOKUP( IF(ISERROR(VLOOKUP($M963,Datos!$B$8:$C$13,2,0)),0,VLOOKUP($M963,Datos!$B$8:$C$13,2,0)), Datos!$I$9:$N$13, IF(ISERROR(VLOOKUP($N963,Datos!$B$17:$C$21,2,0)),0,VLOOKUP($N963, Datos!$B$17:$C$21,2,0)+1),  0),  "-")</f>
        <v>22</v>
      </c>
      <c r="P963" s="177"/>
      <c r="Q963" s="177"/>
      <c r="R963" s="177"/>
      <c r="S963" s="178" t="s">
        <v>40</v>
      </c>
      <c r="T963" s="198" t="str">
        <f>IF(ISERROR(VLOOKUP($S963,Datos!$B$25:$C$29,2,0)),"", VLOOKUP($S963,Datos!$B$25:$C$29,2,0))</f>
        <v>Alta</v>
      </c>
      <c r="U963" s="198" t="str">
        <f>VLOOKUP($S963,'Efectividad de Controles'!$B$5:$D$9,3,0)</f>
        <v>Impacto / Probabilidad</v>
      </c>
      <c r="V963" s="177"/>
      <c r="W963" s="177"/>
      <c r="X963" s="178" t="s">
        <v>191</v>
      </c>
      <c r="Y963" s="178" t="s">
        <v>196</v>
      </c>
      <c r="Z963" s="198">
        <f>IF( AND($X963&lt;&gt;"", $Y963&lt;&gt;""), VLOOKUP( IF(ISERROR(VLOOKUP($X963,Datos!$B$8:$C$13,2,0)),0,VLOOKUP($X963,Datos!$B$8:$C$13,2,0)), Datos!$I$9:$N$13, IF(ISERROR(VLOOKUP($Y963,Datos!$B$17:$C$21,2,0)),0,VLOOKUP($Y963, Datos!$B$17:$C$21,2,0)+1),  0),  "-")</f>
        <v>25</v>
      </c>
      <c r="AA963" s="177"/>
      <c r="AB963" s="177"/>
      <c r="AC963" s="179"/>
      <c r="AD963" s="180"/>
      <c r="AE963" s="198">
        <f t="shared" si="45"/>
        <v>22</v>
      </c>
      <c r="AF963" s="198">
        <f t="shared" si="46"/>
        <v>25</v>
      </c>
      <c r="AG963" s="178">
        <v>3</v>
      </c>
      <c r="AH963" s="198" t="str">
        <f>IF(ISERROR(VLOOKUP($AG963,Datos!$A$9:$E$13,2,0)),"",VLOOKUP($AG963,Datos!$A$9:$E$13,2,0))</f>
        <v>3 Moderado</v>
      </c>
      <c r="AI963" s="197" t="str">
        <f>IF(ISERROR(VLOOKUP($AJ963,Datos!$D$8:$E$13,2,0)),0,VLOOKUP($AJ963,Datos!$D$8:$E$13,2,0))</f>
        <v>Extremadamente Dañino</v>
      </c>
      <c r="AJ963" s="198">
        <f>IF(ISERROR(VLOOKUP($X963,Datos!$B$8:$E$13,3,0)), 0, VLOOKUP($X963,Datos!$B$8:$E$13,3,0))</f>
        <v>4</v>
      </c>
      <c r="AK963" s="198">
        <f>IF(ISERROR(VLOOKUP(AL963,Datos!D956:E961,2,0)),0,VLOOKUP(AL963,Datos!D956:E961,2,0))</f>
        <v>0</v>
      </c>
      <c r="AL963" s="198">
        <f>IF(ISERROR(VLOOKUP(Y963,Datos!B956:E961,3,0)),0,VLOOKUP(Y963,Datos!B956:E961,3,0))</f>
        <v>0</v>
      </c>
      <c r="AM963" s="198">
        <f t="shared" si="47"/>
        <v>4</v>
      </c>
      <c r="AN963" s="198" t="str">
        <f>IF(ISERROR(VLOOKUP($AM963,Datos!$I$24:$J$28,2,0)),"-",VLOOKUP($AM963,Datos!$I$24:$J$28,2,0))</f>
        <v>Moderado</v>
      </c>
    </row>
    <row r="964" spans="1:40" s="199" customFormat="1">
      <c r="A964" s="196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8" t="s">
        <v>191</v>
      </c>
      <c r="N964" s="178" t="s">
        <v>194</v>
      </c>
      <c r="O964" s="198">
        <f>IF( AND($M964&lt;&gt;"", $N964&lt;&gt;""), VLOOKUP( IF(ISERROR(VLOOKUP($M964,Datos!$B$8:$C$13,2,0)),0,VLOOKUP($M964,Datos!$B$8:$C$13,2,0)), Datos!$I$9:$N$13, IF(ISERROR(VLOOKUP($N964,Datos!$B$17:$C$21,2,0)),0,VLOOKUP($N964, Datos!$B$17:$C$21,2,0)+1),  0),  "-")</f>
        <v>22</v>
      </c>
      <c r="P964" s="177"/>
      <c r="Q964" s="177"/>
      <c r="R964" s="177"/>
      <c r="S964" s="178" t="s">
        <v>40</v>
      </c>
      <c r="T964" s="198" t="str">
        <f>IF(ISERROR(VLOOKUP($S964,Datos!$B$25:$C$29,2,0)),"", VLOOKUP($S964,Datos!$B$25:$C$29,2,0))</f>
        <v>Alta</v>
      </c>
      <c r="U964" s="198" t="str">
        <f>VLOOKUP($S964,'Efectividad de Controles'!$B$5:$D$9,3,0)</f>
        <v>Impacto / Probabilidad</v>
      </c>
      <c r="V964" s="177"/>
      <c r="W964" s="177"/>
      <c r="X964" s="178" t="s">
        <v>191</v>
      </c>
      <c r="Y964" s="178" t="s">
        <v>196</v>
      </c>
      <c r="Z964" s="198">
        <f>IF( AND($X964&lt;&gt;"", $Y964&lt;&gt;""), VLOOKUP( IF(ISERROR(VLOOKUP($X964,Datos!$B$8:$C$13,2,0)),0,VLOOKUP($X964,Datos!$B$8:$C$13,2,0)), Datos!$I$9:$N$13, IF(ISERROR(VLOOKUP($Y964,Datos!$B$17:$C$21,2,0)),0,VLOOKUP($Y964, Datos!$B$17:$C$21,2,0)+1),  0),  "-")</f>
        <v>25</v>
      </c>
      <c r="AA964" s="177"/>
      <c r="AB964" s="177"/>
      <c r="AC964" s="179"/>
      <c r="AD964" s="180"/>
      <c r="AE964" s="198">
        <f t="shared" si="45"/>
        <v>22</v>
      </c>
      <c r="AF964" s="198">
        <f t="shared" si="46"/>
        <v>25</v>
      </c>
      <c r="AG964" s="178">
        <v>3</v>
      </c>
      <c r="AH964" s="198" t="str">
        <f>IF(ISERROR(VLOOKUP($AG964,Datos!$A$9:$E$13,2,0)),"",VLOOKUP($AG964,Datos!$A$9:$E$13,2,0))</f>
        <v>3 Moderado</v>
      </c>
      <c r="AI964" s="197" t="str">
        <f>IF(ISERROR(VLOOKUP($AJ964,Datos!$D$8:$E$13,2,0)),0,VLOOKUP($AJ964,Datos!$D$8:$E$13,2,0))</f>
        <v>Extremadamente Dañino</v>
      </c>
      <c r="AJ964" s="198">
        <f>IF(ISERROR(VLOOKUP($X964,Datos!$B$8:$E$13,3,0)), 0, VLOOKUP($X964,Datos!$B$8:$E$13,3,0))</f>
        <v>4</v>
      </c>
      <c r="AK964" s="198">
        <f>IF(ISERROR(VLOOKUP(AL964,Datos!D957:E962,2,0)),0,VLOOKUP(AL964,Datos!D957:E962,2,0))</f>
        <v>0</v>
      </c>
      <c r="AL964" s="198">
        <f>IF(ISERROR(VLOOKUP(Y964,Datos!B957:E962,3,0)),0,VLOOKUP(Y964,Datos!B957:E962,3,0))</f>
        <v>0</v>
      </c>
      <c r="AM964" s="198">
        <f t="shared" si="47"/>
        <v>4</v>
      </c>
      <c r="AN964" s="198" t="str">
        <f>IF(ISERROR(VLOOKUP($AM964,Datos!$I$24:$J$28,2,0)),"-",VLOOKUP($AM964,Datos!$I$24:$J$28,2,0))</f>
        <v>Moderado</v>
      </c>
    </row>
    <row r="965" spans="1:40" s="199" customFormat="1">
      <c r="A965" s="196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8" t="s">
        <v>191</v>
      </c>
      <c r="N965" s="178" t="s">
        <v>194</v>
      </c>
      <c r="O965" s="198">
        <f>IF( AND($M965&lt;&gt;"", $N965&lt;&gt;""), VLOOKUP( IF(ISERROR(VLOOKUP($M965,Datos!$B$8:$C$13,2,0)),0,VLOOKUP($M965,Datos!$B$8:$C$13,2,0)), Datos!$I$9:$N$13, IF(ISERROR(VLOOKUP($N965,Datos!$B$17:$C$21,2,0)),0,VLOOKUP($N965, Datos!$B$17:$C$21,2,0)+1),  0),  "-")</f>
        <v>22</v>
      </c>
      <c r="P965" s="177"/>
      <c r="Q965" s="177"/>
      <c r="R965" s="177"/>
      <c r="S965" s="178" t="s">
        <v>40</v>
      </c>
      <c r="T965" s="198" t="str">
        <f>IF(ISERROR(VLOOKUP($S965,Datos!$B$25:$C$29,2,0)),"", VLOOKUP($S965,Datos!$B$25:$C$29,2,0))</f>
        <v>Alta</v>
      </c>
      <c r="U965" s="198" t="str">
        <f>VLOOKUP($S965,'Efectividad de Controles'!$B$5:$D$9,3,0)</f>
        <v>Impacto / Probabilidad</v>
      </c>
      <c r="V965" s="177"/>
      <c r="W965" s="177"/>
      <c r="X965" s="178" t="s">
        <v>191</v>
      </c>
      <c r="Y965" s="178" t="s">
        <v>196</v>
      </c>
      <c r="Z965" s="198">
        <f>IF( AND($X965&lt;&gt;"", $Y965&lt;&gt;""), VLOOKUP( IF(ISERROR(VLOOKUP($X965,Datos!$B$8:$C$13,2,0)),0,VLOOKUP($X965,Datos!$B$8:$C$13,2,0)), Datos!$I$9:$N$13, IF(ISERROR(VLOOKUP($Y965,Datos!$B$17:$C$21,2,0)),0,VLOOKUP($Y965, Datos!$B$17:$C$21,2,0)+1),  0),  "-")</f>
        <v>25</v>
      </c>
      <c r="AA965" s="177"/>
      <c r="AB965" s="177"/>
      <c r="AC965" s="179"/>
      <c r="AD965" s="180"/>
      <c r="AE965" s="198">
        <f t="shared" si="45"/>
        <v>22</v>
      </c>
      <c r="AF965" s="198">
        <f t="shared" si="46"/>
        <v>25</v>
      </c>
      <c r="AG965" s="178">
        <v>3</v>
      </c>
      <c r="AH965" s="198" t="str">
        <f>IF(ISERROR(VLOOKUP($AG965,Datos!$A$9:$E$13,2,0)),"",VLOOKUP($AG965,Datos!$A$9:$E$13,2,0))</f>
        <v>3 Moderado</v>
      </c>
      <c r="AI965" s="197" t="str">
        <f>IF(ISERROR(VLOOKUP($AJ965,Datos!$D$8:$E$13,2,0)),0,VLOOKUP($AJ965,Datos!$D$8:$E$13,2,0))</f>
        <v>Extremadamente Dañino</v>
      </c>
      <c r="AJ965" s="198">
        <f>IF(ISERROR(VLOOKUP($X965,Datos!$B$8:$E$13,3,0)), 0, VLOOKUP($X965,Datos!$B$8:$E$13,3,0))</f>
        <v>4</v>
      </c>
      <c r="AK965" s="198">
        <f>IF(ISERROR(VLOOKUP(AL965,Datos!D958:E963,2,0)),0,VLOOKUP(AL965,Datos!D958:E963,2,0))</f>
        <v>0</v>
      </c>
      <c r="AL965" s="198">
        <f>IF(ISERROR(VLOOKUP(Y965,Datos!B958:E963,3,0)),0,VLOOKUP(Y965,Datos!B958:E963,3,0))</f>
        <v>0</v>
      </c>
      <c r="AM965" s="198">
        <f t="shared" si="47"/>
        <v>4</v>
      </c>
      <c r="AN965" s="198" t="str">
        <f>IF(ISERROR(VLOOKUP($AM965,Datos!$I$24:$J$28,2,0)),"-",VLOOKUP($AM965,Datos!$I$24:$J$28,2,0))</f>
        <v>Moderado</v>
      </c>
    </row>
    <row r="966" spans="1:40" s="199" customFormat="1">
      <c r="A966" s="196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8" t="s">
        <v>191</v>
      </c>
      <c r="N966" s="178" t="s">
        <v>194</v>
      </c>
      <c r="O966" s="198">
        <f>IF( AND($M966&lt;&gt;"", $N966&lt;&gt;""), VLOOKUP( IF(ISERROR(VLOOKUP($M966,Datos!$B$8:$C$13,2,0)),0,VLOOKUP($M966,Datos!$B$8:$C$13,2,0)), Datos!$I$9:$N$13, IF(ISERROR(VLOOKUP($N966,Datos!$B$17:$C$21,2,0)),0,VLOOKUP($N966, Datos!$B$17:$C$21,2,0)+1),  0),  "-")</f>
        <v>22</v>
      </c>
      <c r="P966" s="177"/>
      <c r="Q966" s="177"/>
      <c r="R966" s="177"/>
      <c r="S966" s="178" t="s">
        <v>40</v>
      </c>
      <c r="T966" s="198" t="str">
        <f>IF(ISERROR(VLOOKUP($S966,Datos!$B$25:$C$29,2,0)),"", VLOOKUP($S966,Datos!$B$25:$C$29,2,0))</f>
        <v>Alta</v>
      </c>
      <c r="U966" s="198" t="str">
        <f>VLOOKUP($S966,'Efectividad de Controles'!$B$5:$D$9,3,0)</f>
        <v>Impacto / Probabilidad</v>
      </c>
      <c r="V966" s="177"/>
      <c r="W966" s="177"/>
      <c r="X966" s="178" t="s">
        <v>191</v>
      </c>
      <c r="Y966" s="178" t="s">
        <v>196</v>
      </c>
      <c r="Z966" s="198">
        <f>IF( AND($X966&lt;&gt;"", $Y966&lt;&gt;""), VLOOKUP( IF(ISERROR(VLOOKUP($X966,Datos!$B$8:$C$13,2,0)),0,VLOOKUP($X966,Datos!$B$8:$C$13,2,0)), Datos!$I$9:$N$13, IF(ISERROR(VLOOKUP($Y966,Datos!$B$17:$C$21,2,0)),0,VLOOKUP($Y966, Datos!$B$17:$C$21,2,0)+1),  0),  "-")</f>
        <v>25</v>
      </c>
      <c r="AA966" s="177"/>
      <c r="AB966" s="177"/>
      <c r="AC966" s="179"/>
      <c r="AD966" s="180"/>
      <c r="AE966" s="198">
        <f t="shared" si="45"/>
        <v>22</v>
      </c>
      <c r="AF966" s="198">
        <f t="shared" si="46"/>
        <v>25</v>
      </c>
      <c r="AG966" s="178">
        <v>3</v>
      </c>
      <c r="AH966" s="198" t="str">
        <f>IF(ISERROR(VLOOKUP($AG966,Datos!$A$9:$E$13,2,0)),"",VLOOKUP($AG966,Datos!$A$9:$E$13,2,0))</f>
        <v>3 Moderado</v>
      </c>
      <c r="AI966" s="197" t="str">
        <f>IF(ISERROR(VLOOKUP($AJ966,Datos!$D$8:$E$13,2,0)),0,VLOOKUP($AJ966,Datos!$D$8:$E$13,2,0))</f>
        <v>Extremadamente Dañino</v>
      </c>
      <c r="AJ966" s="198">
        <f>IF(ISERROR(VLOOKUP($X966,Datos!$B$8:$E$13,3,0)), 0, VLOOKUP($X966,Datos!$B$8:$E$13,3,0))</f>
        <v>4</v>
      </c>
      <c r="AK966" s="198">
        <f>IF(ISERROR(VLOOKUP(AL966,Datos!D959:E964,2,0)),0,VLOOKUP(AL966,Datos!D959:E964,2,0))</f>
        <v>0</v>
      </c>
      <c r="AL966" s="198">
        <f>IF(ISERROR(VLOOKUP(Y966,Datos!B959:E964,3,0)),0,VLOOKUP(Y966,Datos!B959:E964,3,0))</f>
        <v>0</v>
      </c>
      <c r="AM966" s="198">
        <f t="shared" si="47"/>
        <v>4</v>
      </c>
      <c r="AN966" s="198" t="str">
        <f>IF(ISERROR(VLOOKUP($AM966,Datos!$I$24:$J$28,2,0)),"-",VLOOKUP($AM966,Datos!$I$24:$J$28,2,0))</f>
        <v>Moderado</v>
      </c>
    </row>
    <row r="967" spans="1:40" s="199" customFormat="1">
      <c r="A967" s="196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8" t="s">
        <v>191</v>
      </c>
      <c r="N967" s="178" t="s">
        <v>194</v>
      </c>
      <c r="O967" s="198">
        <f>IF( AND($M967&lt;&gt;"", $N967&lt;&gt;""), VLOOKUP( IF(ISERROR(VLOOKUP($M967,Datos!$B$8:$C$13,2,0)),0,VLOOKUP($M967,Datos!$B$8:$C$13,2,0)), Datos!$I$9:$N$13, IF(ISERROR(VLOOKUP($N967,Datos!$B$17:$C$21,2,0)),0,VLOOKUP($N967, Datos!$B$17:$C$21,2,0)+1),  0),  "-")</f>
        <v>22</v>
      </c>
      <c r="P967" s="177"/>
      <c r="Q967" s="177"/>
      <c r="R967" s="177"/>
      <c r="S967" s="178" t="s">
        <v>40</v>
      </c>
      <c r="T967" s="198" t="str">
        <f>IF(ISERROR(VLOOKUP($S967,Datos!$B$25:$C$29,2,0)),"", VLOOKUP($S967,Datos!$B$25:$C$29,2,0))</f>
        <v>Alta</v>
      </c>
      <c r="U967" s="198" t="str">
        <f>VLOOKUP($S967,'Efectividad de Controles'!$B$5:$D$9,3,0)</f>
        <v>Impacto / Probabilidad</v>
      </c>
      <c r="V967" s="177"/>
      <c r="W967" s="177"/>
      <c r="X967" s="178" t="s">
        <v>191</v>
      </c>
      <c r="Y967" s="178" t="s">
        <v>196</v>
      </c>
      <c r="Z967" s="198">
        <f>IF( AND($X967&lt;&gt;"", $Y967&lt;&gt;""), VLOOKUP( IF(ISERROR(VLOOKUP($X967,Datos!$B$8:$C$13,2,0)),0,VLOOKUP($X967,Datos!$B$8:$C$13,2,0)), Datos!$I$9:$N$13, IF(ISERROR(VLOOKUP($Y967,Datos!$B$17:$C$21,2,0)),0,VLOOKUP($Y967, Datos!$B$17:$C$21,2,0)+1),  0),  "-")</f>
        <v>25</v>
      </c>
      <c r="AA967" s="177"/>
      <c r="AB967" s="177"/>
      <c r="AC967" s="179"/>
      <c r="AD967" s="180"/>
      <c r="AE967" s="198">
        <f t="shared" si="45"/>
        <v>22</v>
      </c>
      <c r="AF967" s="198">
        <f t="shared" si="46"/>
        <v>25</v>
      </c>
      <c r="AG967" s="178">
        <v>3</v>
      </c>
      <c r="AH967" s="198" t="str">
        <f>IF(ISERROR(VLOOKUP($AG967,Datos!$A$9:$E$13,2,0)),"",VLOOKUP($AG967,Datos!$A$9:$E$13,2,0))</f>
        <v>3 Moderado</v>
      </c>
      <c r="AI967" s="197" t="str">
        <f>IF(ISERROR(VLOOKUP($AJ967,Datos!$D$8:$E$13,2,0)),0,VLOOKUP($AJ967,Datos!$D$8:$E$13,2,0))</f>
        <v>Extremadamente Dañino</v>
      </c>
      <c r="AJ967" s="198">
        <f>IF(ISERROR(VLOOKUP($X967,Datos!$B$8:$E$13,3,0)), 0, VLOOKUP($X967,Datos!$B$8:$E$13,3,0))</f>
        <v>4</v>
      </c>
      <c r="AK967" s="198">
        <f>IF(ISERROR(VLOOKUP(AL967,Datos!D960:E965,2,0)),0,VLOOKUP(AL967,Datos!D960:E965,2,0))</f>
        <v>0</v>
      </c>
      <c r="AL967" s="198">
        <f>IF(ISERROR(VLOOKUP(Y967,Datos!B960:E965,3,0)),0,VLOOKUP(Y967,Datos!B960:E965,3,0))</f>
        <v>0</v>
      </c>
      <c r="AM967" s="198">
        <f t="shared" si="47"/>
        <v>4</v>
      </c>
      <c r="AN967" s="198" t="str">
        <f>IF(ISERROR(VLOOKUP($AM967,Datos!$I$24:$J$28,2,0)),"-",VLOOKUP($AM967,Datos!$I$24:$J$28,2,0))</f>
        <v>Moderado</v>
      </c>
    </row>
    <row r="968" spans="1:40" s="199" customFormat="1">
      <c r="A968" s="196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8" t="s">
        <v>191</v>
      </c>
      <c r="N968" s="178" t="s">
        <v>194</v>
      </c>
      <c r="O968" s="198">
        <f>IF( AND($M968&lt;&gt;"", $N968&lt;&gt;""), VLOOKUP( IF(ISERROR(VLOOKUP($M968,Datos!$B$8:$C$13,2,0)),0,VLOOKUP($M968,Datos!$B$8:$C$13,2,0)), Datos!$I$9:$N$13, IF(ISERROR(VLOOKUP($N968,Datos!$B$17:$C$21,2,0)),0,VLOOKUP($N968, Datos!$B$17:$C$21,2,0)+1),  0),  "-")</f>
        <v>22</v>
      </c>
      <c r="P968" s="177"/>
      <c r="Q968" s="177"/>
      <c r="R968" s="177"/>
      <c r="S968" s="178" t="s">
        <v>40</v>
      </c>
      <c r="T968" s="198" t="str">
        <f>IF(ISERROR(VLOOKUP($S968,Datos!$B$25:$C$29,2,0)),"", VLOOKUP($S968,Datos!$B$25:$C$29,2,0))</f>
        <v>Alta</v>
      </c>
      <c r="U968" s="198" t="str">
        <f>VLOOKUP($S968,'Efectividad de Controles'!$B$5:$D$9,3,0)</f>
        <v>Impacto / Probabilidad</v>
      </c>
      <c r="V968" s="177"/>
      <c r="W968" s="177"/>
      <c r="X968" s="178" t="s">
        <v>191</v>
      </c>
      <c r="Y968" s="178" t="s">
        <v>196</v>
      </c>
      <c r="Z968" s="198">
        <f>IF( AND($X968&lt;&gt;"", $Y968&lt;&gt;""), VLOOKUP( IF(ISERROR(VLOOKUP($X968,Datos!$B$8:$C$13,2,0)),0,VLOOKUP($X968,Datos!$B$8:$C$13,2,0)), Datos!$I$9:$N$13, IF(ISERROR(VLOOKUP($Y968,Datos!$B$17:$C$21,2,0)),0,VLOOKUP($Y968, Datos!$B$17:$C$21,2,0)+1),  0),  "-")</f>
        <v>25</v>
      </c>
      <c r="AA968" s="177"/>
      <c r="AB968" s="177"/>
      <c r="AC968" s="179"/>
      <c r="AD968" s="180"/>
      <c r="AE968" s="198">
        <f t="shared" si="45"/>
        <v>22</v>
      </c>
      <c r="AF968" s="198">
        <f t="shared" si="46"/>
        <v>25</v>
      </c>
      <c r="AG968" s="178">
        <v>3</v>
      </c>
      <c r="AH968" s="198" t="str">
        <f>IF(ISERROR(VLOOKUP($AG968,Datos!$A$9:$E$13,2,0)),"",VLOOKUP($AG968,Datos!$A$9:$E$13,2,0))</f>
        <v>3 Moderado</v>
      </c>
      <c r="AI968" s="197" t="str">
        <f>IF(ISERROR(VLOOKUP($AJ968,Datos!$D$8:$E$13,2,0)),0,VLOOKUP($AJ968,Datos!$D$8:$E$13,2,0))</f>
        <v>Extremadamente Dañino</v>
      </c>
      <c r="AJ968" s="198">
        <f>IF(ISERROR(VLOOKUP($X968,Datos!$B$8:$E$13,3,0)), 0, VLOOKUP($X968,Datos!$B$8:$E$13,3,0))</f>
        <v>4</v>
      </c>
      <c r="AK968" s="198">
        <f>IF(ISERROR(VLOOKUP(AL968,Datos!D961:E966,2,0)),0,VLOOKUP(AL968,Datos!D961:E966,2,0))</f>
        <v>0</v>
      </c>
      <c r="AL968" s="198">
        <f>IF(ISERROR(VLOOKUP(Y968,Datos!B961:E966,3,0)),0,VLOOKUP(Y968,Datos!B961:E966,3,0))</f>
        <v>0</v>
      </c>
      <c r="AM968" s="198">
        <f t="shared" si="47"/>
        <v>4</v>
      </c>
      <c r="AN968" s="198" t="str">
        <f>IF(ISERROR(VLOOKUP($AM968,Datos!$I$24:$J$28,2,0)),"-",VLOOKUP($AM968,Datos!$I$24:$J$28,2,0))</f>
        <v>Moderado</v>
      </c>
    </row>
    <row r="969" spans="1:40" s="199" customFormat="1">
      <c r="A969" s="196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8" t="s">
        <v>191</v>
      </c>
      <c r="N969" s="178" t="s">
        <v>194</v>
      </c>
      <c r="O969" s="198">
        <f>IF( AND($M969&lt;&gt;"", $N969&lt;&gt;""), VLOOKUP( IF(ISERROR(VLOOKUP($M969,Datos!$B$8:$C$13,2,0)),0,VLOOKUP($M969,Datos!$B$8:$C$13,2,0)), Datos!$I$9:$N$13, IF(ISERROR(VLOOKUP($N969,Datos!$B$17:$C$21,2,0)),0,VLOOKUP($N969, Datos!$B$17:$C$21,2,0)+1),  0),  "-")</f>
        <v>22</v>
      </c>
      <c r="P969" s="177"/>
      <c r="Q969" s="177"/>
      <c r="R969" s="177"/>
      <c r="S969" s="178" t="s">
        <v>40</v>
      </c>
      <c r="T969" s="198" t="str">
        <f>IF(ISERROR(VLOOKUP($S969,Datos!$B$25:$C$29,2,0)),"", VLOOKUP($S969,Datos!$B$25:$C$29,2,0))</f>
        <v>Alta</v>
      </c>
      <c r="U969" s="198" t="str">
        <f>VLOOKUP($S969,'Efectividad de Controles'!$B$5:$D$9,3,0)</f>
        <v>Impacto / Probabilidad</v>
      </c>
      <c r="V969" s="177"/>
      <c r="W969" s="177"/>
      <c r="X969" s="178" t="s">
        <v>191</v>
      </c>
      <c r="Y969" s="178" t="s">
        <v>196</v>
      </c>
      <c r="Z969" s="198">
        <f>IF( AND($X969&lt;&gt;"", $Y969&lt;&gt;""), VLOOKUP( IF(ISERROR(VLOOKUP($X969,Datos!$B$8:$C$13,2,0)),0,VLOOKUP($X969,Datos!$B$8:$C$13,2,0)), Datos!$I$9:$N$13, IF(ISERROR(VLOOKUP($Y969,Datos!$B$17:$C$21,2,0)),0,VLOOKUP($Y969, Datos!$B$17:$C$21,2,0)+1),  0),  "-")</f>
        <v>25</v>
      </c>
      <c r="AA969" s="177"/>
      <c r="AB969" s="177"/>
      <c r="AC969" s="179"/>
      <c r="AD969" s="180"/>
      <c r="AE969" s="198">
        <f t="shared" si="45"/>
        <v>22</v>
      </c>
      <c r="AF969" s="198">
        <f t="shared" si="46"/>
        <v>25</v>
      </c>
      <c r="AG969" s="178">
        <v>3</v>
      </c>
      <c r="AH969" s="198" t="str">
        <f>IF(ISERROR(VLOOKUP($AG969,Datos!$A$9:$E$13,2,0)),"",VLOOKUP($AG969,Datos!$A$9:$E$13,2,0))</f>
        <v>3 Moderado</v>
      </c>
      <c r="AI969" s="197" t="str">
        <f>IF(ISERROR(VLOOKUP($AJ969,Datos!$D$8:$E$13,2,0)),0,VLOOKUP($AJ969,Datos!$D$8:$E$13,2,0))</f>
        <v>Extremadamente Dañino</v>
      </c>
      <c r="AJ969" s="198">
        <f>IF(ISERROR(VLOOKUP($X969,Datos!$B$8:$E$13,3,0)), 0, VLOOKUP($X969,Datos!$B$8:$E$13,3,0))</f>
        <v>4</v>
      </c>
      <c r="AK969" s="198">
        <f>IF(ISERROR(VLOOKUP(AL969,Datos!D962:E967,2,0)),0,VLOOKUP(AL969,Datos!D962:E967,2,0))</f>
        <v>0</v>
      </c>
      <c r="AL969" s="198">
        <f>IF(ISERROR(VLOOKUP(Y969,Datos!B962:E967,3,0)),0,VLOOKUP(Y969,Datos!B962:E967,3,0))</f>
        <v>0</v>
      </c>
      <c r="AM969" s="198">
        <f t="shared" si="47"/>
        <v>4</v>
      </c>
      <c r="AN969" s="198" t="str">
        <f>IF(ISERROR(VLOOKUP($AM969,Datos!$I$24:$J$28,2,0)),"-",VLOOKUP($AM969,Datos!$I$24:$J$28,2,0))</f>
        <v>Moderado</v>
      </c>
    </row>
    <row r="970" spans="1:40" s="199" customFormat="1">
      <c r="A970" s="196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8" t="s">
        <v>191</v>
      </c>
      <c r="N970" s="178" t="s">
        <v>194</v>
      </c>
      <c r="O970" s="198">
        <f>IF( AND($M970&lt;&gt;"", $N970&lt;&gt;""), VLOOKUP( IF(ISERROR(VLOOKUP($M970,Datos!$B$8:$C$13,2,0)),0,VLOOKUP($M970,Datos!$B$8:$C$13,2,0)), Datos!$I$9:$N$13, IF(ISERROR(VLOOKUP($N970,Datos!$B$17:$C$21,2,0)),0,VLOOKUP($N970, Datos!$B$17:$C$21,2,0)+1),  0),  "-")</f>
        <v>22</v>
      </c>
      <c r="P970" s="177"/>
      <c r="Q970" s="177"/>
      <c r="R970" s="177"/>
      <c r="S970" s="178" t="s">
        <v>40</v>
      </c>
      <c r="T970" s="198" t="str">
        <f>IF(ISERROR(VLOOKUP($S970,Datos!$B$25:$C$29,2,0)),"", VLOOKUP($S970,Datos!$B$25:$C$29,2,0))</f>
        <v>Alta</v>
      </c>
      <c r="U970" s="198" t="str">
        <f>VLOOKUP($S970,'Efectividad de Controles'!$B$5:$D$9,3,0)</f>
        <v>Impacto / Probabilidad</v>
      </c>
      <c r="V970" s="177"/>
      <c r="W970" s="177"/>
      <c r="X970" s="178" t="s">
        <v>191</v>
      </c>
      <c r="Y970" s="178" t="s">
        <v>196</v>
      </c>
      <c r="Z970" s="198">
        <f>IF( AND($X970&lt;&gt;"", $Y970&lt;&gt;""), VLOOKUP( IF(ISERROR(VLOOKUP($X970,Datos!$B$8:$C$13,2,0)),0,VLOOKUP($X970,Datos!$B$8:$C$13,2,0)), Datos!$I$9:$N$13, IF(ISERROR(VLOOKUP($Y970,Datos!$B$17:$C$21,2,0)),0,VLOOKUP($Y970, Datos!$B$17:$C$21,2,0)+1),  0),  "-")</f>
        <v>25</v>
      </c>
      <c r="AA970" s="177"/>
      <c r="AB970" s="177"/>
      <c r="AC970" s="179"/>
      <c r="AD970" s="180"/>
      <c r="AE970" s="198">
        <f t="shared" si="45"/>
        <v>22</v>
      </c>
      <c r="AF970" s="198">
        <f t="shared" si="46"/>
        <v>25</v>
      </c>
      <c r="AG970" s="178">
        <v>3</v>
      </c>
      <c r="AH970" s="198" t="str">
        <f>IF(ISERROR(VLOOKUP($AG970,Datos!$A$9:$E$13,2,0)),"",VLOOKUP($AG970,Datos!$A$9:$E$13,2,0))</f>
        <v>3 Moderado</v>
      </c>
      <c r="AI970" s="197" t="str">
        <f>IF(ISERROR(VLOOKUP($AJ970,Datos!$D$8:$E$13,2,0)),0,VLOOKUP($AJ970,Datos!$D$8:$E$13,2,0))</f>
        <v>Extremadamente Dañino</v>
      </c>
      <c r="AJ970" s="198">
        <f>IF(ISERROR(VLOOKUP($X970,Datos!$B$8:$E$13,3,0)), 0, VLOOKUP($X970,Datos!$B$8:$E$13,3,0))</f>
        <v>4</v>
      </c>
      <c r="AK970" s="198">
        <f>IF(ISERROR(VLOOKUP(AL970,Datos!D963:E968,2,0)),0,VLOOKUP(AL970,Datos!D963:E968,2,0))</f>
        <v>0</v>
      </c>
      <c r="AL970" s="198">
        <f>IF(ISERROR(VLOOKUP(Y970,Datos!B963:E968,3,0)),0,VLOOKUP(Y970,Datos!B963:E968,3,0))</f>
        <v>0</v>
      </c>
      <c r="AM970" s="198">
        <f t="shared" si="47"/>
        <v>4</v>
      </c>
      <c r="AN970" s="198" t="str">
        <f>IF(ISERROR(VLOOKUP($AM970,Datos!$I$24:$J$28,2,0)),"-",VLOOKUP($AM970,Datos!$I$24:$J$28,2,0))</f>
        <v>Moderado</v>
      </c>
    </row>
    <row r="971" spans="1:40" s="199" customFormat="1">
      <c r="A971" s="196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8" t="s">
        <v>191</v>
      </c>
      <c r="N971" s="178" t="s">
        <v>194</v>
      </c>
      <c r="O971" s="198">
        <f>IF( AND($M971&lt;&gt;"", $N971&lt;&gt;""), VLOOKUP( IF(ISERROR(VLOOKUP($M971,Datos!$B$8:$C$13,2,0)),0,VLOOKUP($M971,Datos!$B$8:$C$13,2,0)), Datos!$I$9:$N$13, IF(ISERROR(VLOOKUP($N971,Datos!$B$17:$C$21,2,0)),0,VLOOKUP($N971, Datos!$B$17:$C$21,2,0)+1),  0),  "-")</f>
        <v>22</v>
      </c>
      <c r="P971" s="177"/>
      <c r="Q971" s="177"/>
      <c r="R971" s="177"/>
      <c r="S971" s="178" t="s">
        <v>40</v>
      </c>
      <c r="T971" s="198" t="str">
        <f>IF(ISERROR(VLOOKUP($S971,Datos!$B$25:$C$29,2,0)),"", VLOOKUP($S971,Datos!$B$25:$C$29,2,0))</f>
        <v>Alta</v>
      </c>
      <c r="U971" s="198" t="str">
        <f>VLOOKUP($S971,'Efectividad de Controles'!$B$5:$D$9,3,0)</f>
        <v>Impacto / Probabilidad</v>
      </c>
      <c r="V971" s="177"/>
      <c r="W971" s="177"/>
      <c r="X971" s="178" t="s">
        <v>191</v>
      </c>
      <c r="Y971" s="178" t="s">
        <v>196</v>
      </c>
      <c r="Z971" s="198">
        <f>IF( AND($X971&lt;&gt;"", $Y971&lt;&gt;""), VLOOKUP( IF(ISERROR(VLOOKUP($X971,Datos!$B$8:$C$13,2,0)),0,VLOOKUP($X971,Datos!$B$8:$C$13,2,0)), Datos!$I$9:$N$13, IF(ISERROR(VLOOKUP($Y971,Datos!$B$17:$C$21,2,0)),0,VLOOKUP($Y971, Datos!$B$17:$C$21,2,0)+1),  0),  "-")</f>
        <v>25</v>
      </c>
      <c r="AA971" s="177"/>
      <c r="AB971" s="177"/>
      <c r="AC971" s="179"/>
      <c r="AD971" s="180"/>
      <c r="AE971" s="198">
        <f t="shared" si="45"/>
        <v>22</v>
      </c>
      <c r="AF971" s="198">
        <f t="shared" si="46"/>
        <v>25</v>
      </c>
      <c r="AG971" s="178">
        <v>3</v>
      </c>
      <c r="AH971" s="198" t="str">
        <f>IF(ISERROR(VLOOKUP($AG971,Datos!$A$9:$E$13,2,0)),"",VLOOKUP($AG971,Datos!$A$9:$E$13,2,0))</f>
        <v>3 Moderado</v>
      </c>
      <c r="AI971" s="197" t="str">
        <f>IF(ISERROR(VLOOKUP($AJ971,Datos!$D$8:$E$13,2,0)),0,VLOOKUP($AJ971,Datos!$D$8:$E$13,2,0))</f>
        <v>Extremadamente Dañino</v>
      </c>
      <c r="AJ971" s="198">
        <f>IF(ISERROR(VLOOKUP($X971,Datos!$B$8:$E$13,3,0)), 0, VLOOKUP($X971,Datos!$B$8:$E$13,3,0))</f>
        <v>4</v>
      </c>
      <c r="AK971" s="198">
        <f>IF(ISERROR(VLOOKUP(AL971,Datos!D964:E969,2,0)),0,VLOOKUP(AL971,Datos!D964:E969,2,0))</f>
        <v>0</v>
      </c>
      <c r="AL971" s="198">
        <f>IF(ISERROR(VLOOKUP(Y971,Datos!B964:E969,3,0)),0,VLOOKUP(Y971,Datos!B964:E969,3,0))</f>
        <v>0</v>
      </c>
      <c r="AM971" s="198">
        <f t="shared" si="47"/>
        <v>4</v>
      </c>
      <c r="AN971" s="198" t="str">
        <f>IF(ISERROR(VLOOKUP($AM971,Datos!$I$24:$J$28,2,0)),"-",VLOOKUP($AM971,Datos!$I$24:$J$28,2,0))</f>
        <v>Moderado</v>
      </c>
    </row>
    <row r="972" spans="1:40" s="199" customFormat="1">
      <c r="A972" s="196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8" t="s">
        <v>191</v>
      </c>
      <c r="N972" s="178" t="s">
        <v>194</v>
      </c>
      <c r="O972" s="198">
        <f>IF( AND($M972&lt;&gt;"", $N972&lt;&gt;""), VLOOKUP( IF(ISERROR(VLOOKUP($M972,Datos!$B$8:$C$13,2,0)),0,VLOOKUP($M972,Datos!$B$8:$C$13,2,0)), Datos!$I$9:$N$13, IF(ISERROR(VLOOKUP($N972,Datos!$B$17:$C$21,2,0)),0,VLOOKUP($N972, Datos!$B$17:$C$21,2,0)+1),  0),  "-")</f>
        <v>22</v>
      </c>
      <c r="P972" s="177"/>
      <c r="Q972" s="177"/>
      <c r="R972" s="177"/>
      <c r="S972" s="178" t="s">
        <v>40</v>
      </c>
      <c r="T972" s="198" t="str">
        <f>IF(ISERROR(VLOOKUP($S972,Datos!$B$25:$C$29,2,0)),"", VLOOKUP($S972,Datos!$B$25:$C$29,2,0))</f>
        <v>Alta</v>
      </c>
      <c r="U972" s="198" t="str">
        <f>VLOOKUP($S972,'Efectividad de Controles'!$B$5:$D$9,3,0)</f>
        <v>Impacto / Probabilidad</v>
      </c>
      <c r="V972" s="177"/>
      <c r="W972" s="177"/>
      <c r="X972" s="178" t="s">
        <v>191</v>
      </c>
      <c r="Y972" s="178" t="s">
        <v>196</v>
      </c>
      <c r="Z972" s="198">
        <f>IF( AND($X972&lt;&gt;"", $Y972&lt;&gt;""), VLOOKUP( IF(ISERROR(VLOOKUP($X972,Datos!$B$8:$C$13,2,0)),0,VLOOKUP($X972,Datos!$B$8:$C$13,2,0)), Datos!$I$9:$N$13, IF(ISERROR(VLOOKUP($Y972,Datos!$B$17:$C$21,2,0)),0,VLOOKUP($Y972, Datos!$B$17:$C$21,2,0)+1),  0),  "-")</f>
        <v>25</v>
      </c>
      <c r="AA972" s="177"/>
      <c r="AB972" s="177"/>
      <c r="AC972" s="179"/>
      <c r="AD972" s="180"/>
      <c r="AE972" s="198">
        <f t="shared" si="45"/>
        <v>22</v>
      </c>
      <c r="AF972" s="198">
        <f t="shared" si="46"/>
        <v>25</v>
      </c>
      <c r="AG972" s="178">
        <v>3</v>
      </c>
      <c r="AH972" s="198" t="str">
        <f>IF(ISERROR(VLOOKUP($AG972,Datos!$A$9:$E$13,2,0)),"",VLOOKUP($AG972,Datos!$A$9:$E$13,2,0))</f>
        <v>3 Moderado</v>
      </c>
      <c r="AI972" s="197" t="str">
        <f>IF(ISERROR(VLOOKUP($AJ972,Datos!$D$8:$E$13,2,0)),0,VLOOKUP($AJ972,Datos!$D$8:$E$13,2,0))</f>
        <v>Extremadamente Dañino</v>
      </c>
      <c r="AJ972" s="198">
        <f>IF(ISERROR(VLOOKUP($X972,Datos!$B$8:$E$13,3,0)), 0, VLOOKUP($X972,Datos!$B$8:$E$13,3,0))</f>
        <v>4</v>
      </c>
      <c r="AK972" s="198">
        <f>IF(ISERROR(VLOOKUP(AL972,Datos!D965:E970,2,0)),0,VLOOKUP(AL972,Datos!D965:E970,2,0))</f>
        <v>0</v>
      </c>
      <c r="AL972" s="198">
        <f>IF(ISERROR(VLOOKUP(Y972,Datos!B965:E970,3,0)),0,VLOOKUP(Y972,Datos!B965:E970,3,0))</f>
        <v>0</v>
      </c>
      <c r="AM972" s="198">
        <f t="shared" si="47"/>
        <v>4</v>
      </c>
      <c r="AN972" s="198" t="str">
        <f>IF(ISERROR(VLOOKUP($AM972,Datos!$I$24:$J$28,2,0)),"-",VLOOKUP($AM972,Datos!$I$24:$J$28,2,0))</f>
        <v>Moderado</v>
      </c>
    </row>
    <row r="973" spans="1:40" s="199" customFormat="1">
      <c r="A973" s="196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8" t="s">
        <v>191</v>
      </c>
      <c r="N973" s="178" t="s">
        <v>194</v>
      </c>
      <c r="O973" s="198">
        <f>IF( AND($M973&lt;&gt;"", $N973&lt;&gt;""), VLOOKUP( IF(ISERROR(VLOOKUP($M973,Datos!$B$8:$C$13,2,0)),0,VLOOKUP($M973,Datos!$B$8:$C$13,2,0)), Datos!$I$9:$N$13, IF(ISERROR(VLOOKUP($N973,Datos!$B$17:$C$21,2,0)),0,VLOOKUP($N973, Datos!$B$17:$C$21,2,0)+1),  0),  "-")</f>
        <v>22</v>
      </c>
      <c r="P973" s="177"/>
      <c r="Q973" s="177"/>
      <c r="R973" s="177"/>
      <c r="S973" s="178" t="s">
        <v>40</v>
      </c>
      <c r="T973" s="198" t="str">
        <f>IF(ISERROR(VLOOKUP($S973,Datos!$B$25:$C$29,2,0)),"", VLOOKUP($S973,Datos!$B$25:$C$29,2,0))</f>
        <v>Alta</v>
      </c>
      <c r="U973" s="198" t="str">
        <f>VLOOKUP($S973,'Efectividad de Controles'!$B$5:$D$9,3,0)</f>
        <v>Impacto / Probabilidad</v>
      </c>
      <c r="V973" s="177"/>
      <c r="W973" s="177"/>
      <c r="X973" s="178" t="s">
        <v>191</v>
      </c>
      <c r="Y973" s="178" t="s">
        <v>196</v>
      </c>
      <c r="Z973" s="198">
        <f>IF( AND($X973&lt;&gt;"", $Y973&lt;&gt;""), VLOOKUP( IF(ISERROR(VLOOKUP($X973,Datos!$B$8:$C$13,2,0)),0,VLOOKUP($X973,Datos!$B$8:$C$13,2,0)), Datos!$I$9:$N$13, IF(ISERROR(VLOOKUP($Y973,Datos!$B$17:$C$21,2,0)),0,VLOOKUP($Y973, Datos!$B$17:$C$21,2,0)+1),  0),  "-")</f>
        <v>25</v>
      </c>
      <c r="AA973" s="177"/>
      <c r="AB973" s="177"/>
      <c r="AC973" s="179"/>
      <c r="AD973" s="180"/>
      <c r="AE973" s="198">
        <f t="shared" si="45"/>
        <v>22</v>
      </c>
      <c r="AF973" s="198">
        <f t="shared" si="46"/>
        <v>25</v>
      </c>
      <c r="AG973" s="178">
        <v>3</v>
      </c>
      <c r="AH973" s="198" t="str">
        <f>IF(ISERROR(VLOOKUP($AG973,Datos!$A$9:$E$13,2,0)),"",VLOOKUP($AG973,Datos!$A$9:$E$13,2,0))</f>
        <v>3 Moderado</v>
      </c>
      <c r="AI973" s="197" t="str">
        <f>IF(ISERROR(VLOOKUP($AJ973,Datos!$D$8:$E$13,2,0)),0,VLOOKUP($AJ973,Datos!$D$8:$E$13,2,0))</f>
        <v>Extremadamente Dañino</v>
      </c>
      <c r="AJ973" s="198">
        <f>IF(ISERROR(VLOOKUP($X973,Datos!$B$8:$E$13,3,0)), 0, VLOOKUP($X973,Datos!$B$8:$E$13,3,0))</f>
        <v>4</v>
      </c>
      <c r="AK973" s="198">
        <f>IF(ISERROR(VLOOKUP(AL973,Datos!D966:E971,2,0)),0,VLOOKUP(AL973,Datos!D966:E971,2,0))</f>
        <v>0</v>
      </c>
      <c r="AL973" s="198">
        <f>IF(ISERROR(VLOOKUP(Y973,Datos!B966:E971,3,0)),0,VLOOKUP(Y973,Datos!B966:E971,3,0))</f>
        <v>0</v>
      </c>
      <c r="AM973" s="198">
        <f t="shared" si="47"/>
        <v>4</v>
      </c>
      <c r="AN973" s="198" t="str">
        <f>IF(ISERROR(VLOOKUP($AM973,Datos!$I$24:$J$28,2,0)),"-",VLOOKUP($AM973,Datos!$I$24:$J$28,2,0))</f>
        <v>Moderado</v>
      </c>
    </row>
    <row r="974" spans="1:40" s="199" customFormat="1">
      <c r="A974" s="196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8" t="s">
        <v>191</v>
      </c>
      <c r="N974" s="178" t="s">
        <v>194</v>
      </c>
      <c r="O974" s="198">
        <f>IF( AND($M974&lt;&gt;"", $N974&lt;&gt;""), VLOOKUP( IF(ISERROR(VLOOKUP($M974,Datos!$B$8:$C$13,2,0)),0,VLOOKUP($M974,Datos!$B$8:$C$13,2,0)), Datos!$I$9:$N$13, IF(ISERROR(VLOOKUP($N974,Datos!$B$17:$C$21,2,0)),0,VLOOKUP($N974, Datos!$B$17:$C$21,2,0)+1),  0),  "-")</f>
        <v>22</v>
      </c>
      <c r="P974" s="177"/>
      <c r="Q974" s="177"/>
      <c r="R974" s="177"/>
      <c r="S974" s="178" t="s">
        <v>40</v>
      </c>
      <c r="T974" s="198" t="str">
        <f>IF(ISERROR(VLOOKUP($S974,Datos!$B$25:$C$29,2,0)),"", VLOOKUP($S974,Datos!$B$25:$C$29,2,0))</f>
        <v>Alta</v>
      </c>
      <c r="U974" s="198" t="str">
        <f>VLOOKUP($S974,'Efectividad de Controles'!$B$5:$D$9,3,0)</f>
        <v>Impacto / Probabilidad</v>
      </c>
      <c r="V974" s="177"/>
      <c r="W974" s="177"/>
      <c r="X974" s="178" t="s">
        <v>191</v>
      </c>
      <c r="Y974" s="178" t="s">
        <v>196</v>
      </c>
      <c r="Z974" s="198">
        <f>IF( AND($X974&lt;&gt;"", $Y974&lt;&gt;""), VLOOKUP( IF(ISERROR(VLOOKUP($X974,Datos!$B$8:$C$13,2,0)),0,VLOOKUP($X974,Datos!$B$8:$C$13,2,0)), Datos!$I$9:$N$13, IF(ISERROR(VLOOKUP($Y974,Datos!$B$17:$C$21,2,0)),0,VLOOKUP($Y974, Datos!$B$17:$C$21,2,0)+1),  0),  "-")</f>
        <v>25</v>
      </c>
      <c r="AA974" s="177"/>
      <c r="AB974" s="177"/>
      <c r="AC974" s="179"/>
      <c r="AD974" s="180"/>
      <c r="AE974" s="198">
        <f t="shared" si="45"/>
        <v>22</v>
      </c>
      <c r="AF974" s="198">
        <f t="shared" si="46"/>
        <v>25</v>
      </c>
      <c r="AG974" s="178">
        <v>3</v>
      </c>
      <c r="AH974" s="198" t="str">
        <f>IF(ISERROR(VLOOKUP($AG974,Datos!$A$9:$E$13,2,0)),"",VLOOKUP($AG974,Datos!$A$9:$E$13,2,0))</f>
        <v>3 Moderado</v>
      </c>
      <c r="AI974" s="197" t="str">
        <f>IF(ISERROR(VLOOKUP($AJ974,Datos!$D$8:$E$13,2,0)),0,VLOOKUP($AJ974,Datos!$D$8:$E$13,2,0))</f>
        <v>Extremadamente Dañino</v>
      </c>
      <c r="AJ974" s="198">
        <f>IF(ISERROR(VLOOKUP($X974,Datos!$B$8:$E$13,3,0)), 0, VLOOKUP($X974,Datos!$B$8:$E$13,3,0))</f>
        <v>4</v>
      </c>
      <c r="AK974" s="198">
        <f>IF(ISERROR(VLOOKUP(AL974,Datos!D967:E972,2,0)),0,VLOOKUP(AL974,Datos!D967:E972,2,0))</f>
        <v>0</v>
      </c>
      <c r="AL974" s="198">
        <f>IF(ISERROR(VLOOKUP(Y974,Datos!B967:E972,3,0)),0,VLOOKUP(Y974,Datos!B967:E972,3,0))</f>
        <v>0</v>
      </c>
      <c r="AM974" s="198">
        <f t="shared" si="47"/>
        <v>4</v>
      </c>
      <c r="AN974" s="198" t="str">
        <f>IF(ISERROR(VLOOKUP($AM974,Datos!$I$24:$J$28,2,0)),"-",VLOOKUP($AM974,Datos!$I$24:$J$28,2,0))</f>
        <v>Moderado</v>
      </c>
    </row>
    <row r="975" spans="1:40" s="199" customFormat="1">
      <c r="A975" s="196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8" t="s">
        <v>191</v>
      </c>
      <c r="N975" s="178" t="s">
        <v>194</v>
      </c>
      <c r="O975" s="198">
        <f>IF( AND($M975&lt;&gt;"", $N975&lt;&gt;""), VLOOKUP( IF(ISERROR(VLOOKUP($M975,Datos!$B$8:$C$13,2,0)),0,VLOOKUP($M975,Datos!$B$8:$C$13,2,0)), Datos!$I$9:$N$13, IF(ISERROR(VLOOKUP($N975,Datos!$B$17:$C$21,2,0)),0,VLOOKUP($N975, Datos!$B$17:$C$21,2,0)+1),  0),  "-")</f>
        <v>22</v>
      </c>
      <c r="P975" s="177"/>
      <c r="Q975" s="177"/>
      <c r="R975" s="177"/>
      <c r="S975" s="178" t="s">
        <v>40</v>
      </c>
      <c r="T975" s="198" t="str">
        <f>IF(ISERROR(VLOOKUP($S975,Datos!$B$25:$C$29,2,0)),"", VLOOKUP($S975,Datos!$B$25:$C$29,2,0))</f>
        <v>Alta</v>
      </c>
      <c r="U975" s="198" t="str">
        <f>VLOOKUP($S975,'Efectividad de Controles'!$B$5:$D$9,3,0)</f>
        <v>Impacto / Probabilidad</v>
      </c>
      <c r="V975" s="177"/>
      <c r="W975" s="177"/>
      <c r="X975" s="178" t="s">
        <v>191</v>
      </c>
      <c r="Y975" s="178" t="s">
        <v>196</v>
      </c>
      <c r="Z975" s="198">
        <f>IF( AND($X975&lt;&gt;"", $Y975&lt;&gt;""), VLOOKUP( IF(ISERROR(VLOOKUP($X975,Datos!$B$8:$C$13,2,0)),0,VLOOKUP($X975,Datos!$B$8:$C$13,2,0)), Datos!$I$9:$N$13, IF(ISERROR(VLOOKUP($Y975,Datos!$B$17:$C$21,2,0)),0,VLOOKUP($Y975, Datos!$B$17:$C$21,2,0)+1),  0),  "-")</f>
        <v>25</v>
      </c>
      <c r="AA975" s="177"/>
      <c r="AB975" s="177"/>
      <c r="AC975" s="179"/>
      <c r="AD975" s="180"/>
      <c r="AE975" s="198">
        <f t="shared" si="45"/>
        <v>22</v>
      </c>
      <c r="AF975" s="198">
        <f t="shared" si="46"/>
        <v>25</v>
      </c>
      <c r="AG975" s="178">
        <v>3</v>
      </c>
      <c r="AH975" s="198" t="str">
        <f>IF(ISERROR(VLOOKUP($AG975,Datos!$A$9:$E$13,2,0)),"",VLOOKUP($AG975,Datos!$A$9:$E$13,2,0))</f>
        <v>3 Moderado</v>
      </c>
      <c r="AI975" s="197" t="str">
        <f>IF(ISERROR(VLOOKUP($AJ975,Datos!$D$8:$E$13,2,0)),0,VLOOKUP($AJ975,Datos!$D$8:$E$13,2,0))</f>
        <v>Extremadamente Dañino</v>
      </c>
      <c r="AJ975" s="198">
        <f>IF(ISERROR(VLOOKUP($X975,Datos!$B$8:$E$13,3,0)), 0, VLOOKUP($X975,Datos!$B$8:$E$13,3,0))</f>
        <v>4</v>
      </c>
      <c r="AK975" s="198">
        <f>IF(ISERROR(VLOOKUP(AL975,Datos!D968:E973,2,0)),0,VLOOKUP(AL975,Datos!D968:E973,2,0))</f>
        <v>0</v>
      </c>
      <c r="AL975" s="198">
        <f>IF(ISERROR(VLOOKUP(Y975,Datos!B968:E973,3,0)),0,VLOOKUP(Y975,Datos!B968:E973,3,0))</f>
        <v>0</v>
      </c>
      <c r="AM975" s="198">
        <f t="shared" si="47"/>
        <v>4</v>
      </c>
      <c r="AN975" s="198" t="str">
        <f>IF(ISERROR(VLOOKUP($AM975,Datos!$I$24:$J$28,2,0)),"-",VLOOKUP($AM975,Datos!$I$24:$J$28,2,0))</f>
        <v>Moderado</v>
      </c>
    </row>
    <row r="976" spans="1:40" s="199" customFormat="1">
      <c r="A976" s="196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8" t="s">
        <v>191</v>
      </c>
      <c r="N976" s="178" t="s">
        <v>194</v>
      </c>
      <c r="O976" s="198">
        <f>IF( AND($M976&lt;&gt;"", $N976&lt;&gt;""), VLOOKUP( IF(ISERROR(VLOOKUP($M976,Datos!$B$8:$C$13,2,0)),0,VLOOKUP($M976,Datos!$B$8:$C$13,2,0)), Datos!$I$9:$N$13, IF(ISERROR(VLOOKUP($N976,Datos!$B$17:$C$21,2,0)),0,VLOOKUP($N976, Datos!$B$17:$C$21,2,0)+1),  0),  "-")</f>
        <v>22</v>
      </c>
      <c r="P976" s="177"/>
      <c r="Q976" s="177"/>
      <c r="R976" s="177"/>
      <c r="S976" s="178" t="s">
        <v>40</v>
      </c>
      <c r="T976" s="198" t="str">
        <f>IF(ISERROR(VLOOKUP($S976,Datos!$B$25:$C$29,2,0)),"", VLOOKUP($S976,Datos!$B$25:$C$29,2,0))</f>
        <v>Alta</v>
      </c>
      <c r="U976" s="198" t="str">
        <f>VLOOKUP($S976,'Efectividad de Controles'!$B$5:$D$9,3,0)</f>
        <v>Impacto / Probabilidad</v>
      </c>
      <c r="V976" s="177"/>
      <c r="W976" s="177"/>
      <c r="X976" s="178" t="s">
        <v>191</v>
      </c>
      <c r="Y976" s="178" t="s">
        <v>196</v>
      </c>
      <c r="Z976" s="198">
        <f>IF( AND($X976&lt;&gt;"", $Y976&lt;&gt;""), VLOOKUP( IF(ISERROR(VLOOKUP($X976,Datos!$B$8:$C$13,2,0)),0,VLOOKUP($X976,Datos!$B$8:$C$13,2,0)), Datos!$I$9:$N$13, IF(ISERROR(VLOOKUP($Y976,Datos!$B$17:$C$21,2,0)),0,VLOOKUP($Y976, Datos!$B$17:$C$21,2,0)+1),  0),  "-")</f>
        <v>25</v>
      </c>
      <c r="AA976" s="177"/>
      <c r="AB976" s="177"/>
      <c r="AC976" s="179"/>
      <c r="AD976" s="180"/>
      <c r="AE976" s="198">
        <f t="shared" si="45"/>
        <v>22</v>
      </c>
      <c r="AF976" s="198">
        <f t="shared" si="46"/>
        <v>25</v>
      </c>
      <c r="AG976" s="178">
        <v>3</v>
      </c>
      <c r="AH976" s="198" t="str">
        <f>IF(ISERROR(VLOOKUP($AG976,Datos!$A$9:$E$13,2,0)),"",VLOOKUP($AG976,Datos!$A$9:$E$13,2,0))</f>
        <v>3 Moderado</v>
      </c>
      <c r="AI976" s="197" t="str">
        <f>IF(ISERROR(VLOOKUP($AJ976,Datos!$D$8:$E$13,2,0)),0,VLOOKUP($AJ976,Datos!$D$8:$E$13,2,0))</f>
        <v>Extremadamente Dañino</v>
      </c>
      <c r="AJ976" s="198">
        <f>IF(ISERROR(VLOOKUP($X976,Datos!$B$8:$E$13,3,0)), 0, VLOOKUP($X976,Datos!$B$8:$E$13,3,0))</f>
        <v>4</v>
      </c>
      <c r="AK976" s="198">
        <f>IF(ISERROR(VLOOKUP(AL976,Datos!D969:E974,2,0)),0,VLOOKUP(AL976,Datos!D969:E974,2,0))</f>
        <v>0</v>
      </c>
      <c r="AL976" s="198">
        <f>IF(ISERROR(VLOOKUP(Y976,Datos!B969:E974,3,0)),0,VLOOKUP(Y976,Datos!B969:E974,3,0))</f>
        <v>0</v>
      </c>
      <c r="AM976" s="198">
        <f t="shared" si="47"/>
        <v>4</v>
      </c>
      <c r="AN976" s="198" t="str">
        <f>IF(ISERROR(VLOOKUP($AM976,Datos!$I$24:$J$28,2,0)),"-",VLOOKUP($AM976,Datos!$I$24:$J$28,2,0))</f>
        <v>Moderado</v>
      </c>
    </row>
    <row r="977" spans="1:40" s="199" customFormat="1">
      <c r="A977" s="196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8" t="s">
        <v>191</v>
      </c>
      <c r="N977" s="178" t="s">
        <v>194</v>
      </c>
      <c r="O977" s="198">
        <f>IF( AND($M977&lt;&gt;"", $N977&lt;&gt;""), VLOOKUP( IF(ISERROR(VLOOKUP($M977,Datos!$B$8:$C$13,2,0)),0,VLOOKUP($M977,Datos!$B$8:$C$13,2,0)), Datos!$I$9:$N$13, IF(ISERROR(VLOOKUP($N977,Datos!$B$17:$C$21,2,0)),0,VLOOKUP($N977, Datos!$B$17:$C$21,2,0)+1),  0),  "-")</f>
        <v>22</v>
      </c>
      <c r="P977" s="177"/>
      <c r="Q977" s="177"/>
      <c r="R977" s="177"/>
      <c r="S977" s="178" t="s">
        <v>40</v>
      </c>
      <c r="T977" s="198" t="str">
        <f>IF(ISERROR(VLOOKUP($S977,Datos!$B$25:$C$29,2,0)),"", VLOOKUP($S977,Datos!$B$25:$C$29,2,0))</f>
        <v>Alta</v>
      </c>
      <c r="U977" s="198" t="str">
        <f>VLOOKUP($S977,'Efectividad de Controles'!$B$5:$D$9,3,0)</f>
        <v>Impacto / Probabilidad</v>
      </c>
      <c r="V977" s="177"/>
      <c r="W977" s="177"/>
      <c r="X977" s="178" t="s">
        <v>191</v>
      </c>
      <c r="Y977" s="178" t="s">
        <v>196</v>
      </c>
      <c r="Z977" s="198">
        <f>IF( AND($X977&lt;&gt;"", $Y977&lt;&gt;""), VLOOKUP( IF(ISERROR(VLOOKUP($X977,Datos!$B$8:$C$13,2,0)),0,VLOOKUP($X977,Datos!$B$8:$C$13,2,0)), Datos!$I$9:$N$13, IF(ISERROR(VLOOKUP($Y977,Datos!$B$17:$C$21,2,0)),0,VLOOKUP($Y977, Datos!$B$17:$C$21,2,0)+1),  0),  "-")</f>
        <v>25</v>
      </c>
      <c r="AA977" s="177"/>
      <c r="AB977" s="177"/>
      <c r="AC977" s="179"/>
      <c r="AD977" s="180"/>
      <c r="AE977" s="198">
        <f t="shared" si="45"/>
        <v>22</v>
      </c>
      <c r="AF977" s="198">
        <f t="shared" si="46"/>
        <v>25</v>
      </c>
      <c r="AG977" s="178">
        <v>3</v>
      </c>
      <c r="AH977" s="198" t="str">
        <f>IF(ISERROR(VLOOKUP($AG977,Datos!$A$9:$E$13,2,0)),"",VLOOKUP($AG977,Datos!$A$9:$E$13,2,0))</f>
        <v>3 Moderado</v>
      </c>
      <c r="AI977" s="197" t="str">
        <f>IF(ISERROR(VLOOKUP($AJ977,Datos!$D$8:$E$13,2,0)),0,VLOOKUP($AJ977,Datos!$D$8:$E$13,2,0))</f>
        <v>Extremadamente Dañino</v>
      </c>
      <c r="AJ977" s="198">
        <f>IF(ISERROR(VLOOKUP($X977,Datos!$B$8:$E$13,3,0)), 0, VLOOKUP($X977,Datos!$B$8:$E$13,3,0))</f>
        <v>4</v>
      </c>
      <c r="AK977" s="198">
        <f>IF(ISERROR(VLOOKUP(AL977,Datos!D970:E975,2,0)),0,VLOOKUP(AL977,Datos!D970:E975,2,0))</f>
        <v>0</v>
      </c>
      <c r="AL977" s="198">
        <f>IF(ISERROR(VLOOKUP(Y977,Datos!B970:E975,3,0)),0,VLOOKUP(Y977,Datos!B970:E975,3,0))</f>
        <v>0</v>
      </c>
      <c r="AM977" s="198">
        <f t="shared" si="47"/>
        <v>4</v>
      </c>
      <c r="AN977" s="198" t="str">
        <f>IF(ISERROR(VLOOKUP($AM977,Datos!$I$24:$J$28,2,0)),"-",VLOOKUP($AM977,Datos!$I$24:$J$28,2,0))</f>
        <v>Moderado</v>
      </c>
    </row>
    <row r="978" spans="1:40" s="199" customFormat="1">
      <c r="A978" s="196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8" t="s">
        <v>191</v>
      </c>
      <c r="N978" s="178" t="s">
        <v>194</v>
      </c>
      <c r="O978" s="198">
        <f>IF( AND($M978&lt;&gt;"", $N978&lt;&gt;""), VLOOKUP( IF(ISERROR(VLOOKUP($M978,Datos!$B$8:$C$13,2,0)),0,VLOOKUP($M978,Datos!$B$8:$C$13,2,0)), Datos!$I$9:$N$13, IF(ISERROR(VLOOKUP($N978,Datos!$B$17:$C$21,2,0)),0,VLOOKUP($N978, Datos!$B$17:$C$21,2,0)+1),  0),  "-")</f>
        <v>22</v>
      </c>
      <c r="P978" s="177"/>
      <c r="Q978" s="177"/>
      <c r="R978" s="177"/>
      <c r="S978" s="178" t="s">
        <v>40</v>
      </c>
      <c r="T978" s="198" t="str">
        <f>IF(ISERROR(VLOOKUP($S978,Datos!$B$25:$C$29,2,0)),"", VLOOKUP($S978,Datos!$B$25:$C$29,2,0))</f>
        <v>Alta</v>
      </c>
      <c r="U978" s="198" t="str">
        <f>VLOOKUP($S978,'Efectividad de Controles'!$B$5:$D$9,3,0)</f>
        <v>Impacto / Probabilidad</v>
      </c>
      <c r="V978" s="177"/>
      <c r="W978" s="177"/>
      <c r="X978" s="178" t="s">
        <v>191</v>
      </c>
      <c r="Y978" s="178" t="s">
        <v>196</v>
      </c>
      <c r="Z978" s="198">
        <f>IF( AND($X978&lt;&gt;"", $Y978&lt;&gt;""), VLOOKUP( IF(ISERROR(VLOOKUP($X978,Datos!$B$8:$C$13,2,0)),0,VLOOKUP($X978,Datos!$B$8:$C$13,2,0)), Datos!$I$9:$N$13, IF(ISERROR(VLOOKUP($Y978,Datos!$B$17:$C$21,2,0)),0,VLOOKUP($Y978, Datos!$B$17:$C$21,2,0)+1),  0),  "-")</f>
        <v>25</v>
      </c>
      <c r="AA978" s="177"/>
      <c r="AB978" s="177"/>
      <c r="AC978" s="179"/>
      <c r="AD978" s="180"/>
      <c r="AE978" s="198">
        <f t="shared" si="45"/>
        <v>22</v>
      </c>
      <c r="AF978" s="198">
        <f t="shared" si="46"/>
        <v>25</v>
      </c>
      <c r="AG978" s="178">
        <v>3</v>
      </c>
      <c r="AH978" s="198" t="str">
        <f>IF(ISERROR(VLOOKUP($AG978,Datos!$A$9:$E$13,2,0)),"",VLOOKUP($AG978,Datos!$A$9:$E$13,2,0))</f>
        <v>3 Moderado</v>
      </c>
      <c r="AI978" s="197" t="str">
        <f>IF(ISERROR(VLOOKUP($AJ978,Datos!$D$8:$E$13,2,0)),0,VLOOKUP($AJ978,Datos!$D$8:$E$13,2,0))</f>
        <v>Extremadamente Dañino</v>
      </c>
      <c r="AJ978" s="198">
        <f>IF(ISERROR(VLOOKUP($X978,Datos!$B$8:$E$13,3,0)), 0, VLOOKUP($X978,Datos!$B$8:$E$13,3,0))</f>
        <v>4</v>
      </c>
      <c r="AK978" s="198">
        <f>IF(ISERROR(VLOOKUP(AL978,Datos!D971:E976,2,0)),0,VLOOKUP(AL978,Datos!D971:E976,2,0))</f>
        <v>0</v>
      </c>
      <c r="AL978" s="198">
        <f>IF(ISERROR(VLOOKUP(Y978,Datos!B971:E976,3,0)),0,VLOOKUP(Y978,Datos!B971:E976,3,0))</f>
        <v>0</v>
      </c>
      <c r="AM978" s="198">
        <f t="shared" si="47"/>
        <v>4</v>
      </c>
      <c r="AN978" s="198" t="str">
        <f>IF(ISERROR(VLOOKUP($AM978,Datos!$I$24:$J$28,2,0)),"-",VLOOKUP($AM978,Datos!$I$24:$J$28,2,0))</f>
        <v>Moderado</v>
      </c>
    </row>
    <row r="979" spans="1:40" s="199" customFormat="1">
      <c r="A979" s="196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8" t="s">
        <v>191</v>
      </c>
      <c r="N979" s="178" t="s">
        <v>194</v>
      </c>
      <c r="O979" s="198">
        <f>IF( AND($M979&lt;&gt;"", $N979&lt;&gt;""), VLOOKUP( IF(ISERROR(VLOOKUP($M979,Datos!$B$8:$C$13,2,0)),0,VLOOKUP($M979,Datos!$B$8:$C$13,2,0)), Datos!$I$9:$N$13, IF(ISERROR(VLOOKUP($N979,Datos!$B$17:$C$21,2,0)),0,VLOOKUP($N979, Datos!$B$17:$C$21,2,0)+1),  0),  "-")</f>
        <v>22</v>
      </c>
      <c r="P979" s="177"/>
      <c r="Q979" s="177"/>
      <c r="R979" s="177"/>
      <c r="S979" s="178" t="s">
        <v>40</v>
      </c>
      <c r="T979" s="198" t="str">
        <f>IF(ISERROR(VLOOKUP($S979,Datos!$B$25:$C$29,2,0)),"", VLOOKUP($S979,Datos!$B$25:$C$29,2,0))</f>
        <v>Alta</v>
      </c>
      <c r="U979" s="198" t="str">
        <f>VLOOKUP($S979,'Efectividad de Controles'!$B$5:$D$9,3,0)</f>
        <v>Impacto / Probabilidad</v>
      </c>
      <c r="V979" s="177"/>
      <c r="W979" s="177"/>
      <c r="X979" s="178" t="s">
        <v>191</v>
      </c>
      <c r="Y979" s="178" t="s">
        <v>196</v>
      </c>
      <c r="Z979" s="198">
        <f>IF( AND($X979&lt;&gt;"", $Y979&lt;&gt;""), VLOOKUP( IF(ISERROR(VLOOKUP($X979,Datos!$B$8:$C$13,2,0)),0,VLOOKUP($X979,Datos!$B$8:$C$13,2,0)), Datos!$I$9:$N$13, IF(ISERROR(VLOOKUP($Y979,Datos!$B$17:$C$21,2,0)),0,VLOOKUP($Y979, Datos!$B$17:$C$21,2,0)+1),  0),  "-")</f>
        <v>25</v>
      </c>
      <c r="AA979" s="177"/>
      <c r="AB979" s="177"/>
      <c r="AC979" s="179"/>
      <c r="AD979" s="180"/>
      <c r="AE979" s="198">
        <f t="shared" si="45"/>
        <v>22</v>
      </c>
      <c r="AF979" s="198">
        <f t="shared" si="46"/>
        <v>25</v>
      </c>
      <c r="AG979" s="178">
        <v>3</v>
      </c>
      <c r="AH979" s="198" t="str">
        <f>IF(ISERROR(VLOOKUP($AG979,Datos!$A$9:$E$13,2,0)),"",VLOOKUP($AG979,Datos!$A$9:$E$13,2,0))</f>
        <v>3 Moderado</v>
      </c>
      <c r="AI979" s="197" t="str">
        <f>IF(ISERROR(VLOOKUP($AJ979,Datos!$D$8:$E$13,2,0)),0,VLOOKUP($AJ979,Datos!$D$8:$E$13,2,0))</f>
        <v>Extremadamente Dañino</v>
      </c>
      <c r="AJ979" s="198">
        <f>IF(ISERROR(VLOOKUP($X979,Datos!$B$8:$E$13,3,0)), 0, VLOOKUP($X979,Datos!$B$8:$E$13,3,0))</f>
        <v>4</v>
      </c>
      <c r="AK979" s="198">
        <f>IF(ISERROR(VLOOKUP(AL979,Datos!D972:E977,2,0)),0,VLOOKUP(AL979,Datos!D972:E977,2,0))</f>
        <v>0</v>
      </c>
      <c r="AL979" s="198">
        <f>IF(ISERROR(VLOOKUP(Y979,Datos!B972:E977,3,0)),0,VLOOKUP(Y979,Datos!B972:E977,3,0))</f>
        <v>0</v>
      </c>
      <c r="AM979" s="198">
        <f t="shared" si="47"/>
        <v>4</v>
      </c>
      <c r="AN979" s="198" t="str">
        <f>IF(ISERROR(VLOOKUP($AM979,Datos!$I$24:$J$28,2,0)),"-",VLOOKUP($AM979,Datos!$I$24:$J$28,2,0))</f>
        <v>Moderado</v>
      </c>
    </row>
    <row r="980" spans="1:40" s="199" customFormat="1">
      <c r="A980" s="196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8" t="s">
        <v>191</v>
      </c>
      <c r="N980" s="178" t="s">
        <v>194</v>
      </c>
      <c r="O980" s="198">
        <f>IF( AND($M980&lt;&gt;"", $N980&lt;&gt;""), VLOOKUP( IF(ISERROR(VLOOKUP($M980,Datos!$B$8:$C$13,2,0)),0,VLOOKUP($M980,Datos!$B$8:$C$13,2,0)), Datos!$I$9:$N$13, IF(ISERROR(VLOOKUP($N980,Datos!$B$17:$C$21,2,0)),0,VLOOKUP($N980, Datos!$B$17:$C$21,2,0)+1),  0),  "-")</f>
        <v>22</v>
      </c>
      <c r="P980" s="177"/>
      <c r="Q980" s="177"/>
      <c r="R980" s="177"/>
      <c r="S980" s="178" t="s">
        <v>40</v>
      </c>
      <c r="T980" s="198" t="str">
        <f>IF(ISERROR(VLOOKUP($S980,Datos!$B$25:$C$29,2,0)),"", VLOOKUP($S980,Datos!$B$25:$C$29,2,0))</f>
        <v>Alta</v>
      </c>
      <c r="U980" s="198" t="str">
        <f>VLOOKUP($S980,'Efectividad de Controles'!$B$5:$D$9,3,0)</f>
        <v>Impacto / Probabilidad</v>
      </c>
      <c r="V980" s="177"/>
      <c r="W980" s="177"/>
      <c r="X980" s="178" t="s">
        <v>191</v>
      </c>
      <c r="Y980" s="178" t="s">
        <v>196</v>
      </c>
      <c r="Z980" s="198">
        <f>IF( AND($X980&lt;&gt;"", $Y980&lt;&gt;""), VLOOKUP( IF(ISERROR(VLOOKUP($X980,Datos!$B$8:$C$13,2,0)),0,VLOOKUP($X980,Datos!$B$8:$C$13,2,0)), Datos!$I$9:$N$13, IF(ISERROR(VLOOKUP($Y980,Datos!$B$17:$C$21,2,0)),0,VLOOKUP($Y980, Datos!$B$17:$C$21,2,0)+1),  0),  "-")</f>
        <v>25</v>
      </c>
      <c r="AA980" s="177"/>
      <c r="AB980" s="177"/>
      <c r="AC980" s="179"/>
      <c r="AD980" s="180"/>
      <c r="AE980" s="198">
        <f t="shared" si="45"/>
        <v>22</v>
      </c>
      <c r="AF980" s="198">
        <f t="shared" si="46"/>
        <v>25</v>
      </c>
      <c r="AG980" s="178">
        <v>3</v>
      </c>
      <c r="AH980" s="198" t="str">
        <f>IF(ISERROR(VLOOKUP($AG980,Datos!$A$9:$E$13,2,0)),"",VLOOKUP($AG980,Datos!$A$9:$E$13,2,0))</f>
        <v>3 Moderado</v>
      </c>
      <c r="AI980" s="197" t="str">
        <f>IF(ISERROR(VLOOKUP($AJ980,Datos!$D$8:$E$13,2,0)),0,VLOOKUP($AJ980,Datos!$D$8:$E$13,2,0))</f>
        <v>Extremadamente Dañino</v>
      </c>
      <c r="AJ980" s="198">
        <f>IF(ISERROR(VLOOKUP($X980,Datos!$B$8:$E$13,3,0)), 0, VLOOKUP($X980,Datos!$B$8:$E$13,3,0))</f>
        <v>4</v>
      </c>
      <c r="AK980" s="198">
        <f>IF(ISERROR(VLOOKUP(AL980,Datos!D973:E978,2,0)),0,VLOOKUP(AL980,Datos!D973:E978,2,0))</f>
        <v>0</v>
      </c>
      <c r="AL980" s="198">
        <f>IF(ISERROR(VLOOKUP(Y980,Datos!B973:E978,3,0)),0,VLOOKUP(Y980,Datos!B973:E978,3,0))</f>
        <v>0</v>
      </c>
      <c r="AM980" s="198">
        <f t="shared" si="47"/>
        <v>4</v>
      </c>
      <c r="AN980" s="198" t="str">
        <f>IF(ISERROR(VLOOKUP($AM980,Datos!$I$24:$J$28,2,0)),"-",VLOOKUP($AM980,Datos!$I$24:$J$28,2,0))</f>
        <v>Moderado</v>
      </c>
    </row>
    <row r="981" spans="1:40" s="199" customFormat="1">
      <c r="A981" s="196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8" t="s">
        <v>191</v>
      </c>
      <c r="N981" s="178" t="s">
        <v>194</v>
      </c>
      <c r="O981" s="198">
        <f>IF( AND($M981&lt;&gt;"", $N981&lt;&gt;""), VLOOKUP( IF(ISERROR(VLOOKUP($M981,Datos!$B$8:$C$13,2,0)),0,VLOOKUP($M981,Datos!$B$8:$C$13,2,0)), Datos!$I$9:$N$13, IF(ISERROR(VLOOKUP($N981,Datos!$B$17:$C$21,2,0)),0,VLOOKUP($N981, Datos!$B$17:$C$21,2,0)+1),  0),  "-")</f>
        <v>22</v>
      </c>
      <c r="P981" s="177"/>
      <c r="Q981" s="177"/>
      <c r="R981" s="177"/>
      <c r="S981" s="178" t="s">
        <v>40</v>
      </c>
      <c r="T981" s="198" t="str">
        <f>IF(ISERROR(VLOOKUP($S981,Datos!$B$25:$C$29,2,0)),"", VLOOKUP($S981,Datos!$B$25:$C$29,2,0))</f>
        <v>Alta</v>
      </c>
      <c r="U981" s="198" t="str">
        <f>VLOOKUP($S981,'Efectividad de Controles'!$B$5:$D$9,3,0)</f>
        <v>Impacto / Probabilidad</v>
      </c>
      <c r="V981" s="177"/>
      <c r="W981" s="177"/>
      <c r="X981" s="178" t="s">
        <v>191</v>
      </c>
      <c r="Y981" s="178" t="s">
        <v>196</v>
      </c>
      <c r="Z981" s="198">
        <f>IF( AND($X981&lt;&gt;"", $Y981&lt;&gt;""), VLOOKUP( IF(ISERROR(VLOOKUP($X981,Datos!$B$8:$C$13,2,0)),0,VLOOKUP($X981,Datos!$B$8:$C$13,2,0)), Datos!$I$9:$N$13, IF(ISERROR(VLOOKUP($Y981,Datos!$B$17:$C$21,2,0)),0,VLOOKUP($Y981, Datos!$B$17:$C$21,2,0)+1),  0),  "-")</f>
        <v>25</v>
      </c>
      <c r="AA981" s="177"/>
      <c r="AB981" s="177"/>
      <c r="AC981" s="179"/>
      <c r="AD981" s="180"/>
      <c r="AE981" s="198">
        <f t="shared" si="45"/>
        <v>22</v>
      </c>
      <c r="AF981" s="198">
        <f t="shared" si="46"/>
        <v>25</v>
      </c>
      <c r="AG981" s="178">
        <v>3</v>
      </c>
      <c r="AH981" s="198" t="str">
        <f>IF(ISERROR(VLOOKUP($AG981,Datos!$A$9:$E$13,2,0)),"",VLOOKUP($AG981,Datos!$A$9:$E$13,2,0))</f>
        <v>3 Moderado</v>
      </c>
      <c r="AI981" s="197" t="str">
        <f>IF(ISERROR(VLOOKUP($AJ981,Datos!$D$8:$E$13,2,0)),0,VLOOKUP($AJ981,Datos!$D$8:$E$13,2,0))</f>
        <v>Extremadamente Dañino</v>
      </c>
      <c r="AJ981" s="198">
        <f>IF(ISERROR(VLOOKUP($X981,Datos!$B$8:$E$13,3,0)), 0, VLOOKUP($X981,Datos!$B$8:$E$13,3,0))</f>
        <v>4</v>
      </c>
      <c r="AK981" s="198">
        <f>IF(ISERROR(VLOOKUP(AL981,Datos!D974:E979,2,0)),0,VLOOKUP(AL981,Datos!D974:E979,2,0))</f>
        <v>0</v>
      </c>
      <c r="AL981" s="198">
        <f>IF(ISERROR(VLOOKUP(Y981,Datos!B974:E979,3,0)),0,VLOOKUP(Y981,Datos!B974:E979,3,0))</f>
        <v>0</v>
      </c>
      <c r="AM981" s="198">
        <f t="shared" si="47"/>
        <v>4</v>
      </c>
      <c r="AN981" s="198" t="str">
        <f>IF(ISERROR(VLOOKUP($AM981,Datos!$I$24:$J$28,2,0)),"-",VLOOKUP($AM981,Datos!$I$24:$J$28,2,0))</f>
        <v>Moderado</v>
      </c>
    </row>
    <row r="982" spans="1:40" s="199" customFormat="1">
      <c r="A982" s="196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8" t="s">
        <v>191</v>
      </c>
      <c r="N982" s="178" t="s">
        <v>194</v>
      </c>
      <c r="O982" s="198">
        <f>IF( AND($M982&lt;&gt;"", $N982&lt;&gt;""), VLOOKUP( IF(ISERROR(VLOOKUP($M982,Datos!$B$8:$C$13,2,0)),0,VLOOKUP($M982,Datos!$B$8:$C$13,2,0)), Datos!$I$9:$N$13, IF(ISERROR(VLOOKUP($N982,Datos!$B$17:$C$21,2,0)),0,VLOOKUP($N982, Datos!$B$17:$C$21,2,0)+1),  0),  "-")</f>
        <v>22</v>
      </c>
      <c r="P982" s="177"/>
      <c r="Q982" s="177"/>
      <c r="R982" s="177"/>
      <c r="S982" s="178" t="s">
        <v>40</v>
      </c>
      <c r="T982" s="198" t="str">
        <f>IF(ISERROR(VLOOKUP($S982,Datos!$B$25:$C$29,2,0)),"", VLOOKUP($S982,Datos!$B$25:$C$29,2,0))</f>
        <v>Alta</v>
      </c>
      <c r="U982" s="198" t="str">
        <f>VLOOKUP($S982,'Efectividad de Controles'!$B$5:$D$9,3,0)</f>
        <v>Impacto / Probabilidad</v>
      </c>
      <c r="V982" s="177"/>
      <c r="W982" s="177"/>
      <c r="X982" s="178" t="s">
        <v>191</v>
      </c>
      <c r="Y982" s="178" t="s">
        <v>196</v>
      </c>
      <c r="Z982" s="198">
        <f>IF( AND($X982&lt;&gt;"", $Y982&lt;&gt;""), VLOOKUP( IF(ISERROR(VLOOKUP($X982,Datos!$B$8:$C$13,2,0)),0,VLOOKUP($X982,Datos!$B$8:$C$13,2,0)), Datos!$I$9:$N$13, IF(ISERROR(VLOOKUP($Y982,Datos!$B$17:$C$21,2,0)),0,VLOOKUP($Y982, Datos!$B$17:$C$21,2,0)+1),  0),  "-")</f>
        <v>25</v>
      </c>
      <c r="AA982" s="177"/>
      <c r="AB982" s="177"/>
      <c r="AC982" s="179"/>
      <c r="AD982" s="180"/>
      <c r="AE982" s="198">
        <f t="shared" si="45"/>
        <v>22</v>
      </c>
      <c r="AF982" s="198">
        <f t="shared" si="46"/>
        <v>25</v>
      </c>
      <c r="AG982" s="178">
        <v>3</v>
      </c>
      <c r="AH982" s="198" t="str">
        <f>IF(ISERROR(VLOOKUP($AG982,Datos!$A$9:$E$13,2,0)),"",VLOOKUP($AG982,Datos!$A$9:$E$13,2,0))</f>
        <v>3 Moderado</v>
      </c>
      <c r="AI982" s="197" t="str">
        <f>IF(ISERROR(VLOOKUP($AJ982,Datos!$D$8:$E$13,2,0)),0,VLOOKUP($AJ982,Datos!$D$8:$E$13,2,0))</f>
        <v>Extremadamente Dañino</v>
      </c>
      <c r="AJ982" s="198">
        <f>IF(ISERROR(VLOOKUP($X982,Datos!$B$8:$E$13,3,0)), 0, VLOOKUP($X982,Datos!$B$8:$E$13,3,0))</f>
        <v>4</v>
      </c>
      <c r="AK982" s="198">
        <f>IF(ISERROR(VLOOKUP(AL982,Datos!D975:E980,2,0)),0,VLOOKUP(AL982,Datos!D975:E980,2,0))</f>
        <v>0</v>
      </c>
      <c r="AL982" s="198">
        <f>IF(ISERROR(VLOOKUP(Y982,Datos!B975:E980,3,0)),0,VLOOKUP(Y982,Datos!B975:E980,3,0))</f>
        <v>0</v>
      </c>
      <c r="AM982" s="198">
        <f t="shared" si="47"/>
        <v>4</v>
      </c>
      <c r="AN982" s="198" t="str">
        <f>IF(ISERROR(VLOOKUP($AM982,Datos!$I$24:$J$28,2,0)),"-",VLOOKUP($AM982,Datos!$I$24:$J$28,2,0))</f>
        <v>Moderado</v>
      </c>
    </row>
    <row r="983" spans="1:40" s="199" customFormat="1">
      <c r="A983" s="196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8" t="s">
        <v>191</v>
      </c>
      <c r="N983" s="178" t="s">
        <v>194</v>
      </c>
      <c r="O983" s="198">
        <f>IF( AND($M983&lt;&gt;"", $N983&lt;&gt;""), VLOOKUP( IF(ISERROR(VLOOKUP($M983,Datos!$B$8:$C$13,2,0)),0,VLOOKUP($M983,Datos!$B$8:$C$13,2,0)), Datos!$I$9:$N$13, IF(ISERROR(VLOOKUP($N983,Datos!$B$17:$C$21,2,0)),0,VLOOKUP($N983, Datos!$B$17:$C$21,2,0)+1),  0),  "-")</f>
        <v>22</v>
      </c>
      <c r="P983" s="177"/>
      <c r="Q983" s="177"/>
      <c r="R983" s="177"/>
      <c r="S983" s="178" t="s">
        <v>40</v>
      </c>
      <c r="T983" s="198" t="str">
        <f>IF(ISERROR(VLOOKUP($S983,Datos!$B$25:$C$29,2,0)),"", VLOOKUP($S983,Datos!$B$25:$C$29,2,0))</f>
        <v>Alta</v>
      </c>
      <c r="U983" s="198" t="str">
        <f>VLOOKUP($S983,'Efectividad de Controles'!$B$5:$D$9,3,0)</f>
        <v>Impacto / Probabilidad</v>
      </c>
      <c r="V983" s="177"/>
      <c r="W983" s="177"/>
      <c r="X983" s="178" t="s">
        <v>191</v>
      </c>
      <c r="Y983" s="178" t="s">
        <v>196</v>
      </c>
      <c r="Z983" s="198">
        <f>IF( AND($X983&lt;&gt;"", $Y983&lt;&gt;""), VLOOKUP( IF(ISERROR(VLOOKUP($X983,Datos!$B$8:$C$13,2,0)),0,VLOOKUP($X983,Datos!$B$8:$C$13,2,0)), Datos!$I$9:$N$13, IF(ISERROR(VLOOKUP($Y983,Datos!$B$17:$C$21,2,0)),0,VLOOKUP($Y983, Datos!$B$17:$C$21,2,0)+1),  0),  "-")</f>
        <v>25</v>
      </c>
      <c r="AA983" s="177"/>
      <c r="AB983" s="177"/>
      <c r="AC983" s="179"/>
      <c r="AD983" s="180"/>
      <c r="AE983" s="198">
        <f t="shared" si="45"/>
        <v>22</v>
      </c>
      <c r="AF983" s="198">
        <f t="shared" si="46"/>
        <v>25</v>
      </c>
      <c r="AG983" s="178">
        <v>3</v>
      </c>
      <c r="AH983" s="198" t="str">
        <f>IF(ISERROR(VLOOKUP($AG983,Datos!$A$9:$E$13,2,0)),"",VLOOKUP($AG983,Datos!$A$9:$E$13,2,0))</f>
        <v>3 Moderado</v>
      </c>
      <c r="AI983" s="197" t="str">
        <f>IF(ISERROR(VLOOKUP($AJ983,Datos!$D$8:$E$13,2,0)),0,VLOOKUP($AJ983,Datos!$D$8:$E$13,2,0))</f>
        <v>Extremadamente Dañino</v>
      </c>
      <c r="AJ983" s="198">
        <f>IF(ISERROR(VLOOKUP($X983,Datos!$B$8:$E$13,3,0)), 0, VLOOKUP($X983,Datos!$B$8:$E$13,3,0))</f>
        <v>4</v>
      </c>
      <c r="AK983" s="198">
        <f>IF(ISERROR(VLOOKUP(AL983,Datos!D976:E981,2,0)),0,VLOOKUP(AL983,Datos!D976:E981,2,0))</f>
        <v>0</v>
      </c>
      <c r="AL983" s="198">
        <f>IF(ISERROR(VLOOKUP(Y983,Datos!B976:E981,3,0)),0,VLOOKUP(Y983,Datos!B976:E981,3,0))</f>
        <v>0</v>
      </c>
      <c r="AM983" s="198">
        <f t="shared" si="47"/>
        <v>4</v>
      </c>
      <c r="AN983" s="198" t="str">
        <f>IF(ISERROR(VLOOKUP($AM983,Datos!$I$24:$J$28,2,0)),"-",VLOOKUP($AM983,Datos!$I$24:$J$28,2,0))</f>
        <v>Moderado</v>
      </c>
    </row>
    <row r="984" spans="1:40" s="199" customFormat="1">
      <c r="A984" s="196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8" t="s">
        <v>191</v>
      </c>
      <c r="N984" s="178" t="s">
        <v>194</v>
      </c>
      <c r="O984" s="198">
        <f>IF( AND($M984&lt;&gt;"", $N984&lt;&gt;""), VLOOKUP( IF(ISERROR(VLOOKUP($M984,Datos!$B$8:$C$13,2,0)),0,VLOOKUP($M984,Datos!$B$8:$C$13,2,0)), Datos!$I$9:$N$13, IF(ISERROR(VLOOKUP($N984,Datos!$B$17:$C$21,2,0)),0,VLOOKUP($N984, Datos!$B$17:$C$21,2,0)+1),  0),  "-")</f>
        <v>22</v>
      </c>
      <c r="P984" s="177"/>
      <c r="Q984" s="177"/>
      <c r="R984" s="177"/>
      <c r="S984" s="178" t="s">
        <v>40</v>
      </c>
      <c r="T984" s="198" t="str">
        <f>IF(ISERROR(VLOOKUP($S984,Datos!$B$25:$C$29,2,0)),"", VLOOKUP($S984,Datos!$B$25:$C$29,2,0))</f>
        <v>Alta</v>
      </c>
      <c r="U984" s="198" t="str">
        <f>VLOOKUP($S984,'Efectividad de Controles'!$B$5:$D$9,3,0)</f>
        <v>Impacto / Probabilidad</v>
      </c>
      <c r="V984" s="177"/>
      <c r="W984" s="177"/>
      <c r="X984" s="178" t="s">
        <v>191</v>
      </c>
      <c r="Y984" s="178" t="s">
        <v>196</v>
      </c>
      <c r="Z984" s="198">
        <f>IF( AND($X984&lt;&gt;"", $Y984&lt;&gt;""), VLOOKUP( IF(ISERROR(VLOOKUP($X984,Datos!$B$8:$C$13,2,0)),0,VLOOKUP($X984,Datos!$B$8:$C$13,2,0)), Datos!$I$9:$N$13, IF(ISERROR(VLOOKUP($Y984,Datos!$B$17:$C$21,2,0)),0,VLOOKUP($Y984, Datos!$B$17:$C$21,2,0)+1),  0),  "-")</f>
        <v>25</v>
      </c>
      <c r="AA984" s="177"/>
      <c r="AB984" s="177"/>
      <c r="AC984" s="179"/>
      <c r="AD984" s="180"/>
      <c r="AE984" s="198">
        <f t="shared" si="45"/>
        <v>22</v>
      </c>
      <c r="AF984" s="198">
        <f t="shared" si="46"/>
        <v>25</v>
      </c>
      <c r="AG984" s="178">
        <v>3</v>
      </c>
      <c r="AH984" s="198" t="str">
        <f>IF(ISERROR(VLOOKUP($AG984,Datos!$A$9:$E$13,2,0)),"",VLOOKUP($AG984,Datos!$A$9:$E$13,2,0))</f>
        <v>3 Moderado</v>
      </c>
      <c r="AI984" s="197" t="str">
        <f>IF(ISERROR(VLOOKUP($AJ984,Datos!$D$8:$E$13,2,0)),0,VLOOKUP($AJ984,Datos!$D$8:$E$13,2,0))</f>
        <v>Extremadamente Dañino</v>
      </c>
      <c r="AJ984" s="198">
        <f>IF(ISERROR(VLOOKUP($X984,Datos!$B$8:$E$13,3,0)), 0, VLOOKUP($X984,Datos!$B$8:$E$13,3,0))</f>
        <v>4</v>
      </c>
      <c r="AK984" s="198">
        <f>IF(ISERROR(VLOOKUP(AL984,Datos!D977:E982,2,0)),0,VLOOKUP(AL984,Datos!D977:E982,2,0))</f>
        <v>0</v>
      </c>
      <c r="AL984" s="198">
        <f>IF(ISERROR(VLOOKUP(Y984,Datos!B977:E982,3,0)),0,VLOOKUP(Y984,Datos!B977:E982,3,0))</f>
        <v>0</v>
      </c>
      <c r="AM984" s="198">
        <f t="shared" si="47"/>
        <v>4</v>
      </c>
      <c r="AN984" s="198" t="str">
        <f>IF(ISERROR(VLOOKUP($AM984,Datos!$I$24:$J$28,2,0)),"-",VLOOKUP($AM984,Datos!$I$24:$J$28,2,0))</f>
        <v>Moderado</v>
      </c>
    </row>
    <row r="985" spans="1:40" s="199" customFormat="1">
      <c r="A985" s="196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8" t="s">
        <v>191</v>
      </c>
      <c r="N985" s="178" t="s">
        <v>194</v>
      </c>
      <c r="O985" s="198">
        <f>IF( AND($M985&lt;&gt;"", $N985&lt;&gt;""), VLOOKUP( IF(ISERROR(VLOOKUP($M985,Datos!$B$8:$C$13,2,0)),0,VLOOKUP($M985,Datos!$B$8:$C$13,2,0)), Datos!$I$9:$N$13, IF(ISERROR(VLOOKUP($N985,Datos!$B$17:$C$21,2,0)),0,VLOOKUP($N985, Datos!$B$17:$C$21,2,0)+1),  0),  "-")</f>
        <v>22</v>
      </c>
      <c r="P985" s="177"/>
      <c r="Q985" s="177"/>
      <c r="R985" s="177"/>
      <c r="S985" s="178" t="s">
        <v>40</v>
      </c>
      <c r="T985" s="198" t="str">
        <f>IF(ISERROR(VLOOKUP($S985,Datos!$B$25:$C$29,2,0)),"", VLOOKUP($S985,Datos!$B$25:$C$29,2,0))</f>
        <v>Alta</v>
      </c>
      <c r="U985" s="198" t="str">
        <f>VLOOKUP($S985,'Efectividad de Controles'!$B$5:$D$9,3,0)</f>
        <v>Impacto / Probabilidad</v>
      </c>
      <c r="V985" s="177"/>
      <c r="W985" s="177"/>
      <c r="X985" s="178" t="s">
        <v>191</v>
      </c>
      <c r="Y985" s="178" t="s">
        <v>196</v>
      </c>
      <c r="Z985" s="198">
        <f>IF( AND($X985&lt;&gt;"", $Y985&lt;&gt;""), VLOOKUP( IF(ISERROR(VLOOKUP($X985,Datos!$B$8:$C$13,2,0)),0,VLOOKUP($X985,Datos!$B$8:$C$13,2,0)), Datos!$I$9:$N$13, IF(ISERROR(VLOOKUP($Y985,Datos!$B$17:$C$21,2,0)),0,VLOOKUP($Y985, Datos!$B$17:$C$21,2,0)+1),  0),  "-")</f>
        <v>25</v>
      </c>
      <c r="AA985" s="177"/>
      <c r="AB985" s="177"/>
      <c r="AC985" s="179"/>
      <c r="AD985" s="180"/>
      <c r="AE985" s="198">
        <f t="shared" si="45"/>
        <v>22</v>
      </c>
      <c r="AF985" s="198">
        <f t="shared" si="46"/>
        <v>25</v>
      </c>
      <c r="AG985" s="178">
        <v>3</v>
      </c>
      <c r="AH985" s="198" t="str">
        <f>IF(ISERROR(VLOOKUP($AG985,Datos!$A$9:$E$13,2,0)),"",VLOOKUP($AG985,Datos!$A$9:$E$13,2,0))</f>
        <v>3 Moderado</v>
      </c>
      <c r="AI985" s="197" t="str">
        <f>IF(ISERROR(VLOOKUP($AJ985,Datos!$D$8:$E$13,2,0)),0,VLOOKUP($AJ985,Datos!$D$8:$E$13,2,0))</f>
        <v>Extremadamente Dañino</v>
      </c>
      <c r="AJ985" s="198">
        <f>IF(ISERROR(VLOOKUP($X985,Datos!$B$8:$E$13,3,0)), 0, VLOOKUP($X985,Datos!$B$8:$E$13,3,0))</f>
        <v>4</v>
      </c>
      <c r="AK985" s="198">
        <f>IF(ISERROR(VLOOKUP(AL985,Datos!D978:E983,2,0)),0,VLOOKUP(AL985,Datos!D978:E983,2,0))</f>
        <v>0</v>
      </c>
      <c r="AL985" s="198">
        <f>IF(ISERROR(VLOOKUP(Y985,Datos!B978:E983,3,0)),0,VLOOKUP(Y985,Datos!B978:E983,3,0))</f>
        <v>0</v>
      </c>
      <c r="AM985" s="198">
        <f t="shared" si="47"/>
        <v>4</v>
      </c>
      <c r="AN985" s="198" t="str">
        <f>IF(ISERROR(VLOOKUP($AM985,Datos!$I$24:$J$28,2,0)),"-",VLOOKUP($AM985,Datos!$I$24:$J$28,2,0))</f>
        <v>Moderado</v>
      </c>
    </row>
    <row r="986" spans="1:40" s="199" customFormat="1">
      <c r="A986" s="196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8" t="s">
        <v>191</v>
      </c>
      <c r="N986" s="178" t="s">
        <v>194</v>
      </c>
      <c r="O986" s="198">
        <f>IF( AND($M986&lt;&gt;"", $N986&lt;&gt;""), VLOOKUP( IF(ISERROR(VLOOKUP($M986,Datos!$B$8:$C$13,2,0)),0,VLOOKUP($M986,Datos!$B$8:$C$13,2,0)), Datos!$I$9:$N$13, IF(ISERROR(VLOOKUP($N986,Datos!$B$17:$C$21,2,0)),0,VLOOKUP($N986, Datos!$B$17:$C$21,2,0)+1),  0),  "-")</f>
        <v>22</v>
      </c>
      <c r="P986" s="177"/>
      <c r="Q986" s="177"/>
      <c r="R986" s="177"/>
      <c r="S986" s="178" t="s">
        <v>40</v>
      </c>
      <c r="T986" s="198" t="str">
        <f>IF(ISERROR(VLOOKUP($S986,Datos!$B$25:$C$29,2,0)),"", VLOOKUP($S986,Datos!$B$25:$C$29,2,0))</f>
        <v>Alta</v>
      </c>
      <c r="U986" s="198" t="str">
        <f>VLOOKUP($S986,'Efectividad de Controles'!$B$5:$D$9,3,0)</f>
        <v>Impacto / Probabilidad</v>
      </c>
      <c r="V986" s="177"/>
      <c r="W986" s="177"/>
      <c r="X986" s="178" t="s">
        <v>191</v>
      </c>
      <c r="Y986" s="178" t="s">
        <v>196</v>
      </c>
      <c r="Z986" s="198">
        <f>IF( AND($X986&lt;&gt;"", $Y986&lt;&gt;""), VLOOKUP( IF(ISERROR(VLOOKUP($X986,Datos!$B$8:$C$13,2,0)),0,VLOOKUP($X986,Datos!$B$8:$C$13,2,0)), Datos!$I$9:$N$13, IF(ISERROR(VLOOKUP($Y986,Datos!$B$17:$C$21,2,0)),0,VLOOKUP($Y986, Datos!$B$17:$C$21,2,0)+1),  0),  "-")</f>
        <v>25</v>
      </c>
      <c r="AA986" s="177"/>
      <c r="AB986" s="177"/>
      <c r="AC986" s="179"/>
      <c r="AD986" s="180"/>
      <c r="AE986" s="198">
        <f t="shared" si="45"/>
        <v>22</v>
      </c>
      <c r="AF986" s="198">
        <f t="shared" si="46"/>
        <v>25</v>
      </c>
      <c r="AG986" s="178">
        <v>3</v>
      </c>
      <c r="AH986" s="198" t="str">
        <f>IF(ISERROR(VLOOKUP($AG986,Datos!$A$9:$E$13,2,0)),"",VLOOKUP($AG986,Datos!$A$9:$E$13,2,0))</f>
        <v>3 Moderado</v>
      </c>
      <c r="AI986" s="197" t="str">
        <f>IF(ISERROR(VLOOKUP($AJ986,Datos!$D$8:$E$13,2,0)),0,VLOOKUP($AJ986,Datos!$D$8:$E$13,2,0))</f>
        <v>Extremadamente Dañino</v>
      </c>
      <c r="AJ986" s="198">
        <f>IF(ISERROR(VLOOKUP($X986,Datos!$B$8:$E$13,3,0)), 0, VLOOKUP($X986,Datos!$B$8:$E$13,3,0))</f>
        <v>4</v>
      </c>
      <c r="AK986" s="198">
        <f>IF(ISERROR(VLOOKUP(AL986,Datos!D979:E984,2,0)),0,VLOOKUP(AL986,Datos!D979:E984,2,0))</f>
        <v>0</v>
      </c>
      <c r="AL986" s="198">
        <f>IF(ISERROR(VLOOKUP(Y986,Datos!B979:E984,3,0)),0,VLOOKUP(Y986,Datos!B979:E984,3,0))</f>
        <v>0</v>
      </c>
      <c r="AM986" s="198">
        <f t="shared" si="47"/>
        <v>4</v>
      </c>
      <c r="AN986" s="198" t="str">
        <f>IF(ISERROR(VLOOKUP($AM986,Datos!$I$24:$J$28,2,0)),"-",VLOOKUP($AM986,Datos!$I$24:$J$28,2,0))</f>
        <v>Moderado</v>
      </c>
    </row>
    <row r="987" spans="1:40" s="199" customFormat="1">
      <c r="A987" s="196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8" t="s">
        <v>191</v>
      </c>
      <c r="N987" s="178" t="s">
        <v>194</v>
      </c>
      <c r="O987" s="198">
        <f>IF( AND($M987&lt;&gt;"", $N987&lt;&gt;""), VLOOKUP( IF(ISERROR(VLOOKUP($M987,Datos!$B$8:$C$13,2,0)),0,VLOOKUP($M987,Datos!$B$8:$C$13,2,0)), Datos!$I$9:$N$13, IF(ISERROR(VLOOKUP($N987,Datos!$B$17:$C$21,2,0)),0,VLOOKUP($N987, Datos!$B$17:$C$21,2,0)+1),  0),  "-")</f>
        <v>22</v>
      </c>
      <c r="P987" s="177"/>
      <c r="Q987" s="177"/>
      <c r="R987" s="177"/>
      <c r="S987" s="178" t="s">
        <v>40</v>
      </c>
      <c r="T987" s="198" t="str">
        <f>IF(ISERROR(VLOOKUP($S987,Datos!$B$25:$C$29,2,0)),"", VLOOKUP($S987,Datos!$B$25:$C$29,2,0))</f>
        <v>Alta</v>
      </c>
      <c r="U987" s="198" t="str">
        <f>VLOOKUP($S987,'Efectividad de Controles'!$B$5:$D$9,3,0)</f>
        <v>Impacto / Probabilidad</v>
      </c>
      <c r="V987" s="177"/>
      <c r="W987" s="177"/>
      <c r="X987" s="178" t="s">
        <v>191</v>
      </c>
      <c r="Y987" s="178" t="s">
        <v>196</v>
      </c>
      <c r="Z987" s="198">
        <f>IF( AND($X987&lt;&gt;"", $Y987&lt;&gt;""), VLOOKUP( IF(ISERROR(VLOOKUP($X987,Datos!$B$8:$C$13,2,0)),0,VLOOKUP($X987,Datos!$B$8:$C$13,2,0)), Datos!$I$9:$N$13, IF(ISERROR(VLOOKUP($Y987,Datos!$B$17:$C$21,2,0)),0,VLOOKUP($Y987, Datos!$B$17:$C$21,2,0)+1),  0),  "-")</f>
        <v>25</v>
      </c>
      <c r="AA987" s="177"/>
      <c r="AB987" s="177"/>
      <c r="AC987" s="179"/>
      <c r="AD987" s="180"/>
      <c r="AE987" s="198">
        <f t="shared" si="45"/>
        <v>22</v>
      </c>
      <c r="AF987" s="198">
        <f t="shared" si="46"/>
        <v>25</v>
      </c>
      <c r="AG987" s="178">
        <v>3</v>
      </c>
      <c r="AH987" s="198" t="str">
        <f>IF(ISERROR(VLOOKUP($AG987,Datos!$A$9:$E$13,2,0)),"",VLOOKUP($AG987,Datos!$A$9:$E$13,2,0))</f>
        <v>3 Moderado</v>
      </c>
      <c r="AI987" s="197" t="str">
        <f>IF(ISERROR(VLOOKUP($AJ987,Datos!$D$8:$E$13,2,0)),0,VLOOKUP($AJ987,Datos!$D$8:$E$13,2,0))</f>
        <v>Extremadamente Dañino</v>
      </c>
      <c r="AJ987" s="198">
        <f>IF(ISERROR(VLOOKUP($X987,Datos!$B$8:$E$13,3,0)), 0, VLOOKUP($X987,Datos!$B$8:$E$13,3,0))</f>
        <v>4</v>
      </c>
      <c r="AK987" s="198">
        <f>IF(ISERROR(VLOOKUP(AL987,Datos!D980:E985,2,0)),0,VLOOKUP(AL987,Datos!D980:E985,2,0))</f>
        <v>0</v>
      </c>
      <c r="AL987" s="198">
        <f>IF(ISERROR(VLOOKUP(Y987,Datos!B980:E985,3,0)),0,VLOOKUP(Y987,Datos!B980:E985,3,0))</f>
        <v>0</v>
      </c>
      <c r="AM987" s="198">
        <f t="shared" si="47"/>
        <v>4</v>
      </c>
      <c r="AN987" s="198" t="str">
        <f>IF(ISERROR(VLOOKUP($AM987,Datos!$I$24:$J$28,2,0)),"-",VLOOKUP($AM987,Datos!$I$24:$J$28,2,0))</f>
        <v>Moderado</v>
      </c>
    </row>
    <row r="988" spans="1:40" s="199" customFormat="1">
      <c r="A988" s="196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8" t="s">
        <v>191</v>
      </c>
      <c r="N988" s="178" t="s">
        <v>194</v>
      </c>
      <c r="O988" s="198">
        <f>IF( AND($M988&lt;&gt;"", $N988&lt;&gt;""), VLOOKUP( IF(ISERROR(VLOOKUP($M988,Datos!$B$8:$C$13,2,0)),0,VLOOKUP($M988,Datos!$B$8:$C$13,2,0)), Datos!$I$9:$N$13, IF(ISERROR(VLOOKUP($N988,Datos!$B$17:$C$21,2,0)),0,VLOOKUP($N988, Datos!$B$17:$C$21,2,0)+1),  0),  "-")</f>
        <v>22</v>
      </c>
      <c r="P988" s="177"/>
      <c r="Q988" s="177"/>
      <c r="R988" s="177"/>
      <c r="S988" s="178" t="s">
        <v>40</v>
      </c>
      <c r="T988" s="198" t="str">
        <f>IF(ISERROR(VLOOKUP($S988,Datos!$B$25:$C$29,2,0)),"", VLOOKUP($S988,Datos!$B$25:$C$29,2,0))</f>
        <v>Alta</v>
      </c>
      <c r="U988" s="198" t="str">
        <f>VLOOKUP($S988,'Efectividad de Controles'!$B$5:$D$9,3,0)</f>
        <v>Impacto / Probabilidad</v>
      </c>
      <c r="V988" s="177"/>
      <c r="W988" s="177"/>
      <c r="X988" s="178" t="s">
        <v>191</v>
      </c>
      <c r="Y988" s="178" t="s">
        <v>196</v>
      </c>
      <c r="Z988" s="198">
        <f>IF( AND($X988&lt;&gt;"", $Y988&lt;&gt;""), VLOOKUP( IF(ISERROR(VLOOKUP($X988,Datos!$B$8:$C$13,2,0)),0,VLOOKUP($X988,Datos!$B$8:$C$13,2,0)), Datos!$I$9:$N$13, IF(ISERROR(VLOOKUP($Y988,Datos!$B$17:$C$21,2,0)),0,VLOOKUP($Y988, Datos!$B$17:$C$21,2,0)+1),  0),  "-")</f>
        <v>25</v>
      </c>
      <c r="AA988" s="177"/>
      <c r="AB988" s="177"/>
      <c r="AC988" s="179"/>
      <c r="AD988" s="180"/>
      <c r="AE988" s="198">
        <f t="shared" si="45"/>
        <v>22</v>
      </c>
      <c r="AF988" s="198">
        <f t="shared" si="46"/>
        <v>25</v>
      </c>
      <c r="AG988" s="178">
        <v>3</v>
      </c>
      <c r="AH988" s="198" t="str">
        <f>IF(ISERROR(VLOOKUP($AG988,Datos!$A$9:$E$13,2,0)),"",VLOOKUP($AG988,Datos!$A$9:$E$13,2,0))</f>
        <v>3 Moderado</v>
      </c>
      <c r="AI988" s="197" t="str">
        <f>IF(ISERROR(VLOOKUP($AJ988,Datos!$D$8:$E$13,2,0)),0,VLOOKUP($AJ988,Datos!$D$8:$E$13,2,0))</f>
        <v>Extremadamente Dañino</v>
      </c>
      <c r="AJ988" s="198">
        <f>IF(ISERROR(VLOOKUP($X988,Datos!$B$8:$E$13,3,0)), 0, VLOOKUP($X988,Datos!$B$8:$E$13,3,0))</f>
        <v>4</v>
      </c>
      <c r="AK988" s="198">
        <f>IF(ISERROR(VLOOKUP(AL988,Datos!D981:E986,2,0)),0,VLOOKUP(AL988,Datos!D981:E986,2,0))</f>
        <v>0</v>
      </c>
      <c r="AL988" s="198">
        <f>IF(ISERROR(VLOOKUP(Y988,Datos!B981:E986,3,0)),0,VLOOKUP(Y988,Datos!B981:E986,3,0))</f>
        <v>0</v>
      </c>
      <c r="AM988" s="198">
        <f t="shared" si="47"/>
        <v>4</v>
      </c>
      <c r="AN988" s="198" t="str">
        <f>IF(ISERROR(VLOOKUP($AM988,Datos!$I$24:$J$28,2,0)),"-",VLOOKUP($AM988,Datos!$I$24:$J$28,2,0))</f>
        <v>Moderado</v>
      </c>
    </row>
    <row r="989" spans="1:40" s="199" customFormat="1">
      <c r="A989" s="196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8" t="s">
        <v>191</v>
      </c>
      <c r="N989" s="178" t="s">
        <v>194</v>
      </c>
      <c r="O989" s="198">
        <f>IF( AND($M989&lt;&gt;"", $N989&lt;&gt;""), VLOOKUP( IF(ISERROR(VLOOKUP($M989,Datos!$B$8:$C$13,2,0)),0,VLOOKUP($M989,Datos!$B$8:$C$13,2,0)), Datos!$I$9:$N$13, IF(ISERROR(VLOOKUP($N989,Datos!$B$17:$C$21,2,0)),0,VLOOKUP($N989, Datos!$B$17:$C$21,2,0)+1),  0),  "-")</f>
        <v>22</v>
      </c>
      <c r="P989" s="177"/>
      <c r="Q989" s="177"/>
      <c r="R989" s="177"/>
      <c r="S989" s="178" t="s">
        <v>40</v>
      </c>
      <c r="T989" s="198" t="str">
        <f>IF(ISERROR(VLOOKUP($S989,Datos!$B$25:$C$29,2,0)),"", VLOOKUP($S989,Datos!$B$25:$C$29,2,0))</f>
        <v>Alta</v>
      </c>
      <c r="U989" s="198" t="str">
        <f>VLOOKUP($S989,'Efectividad de Controles'!$B$5:$D$9,3,0)</f>
        <v>Impacto / Probabilidad</v>
      </c>
      <c r="V989" s="177"/>
      <c r="W989" s="177"/>
      <c r="X989" s="178" t="s">
        <v>191</v>
      </c>
      <c r="Y989" s="178" t="s">
        <v>196</v>
      </c>
      <c r="Z989" s="198">
        <f>IF( AND($X989&lt;&gt;"", $Y989&lt;&gt;""), VLOOKUP( IF(ISERROR(VLOOKUP($X989,Datos!$B$8:$C$13,2,0)),0,VLOOKUP($X989,Datos!$B$8:$C$13,2,0)), Datos!$I$9:$N$13, IF(ISERROR(VLOOKUP($Y989,Datos!$B$17:$C$21,2,0)),0,VLOOKUP($Y989, Datos!$B$17:$C$21,2,0)+1),  0),  "-")</f>
        <v>25</v>
      </c>
      <c r="AA989" s="177"/>
      <c r="AB989" s="177"/>
      <c r="AC989" s="179"/>
      <c r="AD989" s="180"/>
      <c r="AE989" s="198">
        <f t="shared" si="45"/>
        <v>22</v>
      </c>
      <c r="AF989" s="198">
        <f t="shared" si="46"/>
        <v>25</v>
      </c>
      <c r="AG989" s="178">
        <v>3</v>
      </c>
      <c r="AH989" s="198" t="str">
        <f>IF(ISERROR(VLOOKUP($AG989,Datos!$A$9:$E$13,2,0)),"",VLOOKUP($AG989,Datos!$A$9:$E$13,2,0))</f>
        <v>3 Moderado</v>
      </c>
      <c r="AI989" s="197" t="str">
        <f>IF(ISERROR(VLOOKUP($AJ989,Datos!$D$8:$E$13,2,0)),0,VLOOKUP($AJ989,Datos!$D$8:$E$13,2,0))</f>
        <v>Extremadamente Dañino</v>
      </c>
      <c r="AJ989" s="198">
        <f>IF(ISERROR(VLOOKUP($X989,Datos!$B$8:$E$13,3,0)), 0, VLOOKUP($X989,Datos!$B$8:$E$13,3,0))</f>
        <v>4</v>
      </c>
      <c r="AK989" s="198">
        <f>IF(ISERROR(VLOOKUP(AL989,Datos!D982:E987,2,0)),0,VLOOKUP(AL989,Datos!D982:E987,2,0))</f>
        <v>0</v>
      </c>
      <c r="AL989" s="198">
        <f>IF(ISERROR(VLOOKUP(Y989,Datos!B982:E987,3,0)),0,VLOOKUP(Y989,Datos!B982:E987,3,0))</f>
        <v>0</v>
      </c>
      <c r="AM989" s="198">
        <f t="shared" si="47"/>
        <v>4</v>
      </c>
      <c r="AN989" s="198" t="str">
        <f>IF(ISERROR(VLOOKUP($AM989,Datos!$I$24:$J$28,2,0)),"-",VLOOKUP($AM989,Datos!$I$24:$J$28,2,0))</f>
        <v>Moderado</v>
      </c>
    </row>
    <row r="990" spans="1:40" s="199" customFormat="1">
      <c r="A990" s="196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8" t="s">
        <v>191</v>
      </c>
      <c r="N990" s="178" t="s">
        <v>194</v>
      </c>
      <c r="O990" s="198">
        <f>IF( AND($M990&lt;&gt;"", $N990&lt;&gt;""), VLOOKUP( IF(ISERROR(VLOOKUP($M990,Datos!$B$8:$C$13,2,0)),0,VLOOKUP($M990,Datos!$B$8:$C$13,2,0)), Datos!$I$9:$N$13, IF(ISERROR(VLOOKUP($N990,Datos!$B$17:$C$21,2,0)),0,VLOOKUP($N990, Datos!$B$17:$C$21,2,0)+1),  0),  "-")</f>
        <v>22</v>
      </c>
      <c r="P990" s="177"/>
      <c r="Q990" s="177"/>
      <c r="R990" s="177"/>
      <c r="S990" s="178" t="s">
        <v>40</v>
      </c>
      <c r="T990" s="198" t="str">
        <f>IF(ISERROR(VLOOKUP($S990,Datos!$B$25:$C$29,2,0)),"", VLOOKUP($S990,Datos!$B$25:$C$29,2,0))</f>
        <v>Alta</v>
      </c>
      <c r="U990" s="198" t="str">
        <f>VLOOKUP($S990,'Efectividad de Controles'!$B$5:$D$9,3,0)</f>
        <v>Impacto / Probabilidad</v>
      </c>
      <c r="V990" s="177"/>
      <c r="W990" s="177"/>
      <c r="X990" s="178" t="s">
        <v>191</v>
      </c>
      <c r="Y990" s="178" t="s">
        <v>196</v>
      </c>
      <c r="Z990" s="198">
        <f>IF( AND($X990&lt;&gt;"", $Y990&lt;&gt;""), VLOOKUP( IF(ISERROR(VLOOKUP($X990,Datos!$B$8:$C$13,2,0)),0,VLOOKUP($X990,Datos!$B$8:$C$13,2,0)), Datos!$I$9:$N$13, IF(ISERROR(VLOOKUP($Y990,Datos!$B$17:$C$21,2,0)),0,VLOOKUP($Y990, Datos!$B$17:$C$21,2,0)+1),  0),  "-")</f>
        <v>25</v>
      </c>
      <c r="AA990" s="177"/>
      <c r="AB990" s="177"/>
      <c r="AC990" s="179"/>
      <c r="AD990" s="180"/>
      <c r="AE990" s="198">
        <f t="shared" si="45"/>
        <v>22</v>
      </c>
      <c r="AF990" s="198">
        <f t="shared" si="46"/>
        <v>25</v>
      </c>
      <c r="AG990" s="178">
        <v>3</v>
      </c>
      <c r="AH990" s="198" t="str">
        <f>IF(ISERROR(VLOOKUP($AG990,Datos!$A$9:$E$13,2,0)),"",VLOOKUP($AG990,Datos!$A$9:$E$13,2,0))</f>
        <v>3 Moderado</v>
      </c>
      <c r="AI990" s="197" t="str">
        <f>IF(ISERROR(VLOOKUP($AJ990,Datos!$D$8:$E$13,2,0)),0,VLOOKUP($AJ990,Datos!$D$8:$E$13,2,0))</f>
        <v>Extremadamente Dañino</v>
      </c>
      <c r="AJ990" s="198">
        <f>IF(ISERROR(VLOOKUP($X990,Datos!$B$8:$E$13,3,0)), 0, VLOOKUP($X990,Datos!$B$8:$E$13,3,0))</f>
        <v>4</v>
      </c>
      <c r="AK990" s="198">
        <f>IF(ISERROR(VLOOKUP(AL990,Datos!D983:E988,2,0)),0,VLOOKUP(AL990,Datos!D983:E988,2,0))</f>
        <v>0</v>
      </c>
      <c r="AL990" s="198">
        <f>IF(ISERROR(VLOOKUP(Y990,Datos!B983:E988,3,0)),0,VLOOKUP(Y990,Datos!B983:E988,3,0))</f>
        <v>0</v>
      </c>
      <c r="AM990" s="198">
        <f t="shared" si="47"/>
        <v>4</v>
      </c>
      <c r="AN990" s="198" t="str">
        <f>IF(ISERROR(VLOOKUP($AM990,Datos!$I$24:$J$28,2,0)),"-",VLOOKUP($AM990,Datos!$I$24:$J$28,2,0))</f>
        <v>Moderado</v>
      </c>
    </row>
    <row r="991" spans="1:40" s="199" customFormat="1">
      <c r="A991" s="196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8" t="s">
        <v>191</v>
      </c>
      <c r="N991" s="178" t="s">
        <v>194</v>
      </c>
      <c r="O991" s="198">
        <f>IF( AND($M991&lt;&gt;"", $N991&lt;&gt;""), VLOOKUP( IF(ISERROR(VLOOKUP($M991,Datos!$B$8:$C$13,2,0)),0,VLOOKUP($M991,Datos!$B$8:$C$13,2,0)), Datos!$I$9:$N$13, IF(ISERROR(VLOOKUP($N991,Datos!$B$17:$C$21,2,0)),0,VLOOKUP($N991, Datos!$B$17:$C$21,2,0)+1),  0),  "-")</f>
        <v>22</v>
      </c>
      <c r="P991" s="177"/>
      <c r="Q991" s="177"/>
      <c r="R991" s="177"/>
      <c r="S991" s="178" t="s">
        <v>40</v>
      </c>
      <c r="T991" s="198" t="str">
        <f>IF(ISERROR(VLOOKUP($S991,Datos!$B$25:$C$29,2,0)),"", VLOOKUP($S991,Datos!$B$25:$C$29,2,0))</f>
        <v>Alta</v>
      </c>
      <c r="U991" s="198" t="str">
        <f>VLOOKUP($S991,'Efectividad de Controles'!$B$5:$D$9,3,0)</f>
        <v>Impacto / Probabilidad</v>
      </c>
      <c r="V991" s="177"/>
      <c r="W991" s="177"/>
      <c r="X991" s="178" t="s">
        <v>191</v>
      </c>
      <c r="Y991" s="178" t="s">
        <v>196</v>
      </c>
      <c r="Z991" s="198">
        <f>IF( AND($X991&lt;&gt;"", $Y991&lt;&gt;""), VLOOKUP( IF(ISERROR(VLOOKUP($X991,Datos!$B$8:$C$13,2,0)),0,VLOOKUP($X991,Datos!$B$8:$C$13,2,0)), Datos!$I$9:$N$13, IF(ISERROR(VLOOKUP($Y991,Datos!$B$17:$C$21,2,0)),0,VLOOKUP($Y991, Datos!$B$17:$C$21,2,0)+1),  0),  "-")</f>
        <v>25</v>
      </c>
      <c r="AA991" s="177"/>
      <c r="AB991" s="177"/>
      <c r="AC991" s="179"/>
      <c r="AD991" s="180"/>
      <c r="AE991" s="198">
        <f t="shared" si="45"/>
        <v>22</v>
      </c>
      <c r="AF991" s="198">
        <f t="shared" si="46"/>
        <v>25</v>
      </c>
      <c r="AG991" s="178">
        <v>3</v>
      </c>
      <c r="AH991" s="198" t="str">
        <f>IF(ISERROR(VLOOKUP($AG991,Datos!$A$9:$E$13,2,0)),"",VLOOKUP($AG991,Datos!$A$9:$E$13,2,0))</f>
        <v>3 Moderado</v>
      </c>
      <c r="AI991" s="197" t="str">
        <f>IF(ISERROR(VLOOKUP($AJ991,Datos!$D$8:$E$13,2,0)),0,VLOOKUP($AJ991,Datos!$D$8:$E$13,2,0))</f>
        <v>Extremadamente Dañino</v>
      </c>
      <c r="AJ991" s="198">
        <f>IF(ISERROR(VLOOKUP($X991,Datos!$B$8:$E$13,3,0)), 0, VLOOKUP($X991,Datos!$B$8:$E$13,3,0))</f>
        <v>4</v>
      </c>
      <c r="AK991" s="198">
        <f>IF(ISERROR(VLOOKUP(AL991,Datos!D984:E989,2,0)),0,VLOOKUP(AL991,Datos!D984:E989,2,0))</f>
        <v>0</v>
      </c>
      <c r="AL991" s="198">
        <f>IF(ISERROR(VLOOKUP(Y991,Datos!B984:E989,3,0)),0,VLOOKUP(Y991,Datos!B984:E989,3,0))</f>
        <v>0</v>
      </c>
      <c r="AM991" s="198">
        <f t="shared" si="47"/>
        <v>4</v>
      </c>
      <c r="AN991" s="198" t="str">
        <f>IF(ISERROR(VLOOKUP($AM991,Datos!$I$24:$J$28,2,0)),"-",VLOOKUP($AM991,Datos!$I$24:$J$28,2,0))</f>
        <v>Moderado</v>
      </c>
    </row>
    <row r="992" spans="1:40" s="199" customFormat="1">
      <c r="A992" s="196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8" t="s">
        <v>191</v>
      </c>
      <c r="N992" s="178" t="s">
        <v>194</v>
      </c>
      <c r="O992" s="198">
        <f>IF( AND($M992&lt;&gt;"", $N992&lt;&gt;""), VLOOKUP( IF(ISERROR(VLOOKUP($M992,Datos!$B$8:$C$13,2,0)),0,VLOOKUP($M992,Datos!$B$8:$C$13,2,0)), Datos!$I$9:$N$13, IF(ISERROR(VLOOKUP($N992,Datos!$B$17:$C$21,2,0)),0,VLOOKUP($N992, Datos!$B$17:$C$21,2,0)+1),  0),  "-")</f>
        <v>22</v>
      </c>
      <c r="P992" s="177"/>
      <c r="Q992" s="177"/>
      <c r="R992" s="177"/>
      <c r="S992" s="178" t="s">
        <v>40</v>
      </c>
      <c r="T992" s="198" t="str">
        <f>IF(ISERROR(VLOOKUP($S992,Datos!$B$25:$C$29,2,0)),"", VLOOKUP($S992,Datos!$B$25:$C$29,2,0))</f>
        <v>Alta</v>
      </c>
      <c r="U992" s="198" t="str">
        <f>VLOOKUP($S992,'Efectividad de Controles'!$B$5:$D$9,3,0)</f>
        <v>Impacto / Probabilidad</v>
      </c>
      <c r="V992" s="177"/>
      <c r="W992" s="177"/>
      <c r="X992" s="178" t="s">
        <v>191</v>
      </c>
      <c r="Y992" s="178" t="s">
        <v>196</v>
      </c>
      <c r="Z992" s="198">
        <f>IF( AND($X992&lt;&gt;"", $Y992&lt;&gt;""), VLOOKUP( IF(ISERROR(VLOOKUP($X992,Datos!$B$8:$C$13,2,0)),0,VLOOKUP($X992,Datos!$B$8:$C$13,2,0)), Datos!$I$9:$N$13, IF(ISERROR(VLOOKUP($Y992,Datos!$B$17:$C$21,2,0)),0,VLOOKUP($Y992, Datos!$B$17:$C$21,2,0)+1),  0),  "-")</f>
        <v>25</v>
      </c>
      <c r="AA992" s="177"/>
      <c r="AB992" s="177"/>
      <c r="AC992" s="179"/>
      <c r="AD992" s="180"/>
      <c r="AE992" s="198">
        <f t="shared" si="45"/>
        <v>22</v>
      </c>
      <c r="AF992" s="198">
        <f t="shared" si="46"/>
        <v>25</v>
      </c>
      <c r="AG992" s="178">
        <v>3</v>
      </c>
      <c r="AH992" s="198" t="str">
        <f>IF(ISERROR(VLOOKUP($AG992,Datos!$A$9:$E$13,2,0)),"",VLOOKUP($AG992,Datos!$A$9:$E$13,2,0))</f>
        <v>3 Moderado</v>
      </c>
      <c r="AI992" s="197" t="str">
        <f>IF(ISERROR(VLOOKUP($AJ992,Datos!$D$8:$E$13,2,0)),0,VLOOKUP($AJ992,Datos!$D$8:$E$13,2,0))</f>
        <v>Extremadamente Dañino</v>
      </c>
      <c r="AJ992" s="198">
        <f>IF(ISERROR(VLOOKUP($X992,Datos!$B$8:$E$13,3,0)), 0, VLOOKUP($X992,Datos!$B$8:$E$13,3,0))</f>
        <v>4</v>
      </c>
      <c r="AK992" s="198">
        <f>IF(ISERROR(VLOOKUP(AL992,Datos!D985:E990,2,0)),0,VLOOKUP(AL992,Datos!D985:E990,2,0))</f>
        <v>0</v>
      </c>
      <c r="AL992" s="198">
        <f>IF(ISERROR(VLOOKUP(Y992,Datos!B985:E990,3,0)),0,VLOOKUP(Y992,Datos!B985:E990,3,0))</f>
        <v>0</v>
      </c>
      <c r="AM992" s="198">
        <f t="shared" si="47"/>
        <v>4</v>
      </c>
      <c r="AN992" s="198" t="str">
        <f>IF(ISERROR(VLOOKUP($AM992,Datos!$I$24:$J$28,2,0)),"-",VLOOKUP($AM992,Datos!$I$24:$J$28,2,0))</f>
        <v>Moderado</v>
      </c>
    </row>
    <row r="993" spans="1:40" s="199" customFormat="1">
      <c r="A993" s="196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8" t="s">
        <v>191</v>
      </c>
      <c r="N993" s="178" t="s">
        <v>194</v>
      </c>
      <c r="O993" s="198">
        <f>IF( AND($M993&lt;&gt;"", $N993&lt;&gt;""), VLOOKUP( IF(ISERROR(VLOOKUP($M993,Datos!$B$8:$C$13,2,0)),0,VLOOKUP($M993,Datos!$B$8:$C$13,2,0)), Datos!$I$9:$N$13, IF(ISERROR(VLOOKUP($N993,Datos!$B$17:$C$21,2,0)),0,VLOOKUP($N993, Datos!$B$17:$C$21,2,0)+1),  0),  "-")</f>
        <v>22</v>
      </c>
      <c r="P993" s="177"/>
      <c r="Q993" s="177"/>
      <c r="R993" s="177"/>
      <c r="S993" s="178" t="s">
        <v>40</v>
      </c>
      <c r="T993" s="198" t="str">
        <f>IF(ISERROR(VLOOKUP($S993,Datos!$B$25:$C$29,2,0)),"", VLOOKUP($S993,Datos!$B$25:$C$29,2,0))</f>
        <v>Alta</v>
      </c>
      <c r="U993" s="198" t="str">
        <f>VLOOKUP($S993,'Efectividad de Controles'!$B$5:$D$9,3,0)</f>
        <v>Impacto / Probabilidad</v>
      </c>
      <c r="V993" s="177"/>
      <c r="W993" s="177"/>
      <c r="X993" s="178" t="s">
        <v>191</v>
      </c>
      <c r="Y993" s="178" t="s">
        <v>196</v>
      </c>
      <c r="Z993" s="198">
        <f>IF( AND($X993&lt;&gt;"", $Y993&lt;&gt;""), VLOOKUP( IF(ISERROR(VLOOKUP($X993,Datos!$B$8:$C$13,2,0)),0,VLOOKUP($X993,Datos!$B$8:$C$13,2,0)), Datos!$I$9:$N$13, IF(ISERROR(VLOOKUP($Y993,Datos!$B$17:$C$21,2,0)),0,VLOOKUP($Y993, Datos!$B$17:$C$21,2,0)+1),  0),  "-")</f>
        <v>25</v>
      </c>
      <c r="AA993" s="177"/>
      <c r="AB993" s="177"/>
      <c r="AC993" s="179"/>
      <c r="AD993" s="180"/>
      <c r="AE993" s="198">
        <f t="shared" ref="AE993:AE1056" si="48">+O993</f>
        <v>22</v>
      </c>
      <c r="AF993" s="198">
        <f t="shared" ref="AF993:AF1056" si="49">+Z993</f>
        <v>25</v>
      </c>
      <c r="AG993" s="178">
        <v>3</v>
      </c>
      <c r="AH993" s="198" t="str">
        <f>IF(ISERROR(VLOOKUP($AG993,Datos!$A$9:$E$13,2,0)),"",VLOOKUP($AG993,Datos!$A$9:$E$13,2,0))</f>
        <v>3 Moderado</v>
      </c>
      <c r="AI993" s="197" t="str">
        <f>IF(ISERROR(VLOOKUP($AJ993,Datos!$D$8:$E$13,2,0)),0,VLOOKUP($AJ993,Datos!$D$8:$E$13,2,0))</f>
        <v>Extremadamente Dañino</v>
      </c>
      <c r="AJ993" s="198">
        <f>IF(ISERROR(VLOOKUP($X993,Datos!$B$8:$E$13,3,0)), 0, VLOOKUP($X993,Datos!$B$8:$E$13,3,0))</f>
        <v>4</v>
      </c>
      <c r="AK993" s="198">
        <f>IF(ISERROR(VLOOKUP(AL993,Datos!D986:E991,2,0)),0,VLOOKUP(AL993,Datos!D986:E991,2,0))</f>
        <v>0</v>
      </c>
      <c r="AL993" s="198">
        <f>IF(ISERROR(VLOOKUP(Y993,Datos!B986:E991,3,0)),0,VLOOKUP(Y993,Datos!B986:E991,3,0))</f>
        <v>0</v>
      </c>
      <c r="AM993" s="198">
        <f t="shared" ref="AM993:AM1056" si="50">+AL993+AJ993</f>
        <v>4</v>
      </c>
      <c r="AN993" s="198" t="str">
        <f>IF(ISERROR(VLOOKUP($AM993,Datos!$I$24:$J$28,2,0)),"-",VLOOKUP($AM993,Datos!$I$24:$J$28,2,0))</f>
        <v>Moderado</v>
      </c>
    </row>
    <row r="994" spans="1:40" s="199" customFormat="1">
      <c r="A994" s="196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8" t="s">
        <v>191</v>
      </c>
      <c r="N994" s="178" t="s">
        <v>194</v>
      </c>
      <c r="O994" s="198">
        <f>IF( AND($M994&lt;&gt;"", $N994&lt;&gt;""), VLOOKUP( IF(ISERROR(VLOOKUP($M994,Datos!$B$8:$C$13,2,0)),0,VLOOKUP($M994,Datos!$B$8:$C$13,2,0)), Datos!$I$9:$N$13, IF(ISERROR(VLOOKUP($N994,Datos!$B$17:$C$21,2,0)),0,VLOOKUP($N994, Datos!$B$17:$C$21,2,0)+1),  0),  "-")</f>
        <v>22</v>
      </c>
      <c r="P994" s="177"/>
      <c r="Q994" s="177"/>
      <c r="R994" s="177"/>
      <c r="S994" s="178" t="s">
        <v>40</v>
      </c>
      <c r="T994" s="198" t="str">
        <f>IF(ISERROR(VLOOKUP($S994,Datos!$B$25:$C$29,2,0)),"", VLOOKUP($S994,Datos!$B$25:$C$29,2,0))</f>
        <v>Alta</v>
      </c>
      <c r="U994" s="198" t="str">
        <f>VLOOKUP($S994,'Efectividad de Controles'!$B$5:$D$9,3,0)</f>
        <v>Impacto / Probabilidad</v>
      </c>
      <c r="V994" s="177"/>
      <c r="W994" s="177"/>
      <c r="X994" s="178" t="s">
        <v>191</v>
      </c>
      <c r="Y994" s="178" t="s">
        <v>196</v>
      </c>
      <c r="Z994" s="198">
        <f>IF( AND($X994&lt;&gt;"", $Y994&lt;&gt;""), VLOOKUP( IF(ISERROR(VLOOKUP($X994,Datos!$B$8:$C$13,2,0)),0,VLOOKUP($X994,Datos!$B$8:$C$13,2,0)), Datos!$I$9:$N$13, IF(ISERROR(VLOOKUP($Y994,Datos!$B$17:$C$21,2,0)),0,VLOOKUP($Y994, Datos!$B$17:$C$21,2,0)+1),  0),  "-")</f>
        <v>25</v>
      </c>
      <c r="AA994" s="177"/>
      <c r="AB994" s="177"/>
      <c r="AC994" s="179"/>
      <c r="AD994" s="180"/>
      <c r="AE994" s="198">
        <f t="shared" si="48"/>
        <v>22</v>
      </c>
      <c r="AF994" s="198">
        <f t="shared" si="49"/>
        <v>25</v>
      </c>
      <c r="AG994" s="178">
        <v>3</v>
      </c>
      <c r="AH994" s="198" t="str">
        <f>IF(ISERROR(VLOOKUP($AG994,Datos!$A$9:$E$13,2,0)),"",VLOOKUP($AG994,Datos!$A$9:$E$13,2,0))</f>
        <v>3 Moderado</v>
      </c>
      <c r="AI994" s="197" t="str">
        <f>IF(ISERROR(VLOOKUP($AJ994,Datos!$D$8:$E$13,2,0)),0,VLOOKUP($AJ994,Datos!$D$8:$E$13,2,0))</f>
        <v>Extremadamente Dañino</v>
      </c>
      <c r="AJ994" s="198">
        <f>IF(ISERROR(VLOOKUP($X994,Datos!$B$8:$E$13,3,0)), 0, VLOOKUP($X994,Datos!$B$8:$E$13,3,0))</f>
        <v>4</v>
      </c>
      <c r="AK994" s="198">
        <f>IF(ISERROR(VLOOKUP(AL994,Datos!D987:E992,2,0)),0,VLOOKUP(AL994,Datos!D987:E992,2,0))</f>
        <v>0</v>
      </c>
      <c r="AL994" s="198">
        <f>IF(ISERROR(VLOOKUP(Y994,Datos!B987:E992,3,0)),0,VLOOKUP(Y994,Datos!B987:E992,3,0))</f>
        <v>0</v>
      </c>
      <c r="AM994" s="198">
        <f t="shared" si="50"/>
        <v>4</v>
      </c>
      <c r="AN994" s="198" t="str">
        <f>IF(ISERROR(VLOOKUP($AM994,Datos!$I$24:$J$28,2,0)),"-",VLOOKUP($AM994,Datos!$I$24:$J$28,2,0))</f>
        <v>Moderado</v>
      </c>
    </row>
    <row r="995" spans="1:40" s="199" customFormat="1">
      <c r="A995" s="196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8" t="s">
        <v>191</v>
      </c>
      <c r="N995" s="178" t="s">
        <v>194</v>
      </c>
      <c r="O995" s="198">
        <f>IF( AND($M995&lt;&gt;"", $N995&lt;&gt;""), VLOOKUP( IF(ISERROR(VLOOKUP($M995,Datos!$B$8:$C$13,2,0)),0,VLOOKUP($M995,Datos!$B$8:$C$13,2,0)), Datos!$I$9:$N$13, IF(ISERROR(VLOOKUP($N995,Datos!$B$17:$C$21,2,0)),0,VLOOKUP($N995, Datos!$B$17:$C$21,2,0)+1),  0),  "-")</f>
        <v>22</v>
      </c>
      <c r="P995" s="177"/>
      <c r="Q995" s="177"/>
      <c r="R995" s="177"/>
      <c r="S995" s="178" t="s">
        <v>40</v>
      </c>
      <c r="T995" s="198" t="str">
        <f>IF(ISERROR(VLOOKUP($S995,Datos!$B$25:$C$29,2,0)),"", VLOOKUP($S995,Datos!$B$25:$C$29,2,0))</f>
        <v>Alta</v>
      </c>
      <c r="U995" s="198" t="str">
        <f>VLOOKUP($S995,'Efectividad de Controles'!$B$5:$D$9,3,0)</f>
        <v>Impacto / Probabilidad</v>
      </c>
      <c r="V995" s="177"/>
      <c r="W995" s="177"/>
      <c r="X995" s="178" t="s">
        <v>191</v>
      </c>
      <c r="Y995" s="178" t="s">
        <v>196</v>
      </c>
      <c r="Z995" s="198">
        <f>IF( AND($X995&lt;&gt;"", $Y995&lt;&gt;""), VLOOKUP( IF(ISERROR(VLOOKUP($X995,Datos!$B$8:$C$13,2,0)),0,VLOOKUP($X995,Datos!$B$8:$C$13,2,0)), Datos!$I$9:$N$13, IF(ISERROR(VLOOKUP($Y995,Datos!$B$17:$C$21,2,0)),0,VLOOKUP($Y995, Datos!$B$17:$C$21,2,0)+1),  0),  "-")</f>
        <v>25</v>
      </c>
      <c r="AA995" s="177"/>
      <c r="AB995" s="177"/>
      <c r="AC995" s="179"/>
      <c r="AD995" s="180"/>
      <c r="AE995" s="198">
        <f t="shared" si="48"/>
        <v>22</v>
      </c>
      <c r="AF995" s="198">
        <f t="shared" si="49"/>
        <v>25</v>
      </c>
      <c r="AG995" s="178">
        <v>3</v>
      </c>
      <c r="AH995" s="198" t="str">
        <f>IF(ISERROR(VLOOKUP($AG995,Datos!$A$9:$E$13,2,0)),"",VLOOKUP($AG995,Datos!$A$9:$E$13,2,0))</f>
        <v>3 Moderado</v>
      </c>
      <c r="AI995" s="197" t="str">
        <f>IF(ISERROR(VLOOKUP($AJ995,Datos!$D$8:$E$13,2,0)),0,VLOOKUP($AJ995,Datos!$D$8:$E$13,2,0))</f>
        <v>Extremadamente Dañino</v>
      </c>
      <c r="AJ995" s="198">
        <f>IF(ISERROR(VLOOKUP($X995,Datos!$B$8:$E$13,3,0)), 0, VLOOKUP($X995,Datos!$B$8:$E$13,3,0))</f>
        <v>4</v>
      </c>
      <c r="AK995" s="198">
        <f>IF(ISERROR(VLOOKUP(AL995,Datos!D988:E993,2,0)),0,VLOOKUP(AL995,Datos!D988:E993,2,0))</f>
        <v>0</v>
      </c>
      <c r="AL995" s="198">
        <f>IF(ISERROR(VLOOKUP(Y995,Datos!B988:E993,3,0)),0,VLOOKUP(Y995,Datos!B988:E993,3,0))</f>
        <v>0</v>
      </c>
      <c r="AM995" s="198">
        <f t="shared" si="50"/>
        <v>4</v>
      </c>
      <c r="AN995" s="198" t="str">
        <f>IF(ISERROR(VLOOKUP($AM995,Datos!$I$24:$J$28,2,0)),"-",VLOOKUP($AM995,Datos!$I$24:$J$28,2,0))</f>
        <v>Moderado</v>
      </c>
    </row>
    <row r="996" spans="1:40" s="199" customFormat="1">
      <c r="A996" s="196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8" t="s">
        <v>191</v>
      </c>
      <c r="N996" s="178" t="s">
        <v>194</v>
      </c>
      <c r="O996" s="198">
        <f>IF( AND($M996&lt;&gt;"", $N996&lt;&gt;""), VLOOKUP( IF(ISERROR(VLOOKUP($M996,Datos!$B$8:$C$13,2,0)),0,VLOOKUP($M996,Datos!$B$8:$C$13,2,0)), Datos!$I$9:$N$13, IF(ISERROR(VLOOKUP($N996,Datos!$B$17:$C$21,2,0)),0,VLOOKUP($N996, Datos!$B$17:$C$21,2,0)+1),  0),  "-")</f>
        <v>22</v>
      </c>
      <c r="P996" s="177"/>
      <c r="Q996" s="177"/>
      <c r="R996" s="177"/>
      <c r="S996" s="178" t="s">
        <v>40</v>
      </c>
      <c r="T996" s="198" t="str">
        <f>IF(ISERROR(VLOOKUP($S996,Datos!$B$25:$C$29,2,0)),"", VLOOKUP($S996,Datos!$B$25:$C$29,2,0))</f>
        <v>Alta</v>
      </c>
      <c r="U996" s="198" t="str">
        <f>VLOOKUP($S996,'Efectividad de Controles'!$B$5:$D$9,3,0)</f>
        <v>Impacto / Probabilidad</v>
      </c>
      <c r="V996" s="177"/>
      <c r="W996" s="177"/>
      <c r="X996" s="178" t="s">
        <v>191</v>
      </c>
      <c r="Y996" s="178" t="s">
        <v>196</v>
      </c>
      <c r="Z996" s="198">
        <f>IF( AND($X996&lt;&gt;"", $Y996&lt;&gt;""), VLOOKUP( IF(ISERROR(VLOOKUP($X996,Datos!$B$8:$C$13,2,0)),0,VLOOKUP($X996,Datos!$B$8:$C$13,2,0)), Datos!$I$9:$N$13, IF(ISERROR(VLOOKUP($Y996,Datos!$B$17:$C$21,2,0)),0,VLOOKUP($Y996, Datos!$B$17:$C$21,2,0)+1),  0),  "-")</f>
        <v>25</v>
      </c>
      <c r="AA996" s="177"/>
      <c r="AB996" s="177"/>
      <c r="AC996" s="179"/>
      <c r="AD996" s="180"/>
      <c r="AE996" s="198">
        <f t="shared" si="48"/>
        <v>22</v>
      </c>
      <c r="AF996" s="198">
        <f t="shared" si="49"/>
        <v>25</v>
      </c>
      <c r="AG996" s="178">
        <v>3</v>
      </c>
      <c r="AH996" s="198" t="str">
        <f>IF(ISERROR(VLOOKUP($AG996,Datos!$A$9:$E$13,2,0)),"",VLOOKUP($AG996,Datos!$A$9:$E$13,2,0))</f>
        <v>3 Moderado</v>
      </c>
      <c r="AI996" s="197" t="str">
        <f>IF(ISERROR(VLOOKUP($AJ996,Datos!$D$8:$E$13,2,0)),0,VLOOKUP($AJ996,Datos!$D$8:$E$13,2,0))</f>
        <v>Extremadamente Dañino</v>
      </c>
      <c r="AJ996" s="198">
        <f>IF(ISERROR(VLOOKUP($X996,Datos!$B$8:$E$13,3,0)), 0, VLOOKUP($X996,Datos!$B$8:$E$13,3,0))</f>
        <v>4</v>
      </c>
      <c r="AK996" s="198">
        <f>IF(ISERROR(VLOOKUP(AL996,Datos!D989:E994,2,0)),0,VLOOKUP(AL996,Datos!D989:E994,2,0))</f>
        <v>0</v>
      </c>
      <c r="AL996" s="198">
        <f>IF(ISERROR(VLOOKUP(Y996,Datos!B989:E994,3,0)),0,VLOOKUP(Y996,Datos!B989:E994,3,0))</f>
        <v>0</v>
      </c>
      <c r="AM996" s="198">
        <f t="shared" si="50"/>
        <v>4</v>
      </c>
      <c r="AN996" s="198" t="str">
        <f>IF(ISERROR(VLOOKUP($AM996,Datos!$I$24:$J$28,2,0)),"-",VLOOKUP($AM996,Datos!$I$24:$J$28,2,0))</f>
        <v>Moderado</v>
      </c>
    </row>
    <row r="997" spans="1:40" s="199" customFormat="1">
      <c r="A997" s="196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8" t="s">
        <v>191</v>
      </c>
      <c r="N997" s="178" t="s">
        <v>194</v>
      </c>
      <c r="O997" s="198">
        <f>IF( AND($M997&lt;&gt;"", $N997&lt;&gt;""), VLOOKUP( IF(ISERROR(VLOOKUP($M997,Datos!$B$8:$C$13,2,0)),0,VLOOKUP($M997,Datos!$B$8:$C$13,2,0)), Datos!$I$9:$N$13, IF(ISERROR(VLOOKUP($N997,Datos!$B$17:$C$21,2,0)),0,VLOOKUP($N997, Datos!$B$17:$C$21,2,0)+1),  0),  "-")</f>
        <v>22</v>
      </c>
      <c r="P997" s="177"/>
      <c r="Q997" s="177"/>
      <c r="R997" s="177"/>
      <c r="S997" s="178" t="s">
        <v>40</v>
      </c>
      <c r="T997" s="198" t="str">
        <f>IF(ISERROR(VLOOKUP($S997,Datos!$B$25:$C$29,2,0)),"", VLOOKUP($S997,Datos!$B$25:$C$29,2,0))</f>
        <v>Alta</v>
      </c>
      <c r="U997" s="198" t="str">
        <f>VLOOKUP($S997,'Efectividad de Controles'!$B$5:$D$9,3,0)</f>
        <v>Impacto / Probabilidad</v>
      </c>
      <c r="V997" s="177"/>
      <c r="W997" s="177"/>
      <c r="X997" s="178" t="s">
        <v>191</v>
      </c>
      <c r="Y997" s="178" t="s">
        <v>196</v>
      </c>
      <c r="Z997" s="198">
        <f>IF( AND($X997&lt;&gt;"", $Y997&lt;&gt;""), VLOOKUP( IF(ISERROR(VLOOKUP($X997,Datos!$B$8:$C$13,2,0)),0,VLOOKUP($X997,Datos!$B$8:$C$13,2,0)), Datos!$I$9:$N$13, IF(ISERROR(VLOOKUP($Y997,Datos!$B$17:$C$21,2,0)),0,VLOOKUP($Y997, Datos!$B$17:$C$21,2,0)+1),  0),  "-")</f>
        <v>25</v>
      </c>
      <c r="AA997" s="177"/>
      <c r="AB997" s="177"/>
      <c r="AC997" s="179"/>
      <c r="AD997" s="180"/>
      <c r="AE997" s="198">
        <f t="shared" si="48"/>
        <v>22</v>
      </c>
      <c r="AF997" s="198">
        <f t="shared" si="49"/>
        <v>25</v>
      </c>
      <c r="AG997" s="178">
        <v>3</v>
      </c>
      <c r="AH997" s="198" t="str">
        <f>IF(ISERROR(VLOOKUP($AG997,Datos!$A$9:$E$13,2,0)),"",VLOOKUP($AG997,Datos!$A$9:$E$13,2,0))</f>
        <v>3 Moderado</v>
      </c>
      <c r="AI997" s="197" t="str">
        <f>IF(ISERROR(VLOOKUP($AJ997,Datos!$D$8:$E$13,2,0)),0,VLOOKUP($AJ997,Datos!$D$8:$E$13,2,0))</f>
        <v>Extremadamente Dañino</v>
      </c>
      <c r="AJ997" s="198">
        <f>IF(ISERROR(VLOOKUP($X997,Datos!$B$8:$E$13,3,0)), 0, VLOOKUP($X997,Datos!$B$8:$E$13,3,0))</f>
        <v>4</v>
      </c>
      <c r="AK997" s="198">
        <f>IF(ISERROR(VLOOKUP(AL997,Datos!D990:E995,2,0)),0,VLOOKUP(AL997,Datos!D990:E995,2,0))</f>
        <v>0</v>
      </c>
      <c r="AL997" s="198">
        <f>IF(ISERROR(VLOOKUP(Y997,Datos!B990:E995,3,0)),0,VLOOKUP(Y997,Datos!B990:E995,3,0))</f>
        <v>0</v>
      </c>
      <c r="AM997" s="198">
        <f t="shared" si="50"/>
        <v>4</v>
      </c>
      <c r="AN997" s="198" t="str">
        <f>IF(ISERROR(VLOOKUP($AM997,Datos!$I$24:$J$28,2,0)),"-",VLOOKUP($AM997,Datos!$I$24:$J$28,2,0))</f>
        <v>Moderado</v>
      </c>
    </row>
    <row r="998" spans="1:40" s="199" customFormat="1">
      <c r="A998" s="196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8" t="s">
        <v>191</v>
      </c>
      <c r="N998" s="178" t="s">
        <v>194</v>
      </c>
      <c r="O998" s="198">
        <f>IF( AND($M998&lt;&gt;"", $N998&lt;&gt;""), VLOOKUP( IF(ISERROR(VLOOKUP($M998,Datos!$B$8:$C$13,2,0)),0,VLOOKUP($M998,Datos!$B$8:$C$13,2,0)), Datos!$I$9:$N$13, IF(ISERROR(VLOOKUP($N998,Datos!$B$17:$C$21,2,0)),0,VLOOKUP($N998, Datos!$B$17:$C$21,2,0)+1),  0),  "-")</f>
        <v>22</v>
      </c>
      <c r="P998" s="177"/>
      <c r="Q998" s="177"/>
      <c r="R998" s="177"/>
      <c r="S998" s="178" t="s">
        <v>40</v>
      </c>
      <c r="T998" s="198" t="str">
        <f>IF(ISERROR(VLOOKUP($S998,Datos!$B$25:$C$29,2,0)),"", VLOOKUP($S998,Datos!$B$25:$C$29,2,0))</f>
        <v>Alta</v>
      </c>
      <c r="U998" s="198" t="str">
        <f>VLOOKUP($S998,'Efectividad de Controles'!$B$5:$D$9,3,0)</f>
        <v>Impacto / Probabilidad</v>
      </c>
      <c r="V998" s="177"/>
      <c r="W998" s="177"/>
      <c r="X998" s="178" t="s">
        <v>191</v>
      </c>
      <c r="Y998" s="178" t="s">
        <v>196</v>
      </c>
      <c r="Z998" s="198">
        <f>IF( AND($X998&lt;&gt;"", $Y998&lt;&gt;""), VLOOKUP( IF(ISERROR(VLOOKUP($X998,Datos!$B$8:$C$13,2,0)),0,VLOOKUP($X998,Datos!$B$8:$C$13,2,0)), Datos!$I$9:$N$13, IF(ISERROR(VLOOKUP($Y998,Datos!$B$17:$C$21,2,0)),0,VLOOKUP($Y998, Datos!$B$17:$C$21,2,0)+1),  0),  "-")</f>
        <v>25</v>
      </c>
      <c r="AA998" s="177"/>
      <c r="AB998" s="177"/>
      <c r="AC998" s="179"/>
      <c r="AD998" s="180"/>
      <c r="AE998" s="198">
        <f t="shared" si="48"/>
        <v>22</v>
      </c>
      <c r="AF998" s="198">
        <f t="shared" si="49"/>
        <v>25</v>
      </c>
      <c r="AG998" s="178">
        <v>3</v>
      </c>
      <c r="AH998" s="198" t="str">
        <f>IF(ISERROR(VLOOKUP($AG998,Datos!$A$9:$E$13,2,0)),"",VLOOKUP($AG998,Datos!$A$9:$E$13,2,0))</f>
        <v>3 Moderado</v>
      </c>
      <c r="AI998" s="197" t="str">
        <f>IF(ISERROR(VLOOKUP($AJ998,Datos!$D$8:$E$13,2,0)),0,VLOOKUP($AJ998,Datos!$D$8:$E$13,2,0))</f>
        <v>Extremadamente Dañino</v>
      </c>
      <c r="AJ998" s="198">
        <f>IF(ISERROR(VLOOKUP($X998,Datos!$B$8:$E$13,3,0)), 0, VLOOKUP($X998,Datos!$B$8:$E$13,3,0))</f>
        <v>4</v>
      </c>
      <c r="AK998" s="198">
        <f>IF(ISERROR(VLOOKUP(AL998,Datos!D991:E996,2,0)),0,VLOOKUP(AL998,Datos!D991:E996,2,0))</f>
        <v>0</v>
      </c>
      <c r="AL998" s="198">
        <f>IF(ISERROR(VLOOKUP(Y998,Datos!B991:E996,3,0)),0,VLOOKUP(Y998,Datos!B991:E996,3,0))</f>
        <v>0</v>
      </c>
      <c r="AM998" s="198">
        <f t="shared" si="50"/>
        <v>4</v>
      </c>
      <c r="AN998" s="198" t="str">
        <f>IF(ISERROR(VLOOKUP($AM998,Datos!$I$24:$J$28,2,0)),"-",VLOOKUP($AM998,Datos!$I$24:$J$28,2,0))</f>
        <v>Moderado</v>
      </c>
    </row>
    <row r="999" spans="1:40" s="199" customFormat="1">
      <c r="A999" s="196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8" t="s">
        <v>191</v>
      </c>
      <c r="N999" s="178" t="s">
        <v>194</v>
      </c>
      <c r="O999" s="198">
        <f>IF( AND($M999&lt;&gt;"", $N999&lt;&gt;""), VLOOKUP( IF(ISERROR(VLOOKUP($M999,Datos!$B$8:$C$13,2,0)),0,VLOOKUP($M999,Datos!$B$8:$C$13,2,0)), Datos!$I$9:$N$13, IF(ISERROR(VLOOKUP($N999,Datos!$B$17:$C$21,2,0)),0,VLOOKUP($N999, Datos!$B$17:$C$21,2,0)+1),  0),  "-")</f>
        <v>22</v>
      </c>
      <c r="P999" s="177"/>
      <c r="Q999" s="177"/>
      <c r="R999" s="177"/>
      <c r="S999" s="178" t="s">
        <v>40</v>
      </c>
      <c r="T999" s="198" t="str">
        <f>IF(ISERROR(VLOOKUP($S999,Datos!$B$25:$C$29,2,0)),"", VLOOKUP($S999,Datos!$B$25:$C$29,2,0))</f>
        <v>Alta</v>
      </c>
      <c r="U999" s="198" t="str">
        <f>VLOOKUP($S999,'Efectividad de Controles'!$B$5:$D$9,3,0)</f>
        <v>Impacto / Probabilidad</v>
      </c>
      <c r="V999" s="177"/>
      <c r="W999" s="177"/>
      <c r="X999" s="178" t="s">
        <v>191</v>
      </c>
      <c r="Y999" s="178" t="s">
        <v>196</v>
      </c>
      <c r="Z999" s="198">
        <f>IF( AND($X999&lt;&gt;"", $Y999&lt;&gt;""), VLOOKUP( IF(ISERROR(VLOOKUP($X999,Datos!$B$8:$C$13,2,0)),0,VLOOKUP($X999,Datos!$B$8:$C$13,2,0)), Datos!$I$9:$N$13, IF(ISERROR(VLOOKUP($Y999,Datos!$B$17:$C$21,2,0)),0,VLOOKUP($Y999, Datos!$B$17:$C$21,2,0)+1),  0),  "-")</f>
        <v>25</v>
      </c>
      <c r="AA999" s="177"/>
      <c r="AB999" s="177"/>
      <c r="AC999" s="179"/>
      <c r="AD999" s="180"/>
      <c r="AE999" s="198">
        <f t="shared" si="48"/>
        <v>22</v>
      </c>
      <c r="AF999" s="198">
        <f t="shared" si="49"/>
        <v>25</v>
      </c>
      <c r="AG999" s="178">
        <v>3</v>
      </c>
      <c r="AH999" s="198" t="str">
        <f>IF(ISERROR(VLOOKUP($AG999,Datos!$A$9:$E$13,2,0)),"",VLOOKUP($AG999,Datos!$A$9:$E$13,2,0))</f>
        <v>3 Moderado</v>
      </c>
      <c r="AI999" s="197" t="str">
        <f>IF(ISERROR(VLOOKUP($AJ999,Datos!$D$8:$E$13,2,0)),0,VLOOKUP($AJ999,Datos!$D$8:$E$13,2,0))</f>
        <v>Extremadamente Dañino</v>
      </c>
      <c r="AJ999" s="198">
        <f>IF(ISERROR(VLOOKUP($X999,Datos!$B$8:$E$13,3,0)), 0, VLOOKUP($X999,Datos!$B$8:$E$13,3,0))</f>
        <v>4</v>
      </c>
      <c r="AK999" s="198">
        <f>IF(ISERROR(VLOOKUP(AL999,Datos!D992:E997,2,0)),0,VLOOKUP(AL999,Datos!D992:E997,2,0))</f>
        <v>0</v>
      </c>
      <c r="AL999" s="198">
        <f>IF(ISERROR(VLOOKUP(Y999,Datos!B992:E997,3,0)),0,VLOOKUP(Y999,Datos!B992:E997,3,0))</f>
        <v>0</v>
      </c>
      <c r="AM999" s="198">
        <f t="shared" si="50"/>
        <v>4</v>
      </c>
      <c r="AN999" s="198" t="str">
        <f>IF(ISERROR(VLOOKUP($AM999,Datos!$I$24:$J$28,2,0)),"-",VLOOKUP($AM999,Datos!$I$24:$J$28,2,0))</f>
        <v>Moderado</v>
      </c>
    </row>
    <row r="1000" spans="1:40" s="199" customFormat="1">
      <c r="A1000" s="196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8" t="s">
        <v>191</v>
      </c>
      <c r="N1000" s="178" t="s">
        <v>194</v>
      </c>
      <c r="O1000" s="198">
        <f>IF( AND($M1000&lt;&gt;"", $N1000&lt;&gt;""), VLOOKUP( IF(ISERROR(VLOOKUP($M1000,Datos!$B$8:$C$13,2,0)),0,VLOOKUP($M1000,Datos!$B$8:$C$13,2,0)), Datos!$I$9:$N$13, IF(ISERROR(VLOOKUP($N1000,Datos!$B$17:$C$21,2,0)),0,VLOOKUP($N1000, Datos!$B$17:$C$21,2,0)+1),  0),  "-")</f>
        <v>22</v>
      </c>
      <c r="P1000" s="177"/>
      <c r="Q1000" s="177"/>
      <c r="R1000" s="177"/>
      <c r="S1000" s="178" t="s">
        <v>40</v>
      </c>
      <c r="T1000" s="198" t="str">
        <f>IF(ISERROR(VLOOKUP($S1000,Datos!$B$25:$C$29,2,0)),"", VLOOKUP($S1000,Datos!$B$25:$C$29,2,0))</f>
        <v>Alta</v>
      </c>
      <c r="U1000" s="198" t="str">
        <f>VLOOKUP($S1000,'Efectividad de Controles'!$B$5:$D$9,3,0)</f>
        <v>Impacto / Probabilidad</v>
      </c>
      <c r="V1000" s="177"/>
      <c r="W1000" s="177"/>
      <c r="X1000" s="178" t="s">
        <v>191</v>
      </c>
      <c r="Y1000" s="178" t="s">
        <v>196</v>
      </c>
      <c r="Z1000" s="198">
        <f>IF( AND($X1000&lt;&gt;"", $Y1000&lt;&gt;""), VLOOKUP( IF(ISERROR(VLOOKUP($X1000,Datos!$B$8:$C$13,2,0)),0,VLOOKUP($X1000,Datos!$B$8:$C$13,2,0)), Datos!$I$9:$N$13, IF(ISERROR(VLOOKUP($Y1000,Datos!$B$17:$C$21,2,0)),0,VLOOKUP($Y1000, Datos!$B$17:$C$21,2,0)+1),  0),  "-")</f>
        <v>25</v>
      </c>
      <c r="AA1000" s="177"/>
      <c r="AB1000" s="177"/>
      <c r="AC1000" s="179"/>
      <c r="AD1000" s="180"/>
      <c r="AE1000" s="198">
        <f t="shared" si="48"/>
        <v>22</v>
      </c>
      <c r="AF1000" s="198">
        <f t="shared" si="49"/>
        <v>25</v>
      </c>
      <c r="AG1000" s="178">
        <v>3</v>
      </c>
      <c r="AH1000" s="198" t="str">
        <f>IF(ISERROR(VLOOKUP($AG1000,Datos!$A$9:$E$13,2,0)),"",VLOOKUP($AG1000,Datos!$A$9:$E$13,2,0))</f>
        <v>3 Moderado</v>
      </c>
      <c r="AI1000" s="197" t="str">
        <f>IF(ISERROR(VLOOKUP($AJ1000,Datos!$D$8:$E$13,2,0)),0,VLOOKUP($AJ1000,Datos!$D$8:$E$13,2,0))</f>
        <v>Extremadamente Dañino</v>
      </c>
      <c r="AJ1000" s="198">
        <f>IF(ISERROR(VLOOKUP($X1000,Datos!$B$8:$E$13,3,0)), 0, VLOOKUP($X1000,Datos!$B$8:$E$13,3,0))</f>
        <v>4</v>
      </c>
      <c r="AK1000" s="198">
        <f>IF(ISERROR(VLOOKUP(AL1000,Datos!D993:E998,2,0)),0,VLOOKUP(AL1000,Datos!D993:E998,2,0))</f>
        <v>0</v>
      </c>
      <c r="AL1000" s="198">
        <f>IF(ISERROR(VLOOKUP(Y1000,Datos!B993:E998,3,0)),0,VLOOKUP(Y1000,Datos!B993:E998,3,0))</f>
        <v>0</v>
      </c>
      <c r="AM1000" s="198">
        <f t="shared" si="50"/>
        <v>4</v>
      </c>
      <c r="AN1000" s="198" t="str">
        <f>IF(ISERROR(VLOOKUP($AM1000,Datos!$I$24:$J$28,2,0)),"-",VLOOKUP($AM1000,Datos!$I$24:$J$28,2,0))</f>
        <v>Moderado</v>
      </c>
    </row>
    <row r="1001" spans="1:40" s="199" customFormat="1">
      <c r="A1001" s="196"/>
      <c r="B1001" s="177"/>
      <c r="C1001" s="177"/>
      <c r="D1001" s="177"/>
      <c r="E1001" s="177"/>
      <c r="F1001" s="177"/>
      <c r="G1001" s="177"/>
      <c r="H1001" s="177"/>
      <c r="I1001" s="177"/>
      <c r="J1001" s="177"/>
      <c r="K1001" s="177"/>
      <c r="L1001" s="177"/>
      <c r="M1001" s="178" t="s">
        <v>191</v>
      </c>
      <c r="N1001" s="178" t="s">
        <v>194</v>
      </c>
      <c r="O1001" s="198">
        <f>IF( AND($M1001&lt;&gt;"", $N1001&lt;&gt;""), VLOOKUP( IF(ISERROR(VLOOKUP($M1001,Datos!$B$8:$C$13,2,0)),0,VLOOKUP($M1001,Datos!$B$8:$C$13,2,0)), Datos!$I$9:$N$13, IF(ISERROR(VLOOKUP($N1001,Datos!$B$17:$C$21,2,0)),0,VLOOKUP($N1001, Datos!$B$17:$C$21,2,0)+1),  0),  "-")</f>
        <v>22</v>
      </c>
      <c r="P1001" s="177"/>
      <c r="Q1001" s="177"/>
      <c r="R1001" s="177"/>
      <c r="S1001" s="178" t="s">
        <v>40</v>
      </c>
      <c r="T1001" s="198" t="str">
        <f>IF(ISERROR(VLOOKUP($S1001,Datos!$B$25:$C$29,2,0)),"", VLOOKUP($S1001,Datos!$B$25:$C$29,2,0))</f>
        <v>Alta</v>
      </c>
      <c r="U1001" s="198" t="str">
        <f>VLOOKUP($S1001,'Efectividad de Controles'!$B$5:$D$9,3,0)</f>
        <v>Impacto / Probabilidad</v>
      </c>
      <c r="V1001" s="177"/>
      <c r="W1001" s="177"/>
      <c r="X1001" s="178" t="s">
        <v>191</v>
      </c>
      <c r="Y1001" s="178" t="s">
        <v>196</v>
      </c>
      <c r="Z1001" s="198">
        <f>IF( AND($X1001&lt;&gt;"", $Y1001&lt;&gt;""), VLOOKUP( IF(ISERROR(VLOOKUP($X1001,Datos!$B$8:$C$13,2,0)),0,VLOOKUP($X1001,Datos!$B$8:$C$13,2,0)), Datos!$I$9:$N$13, IF(ISERROR(VLOOKUP($Y1001,Datos!$B$17:$C$21,2,0)),0,VLOOKUP($Y1001, Datos!$B$17:$C$21,2,0)+1),  0),  "-")</f>
        <v>25</v>
      </c>
      <c r="AA1001" s="177"/>
      <c r="AB1001" s="177"/>
      <c r="AC1001" s="179"/>
      <c r="AD1001" s="180"/>
      <c r="AE1001" s="198">
        <f t="shared" si="48"/>
        <v>22</v>
      </c>
      <c r="AF1001" s="198">
        <f t="shared" si="49"/>
        <v>25</v>
      </c>
      <c r="AG1001" s="178">
        <v>3</v>
      </c>
      <c r="AH1001" s="198" t="str">
        <f>IF(ISERROR(VLOOKUP($AG1001,Datos!$A$9:$E$13,2,0)),"",VLOOKUP($AG1001,Datos!$A$9:$E$13,2,0))</f>
        <v>3 Moderado</v>
      </c>
      <c r="AI1001" s="197" t="str">
        <f>IF(ISERROR(VLOOKUP($AJ1001,Datos!$D$8:$E$13,2,0)),0,VLOOKUP($AJ1001,Datos!$D$8:$E$13,2,0))</f>
        <v>Extremadamente Dañino</v>
      </c>
      <c r="AJ1001" s="198">
        <f>IF(ISERROR(VLOOKUP($X1001,Datos!$B$8:$E$13,3,0)), 0, VLOOKUP($X1001,Datos!$B$8:$E$13,3,0))</f>
        <v>4</v>
      </c>
      <c r="AK1001" s="198">
        <f>IF(ISERROR(VLOOKUP(AL1001,Datos!D994:E999,2,0)),0,VLOOKUP(AL1001,Datos!D994:E999,2,0))</f>
        <v>0</v>
      </c>
      <c r="AL1001" s="198">
        <f>IF(ISERROR(VLOOKUP(Y1001,Datos!B994:E999,3,0)),0,VLOOKUP(Y1001,Datos!B994:E999,3,0))</f>
        <v>0</v>
      </c>
      <c r="AM1001" s="198">
        <f t="shared" si="50"/>
        <v>4</v>
      </c>
      <c r="AN1001" s="198" t="str">
        <f>IF(ISERROR(VLOOKUP($AM1001,Datos!$I$24:$J$28,2,0)),"-",VLOOKUP($AM1001,Datos!$I$24:$J$28,2,0))</f>
        <v>Moderado</v>
      </c>
    </row>
    <row r="1002" spans="1:40" s="199" customFormat="1">
      <c r="A1002" s="196"/>
      <c r="B1002" s="177"/>
      <c r="C1002" s="177"/>
      <c r="D1002" s="177"/>
      <c r="E1002" s="177"/>
      <c r="F1002" s="177"/>
      <c r="G1002" s="177"/>
      <c r="H1002" s="177"/>
      <c r="I1002" s="177"/>
      <c r="J1002" s="177"/>
      <c r="K1002" s="177"/>
      <c r="L1002" s="177"/>
      <c r="M1002" s="178" t="s">
        <v>191</v>
      </c>
      <c r="N1002" s="178" t="s">
        <v>194</v>
      </c>
      <c r="O1002" s="198">
        <f>IF( AND($M1002&lt;&gt;"", $N1002&lt;&gt;""), VLOOKUP( IF(ISERROR(VLOOKUP($M1002,Datos!$B$8:$C$13,2,0)),0,VLOOKUP($M1002,Datos!$B$8:$C$13,2,0)), Datos!$I$9:$N$13, IF(ISERROR(VLOOKUP($N1002,Datos!$B$17:$C$21,2,0)),0,VLOOKUP($N1002, Datos!$B$17:$C$21,2,0)+1),  0),  "-")</f>
        <v>22</v>
      </c>
      <c r="P1002" s="177"/>
      <c r="Q1002" s="177"/>
      <c r="R1002" s="177"/>
      <c r="S1002" s="178" t="s">
        <v>40</v>
      </c>
      <c r="T1002" s="198" t="str">
        <f>IF(ISERROR(VLOOKUP($S1002,Datos!$B$25:$C$29,2,0)),"", VLOOKUP($S1002,Datos!$B$25:$C$29,2,0))</f>
        <v>Alta</v>
      </c>
      <c r="U1002" s="198" t="str">
        <f>VLOOKUP($S1002,'Efectividad de Controles'!$B$5:$D$9,3,0)</f>
        <v>Impacto / Probabilidad</v>
      </c>
      <c r="V1002" s="177"/>
      <c r="W1002" s="177"/>
      <c r="X1002" s="178" t="s">
        <v>191</v>
      </c>
      <c r="Y1002" s="178" t="s">
        <v>196</v>
      </c>
      <c r="Z1002" s="198">
        <f>IF( AND($X1002&lt;&gt;"", $Y1002&lt;&gt;""), VLOOKUP( IF(ISERROR(VLOOKUP($X1002,Datos!$B$8:$C$13,2,0)),0,VLOOKUP($X1002,Datos!$B$8:$C$13,2,0)), Datos!$I$9:$N$13, IF(ISERROR(VLOOKUP($Y1002,Datos!$B$17:$C$21,2,0)),0,VLOOKUP($Y1002, Datos!$B$17:$C$21,2,0)+1),  0),  "-")</f>
        <v>25</v>
      </c>
      <c r="AA1002" s="177"/>
      <c r="AB1002" s="177"/>
      <c r="AC1002" s="179"/>
      <c r="AD1002" s="180"/>
      <c r="AE1002" s="198">
        <f t="shared" si="48"/>
        <v>22</v>
      </c>
      <c r="AF1002" s="198">
        <f t="shared" si="49"/>
        <v>25</v>
      </c>
      <c r="AG1002" s="178">
        <v>3</v>
      </c>
      <c r="AH1002" s="198" t="str">
        <f>IF(ISERROR(VLOOKUP($AG1002,Datos!$A$9:$E$13,2,0)),"",VLOOKUP($AG1002,Datos!$A$9:$E$13,2,0))</f>
        <v>3 Moderado</v>
      </c>
      <c r="AI1002" s="197" t="str">
        <f>IF(ISERROR(VLOOKUP($AJ1002,Datos!$D$8:$E$13,2,0)),0,VLOOKUP($AJ1002,Datos!$D$8:$E$13,2,0))</f>
        <v>Extremadamente Dañino</v>
      </c>
      <c r="AJ1002" s="198">
        <f>IF(ISERROR(VLOOKUP($X1002,Datos!$B$8:$E$13,3,0)), 0, VLOOKUP($X1002,Datos!$B$8:$E$13,3,0))</f>
        <v>4</v>
      </c>
      <c r="AK1002" s="198">
        <f>IF(ISERROR(VLOOKUP(AL1002,Datos!D995:E1000,2,0)),0,VLOOKUP(AL1002,Datos!D995:E1000,2,0))</f>
        <v>0</v>
      </c>
      <c r="AL1002" s="198">
        <f>IF(ISERROR(VLOOKUP(Y1002,Datos!B995:E1000,3,0)),0,VLOOKUP(Y1002,Datos!B995:E1000,3,0))</f>
        <v>0</v>
      </c>
      <c r="AM1002" s="198">
        <f t="shared" si="50"/>
        <v>4</v>
      </c>
      <c r="AN1002" s="198" t="str">
        <f>IF(ISERROR(VLOOKUP($AM1002,Datos!$I$24:$J$28,2,0)),"-",VLOOKUP($AM1002,Datos!$I$24:$J$28,2,0))</f>
        <v>Moderado</v>
      </c>
    </row>
    <row r="1003" spans="1:40" s="199" customFormat="1">
      <c r="A1003" s="196"/>
      <c r="B1003" s="177"/>
      <c r="C1003" s="177"/>
      <c r="D1003" s="177"/>
      <c r="E1003" s="177"/>
      <c r="F1003" s="177"/>
      <c r="G1003" s="177"/>
      <c r="H1003" s="177"/>
      <c r="I1003" s="177"/>
      <c r="J1003" s="177"/>
      <c r="K1003" s="177"/>
      <c r="L1003" s="177"/>
      <c r="M1003" s="178" t="s">
        <v>191</v>
      </c>
      <c r="N1003" s="178" t="s">
        <v>194</v>
      </c>
      <c r="O1003" s="198">
        <f>IF( AND($M1003&lt;&gt;"", $N1003&lt;&gt;""), VLOOKUP( IF(ISERROR(VLOOKUP($M1003,Datos!$B$8:$C$13,2,0)),0,VLOOKUP($M1003,Datos!$B$8:$C$13,2,0)), Datos!$I$9:$N$13, IF(ISERROR(VLOOKUP($N1003,Datos!$B$17:$C$21,2,0)),0,VLOOKUP($N1003, Datos!$B$17:$C$21,2,0)+1),  0),  "-")</f>
        <v>22</v>
      </c>
      <c r="P1003" s="177"/>
      <c r="Q1003" s="177"/>
      <c r="R1003" s="177"/>
      <c r="S1003" s="178" t="s">
        <v>40</v>
      </c>
      <c r="T1003" s="198" t="str">
        <f>IF(ISERROR(VLOOKUP($S1003,Datos!$B$25:$C$29,2,0)),"", VLOOKUP($S1003,Datos!$B$25:$C$29,2,0))</f>
        <v>Alta</v>
      </c>
      <c r="U1003" s="198" t="str">
        <f>VLOOKUP($S1003,'Efectividad de Controles'!$B$5:$D$9,3,0)</f>
        <v>Impacto / Probabilidad</v>
      </c>
      <c r="V1003" s="177"/>
      <c r="W1003" s="177"/>
      <c r="X1003" s="178" t="s">
        <v>191</v>
      </c>
      <c r="Y1003" s="178" t="s">
        <v>196</v>
      </c>
      <c r="Z1003" s="198">
        <f>IF( AND($X1003&lt;&gt;"", $Y1003&lt;&gt;""), VLOOKUP( IF(ISERROR(VLOOKUP($X1003,Datos!$B$8:$C$13,2,0)),0,VLOOKUP($X1003,Datos!$B$8:$C$13,2,0)), Datos!$I$9:$N$13, IF(ISERROR(VLOOKUP($Y1003,Datos!$B$17:$C$21,2,0)),0,VLOOKUP($Y1003, Datos!$B$17:$C$21,2,0)+1),  0),  "-")</f>
        <v>25</v>
      </c>
      <c r="AA1003" s="177"/>
      <c r="AB1003" s="177"/>
      <c r="AC1003" s="179"/>
      <c r="AD1003" s="180"/>
      <c r="AE1003" s="198">
        <f t="shared" si="48"/>
        <v>22</v>
      </c>
      <c r="AF1003" s="198">
        <f t="shared" si="49"/>
        <v>25</v>
      </c>
      <c r="AG1003" s="178">
        <v>3</v>
      </c>
      <c r="AH1003" s="198" t="str">
        <f>IF(ISERROR(VLOOKUP($AG1003,Datos!$A$9:$E$13,2,0)),"",VLOOKUP($AG1003,Datos!$A$9:$E$13,2,0))</f>
        <v>3 Moderado</v>
      </c>
      <c r="AI1003" s="197" t="str">
        <f>IF(ISERROR(VLOOKUP($AJ1003,Datos!$D$8:$E$13,2,0)),0,VLOOKUP($AJ1003,Datos!$D$8:$E$13,2,0))</f>
        <v>Extremadamente Dañino</v>
      </c>
      <c r="AJ1003" s="198">
        <f>IF(ISERROR(VLOOKUP($X1003,Datos!$B$8:$E$13,3,0)), 0, VLOOKUP($X1003,Datos!$B$8:$E$13,3,0))</f>
        <v>4</v>
      </c>
      <c r="AK1003" s="198">
        <f>IF(ISERROR(VLOOKUP(AL1003,Datos!D996:E1001,2,0)),0,VLOOKUP(AL1003,Datos!D996:E1001,2,0))</f>
        <v>0</v>
      </c>
      <c r="AL1003" s="198">
        <f>IF(ISERROR(VLOOKUP(Y1003,Datos!B996:E1001,3,0)),0,VLOOKUP(Y1003,Datos!B996:E1001,3,0))</f>
        <v>0</v>
      </c>
      <c r="AM1003" s="198">
        <f t="shared" si="50"/>
        <v>4</v>
      </c>
      <c r="AN1003" s="198" t="str">
        <f>IF(ISERROR(VLOOKUP($AM1003,Datos!$I$24:$J$28,2,0)),"-",VLOOKUP($AM1003,Datos!$I$24:$J$28,2,0))</f>
        <v>Moderado</v>
      </c>
    </row>
    <row r="1004" spans="1:40" s="199" customFormat="1">
      <c r="A1004" s="196"/>
      <c r="B1004" s="177"/>
      <c r="C1004" s="177"/>
      <c r="D1004" s="177"/>
      <c r="E1004" s="177"/>
      <c r="F1004" s="177"/>
      <c r="G1004" s="177"/>
      <c r="H1004" s="177"/>
      <c r="I1004" s="177"/>
      <c r="J1004" s="177"/>
      <c r="K1004" s="177"/>
      <c r="L1004" s="177"/>
      <c r="M1004" s="178" t="s">
        <v>191</v>
      </c>
      <c r="N1004" s="178" t="s">
        <v>194</v>
      </c>
      <c r="O1004" s="198">
        <f>IF( AND($M1004&lt;&gt;"", $N1004&lt;&gt;""), VLOOKUP( IF(ISERROR(VLOOKUP($M1004,Datos!$B$8:$C$13,2,0)),0,VLOOKUP($M1004,Datos!$B$8:$C$13,2,0)), Datos!$I$9:$N$13, IF(ISERROR(VLOOKUP($N1004,Datos!$B$17:$C$21,2,0)),0,VLOOKUP($N1004, Datos!$B$17:$C$21,2,0)+1),  0),  "-")</f>
        <v>22</v>
      </c>
      <c r="P1004" s="177"/>
      <c r="Q1004" s="177"/>
      <c r="R1004" s="177"/>
      <c r="S1004" s="178" t="s">
        <v>40</v>
      </c>
      <c r="T1004" s="198" t="str">
        <f>IF(ISERROR(VLOOKUP($S1004,Datos!$B$25:$C$29,2,0)),"", VLOOKUP($S1004,Datos!$B$25:$C$29,2,0))</f>
        <v>Alta</v>
      </c>
      <c r="U1004" s="198" t="str">
        <f>VLOOKUP($S1004,'Efectividad de Controles'!$B$5:$D$9,3,0)</f>
        <v>Impacto / Probabilidad</v>
      </c>
      <c r="V1004" s="177"/>
      <c r="W1004" s="177"/>
      <c r="X1004" s="178" t="s">
        <v>191</v>
      </c>
      <c r="Y1004" s="178" t="s">
        <v>196</v>
      </c>
      <c r="Z1004" s="198">
        <f>IF( AND($X1004&lt;&gt;"", $Y1004&lt;&gt;""), VLOOKUP( IF(ISERROR(VLOOKUP($X1004,Datos!$B$8:$C$13,2,0)),0,VLOOKUP($X1004,Datos!$B$8:$C$13,2,0)), Datos!$I$9:$N$13, IF(ISERROR(VLOOKUP($Y1004,Datos!$B$17:$C$21,2,0)),0,VLOOKUP($Y1004, Datos!$B$17:$C$21,2,0)+1),  0),  "-")</f>
        <v>25</v>
      </c>
      <c r="AA1004" s="177"/>
      <c r="AB1004" s="177"/>
      <c r="AC1004" s="179"/>
      <c r="AD1004" s="180"/>
      <c r="AE1004" s="198">
        <f t="shared" si="48"/>
        <v>22</v>
      </c>
      <c r="AF1004" s="198">
        <f t="shared" si="49"/>
        <v>25</v>
      </c>
      <c r="AG1004" s="178">
        <v>3</v>
      </c>
      <c r="AH1004" s="198" t="str">
        <f>IF(ISERROR(VLOOKUP($AG1004,Datos!$A$9:$E$13,2,0)),"",VLOOKUP($AG1004,Datos!$A$9:$E$13,2,0))</f>
        <v>3 Moderado</v>
      </c>
      <c r="AI1004" s="197" t="str">
        <f>IF(ISERROR(VLOOKUP($AJ1004,Datos!$D$8:$E$13,2,0)),0,VLOOKUP($AJ1004,Datos!$D$8:$E$13,2,0))</f>
        <v>Extremadamente Dañino</v>
      </c>
      <c r="AJ1004" s="198">
        <f>IF(ISERROR(VLOOKUP($X1004,Datos!$B$8:$E$13,3,0)), 0, VLOOKUP($X1004,Datos!$B$8:$E$13,3,0))</f>
        <v>4</v>
      </c>
      <c r="AK1004" s="198">
        <f>IF(ISERROR(VLOOKUP(AL1004,Datos!D997:E1002,2,0)),0,VLOOKUP(AL1004,Datos!D997:E1002,2,0))</f>
        <v>0</v>
      </c>
      <c r="AL1004" s="198">
        <f>IF(ISERROR(VLOOKUP(Y1004,Datos!B997:E1002,3,0)),0,VLOOKUP(Y1004,Datos!B997:E1002,3,0))</f>
        <v>0</v>
      </c>
      <c r="AM1004" s="198">
        <f t="shared" si="50"/>
        <v>4</v>
      </c>
      <c r="AN1004" s="198" t="str">
        <f>IF(ISERROR(VLOOKUP($AM1004,Datos!$I$24:$J$28,2,0)),"-",VLOOKUP($AM1004,Datos!$I$24:$J$28,2,0))</f>
        <v>Moderado</v>
      </c>
    </row>
    <row r="1005" spans="1:40" s="199" customFormat="1">
      <c r="A1005" s="196"/>
      <c r="B1005" s="177"/>
      <c r="C1005" s="177"/>
      <c r="D1005" s="177"/>
      <c r="E1005" s="177"/>
      <c r="F1005" s="177"/>
      <c r="G1005" s="177"/>
      <c r="H1005" s="177"/>
      <c r="I1005" s="177"/>
      <c r="J1005" s="177"/>
      <c r="K1005" s="177"/>
      <c r="L1005" s="177"/>
      <c r="M1005" s="178" t="s">
        <v>191</v>
      </c>
      <c r="N1005" s="178" t="s">
        <v>194</v>
      </c>
      <c r="O1005" s="198">
        <f>IF( AND($M1005&lt;&gt;"", $N1005&lt;&gt;""), VLOOKUP( IF(ISERROR(VLOOKUP($M1005,Datos!$B$8:$C$13,2,0)),0,VLOOKUP($M1005,Datos!$B$8:$C$13,2,0)), Datos!$I$9:$N$13, IF(ISERROR(VLOOKUP($N1005,Datos!$B$17:$C$21,2,0)),0,VLOOKUP($N1005, Datos!$B$17:$C$21,2,0)+1),  0),  "-")</f>
        <v>22</v>
      </c>
      <c r="P1005" s="177"/>
      <c r="Q1005" s="177"/>
      <c r="R1005" s="177"/>
      <c r="S1005" s="178" t="s">
        <v>40</v>
      </c>
      <c r="T1005" s="198" t="str">
        <f>IF(ISERROR(VLOOKUP($S1005,Datos!$B$25:$C$29,2,0)),"", VLOOKUP($S1005,Datos!$B$25:$C$29,2,0))</f>
        <v>Alta</v>
      </c>
      <c r="U1005" s="198" t="str">
        <f>VLOOKUP($S1005,'Efectividad de Controles'!$B$5:$D$9,3,0)</f>
        <v>Impacto / Probabilidad</v>
      </c>
      <c r="V1005" s="177"/>
      <c r="W1005" s="177"/>
      <c r="X1005" s="178" t="s">
        <v>191</v>
      </c>
      <c r="Y1005" s="178" t="s">
        <v>196</v>
      </c>
      <c r="Z1005" s="198">
        <f>IF( AND($X1005&lt;&gt;"", $Y1005&lt;&gt;""), VLOOKUP( IF(ISERROR(VLOOKUP($X1005,Datos!$B$8:$C$13,2,0)),0,VLOOKUP($X1005,Datos!$B$8:$C$13,2,0)), Datos!$I$9:$N$13, IF(ISERROR(VLOOKUP($Y1005,Datos!$B$17:$C$21,2,0)),0,VLOOKUP($Y1005, Datos!$B$17:$C$21,2,0)+1),  0),  "-")</f>
        <v>25</v>
      </c>
      <c r="AA1005" s="177"/>
      <c r="AB1005" s="177"/>
      <c r="AC1005" s="179"/>
      <c r="AD1005" s="180"/>
      <c r="AE1005" s="198">
        <f t="shared" si="48"/>
        <v>22</v>
      </c>
      <c r="AF1005" s="198">
        <f t="shared" si="49"/>
        <v>25</v>
      </c>
      <c r="AG1005" s="178">
        <v>3</v>
      </c>
      <c r="AH1005" s="198" t="str">
        <f>IF(ISERROR(VLOOKUP($AG1005,Datos!$A$9:$E$13,2,0)),"",VLOOKUP($AG1005,Datos!$A$9:$E$13,2,0))</f>
        <v>3 Moderado</v>
      </c>
      <c r="AI1005" s="197" t="str">
        <f>IF(ISERROR(VLOOKUP($AJ1005,Datos!$D$8:$E$13,2,0)),0,VLOOKUP($AJ1005,Datos!$D$8:$E$13,2,0))</f>
        <v>Extremadamente Dañino</v>
      </c>
      <c r="AJ1005" s="198">
        <f>IF(ISERROR(VLOOKUP($X1005,Datos!$B$8:$E$13,3,0)), 0, VLOOKUP($X1005,Datos!$B$8:$E$13,3,0))</f>
        <v>4</v>
      </c>
      <c r="AK1005" s="198">
        <f>IF(ISERROR(VLOOKUP(AL1005,Datos!D998:E1003,2,0)),0,VLOOKUP(AL1005,Datos!D998:E1003,2,0))</f>
        <v>0</v>
      </c>
      <c r="AL1005" s="198">
        <f>IF(ISERROR(VLOOKUP(Y1005,Datos!B998:E1003,3,0)),0,VLOOKUP(Y1005,Datos!B998:E1003,3,0))</f>
        <v>0</v>
      </c>
      <c r="AM1005" s="198">
        <f t="shared" si="50"/>
        <v>4</v>
      </c>
      <c r="AN1005" s="198" t="str">
        <f>IF(ISERROR(VLOOKUP($AM1005,Datos!$I$24:$J$28,2,0)),"-",VLOOKUP($AM1005,Datos!$I$24:$J$28,2,0))</f>
        <v>Moderado</v>
      </c>
    </row>
    <row r="1006" spans="1:40" s="199" customFormat="1">
      <c r="A1006" s="196"/>
      <c r="B1006" s="177"/>
      <c r="C1006" s="177"/>
      <c r="D1006" s="177"/>
      <c r="E1006" s="177"/>
      <c r="F1006" s="177"/>
      <c r="G1006" s="177"/>
      <c r="H1006" s="177"/>
      <c r="I1006" s="177"/>
      <c r="J1006" s="177"/>
      <c r="K1006" s="177"/>
      <c r="L1006" s="177"/>
      <c r="M1006" s="178" t="s">
        <v>191</v>
      </c>
      <c r="N1006" s="178" t="s">
        <v>194</v>
      </c>
      <c r="O1006" s="198">
        <f>IF( AND($M1006&lt;&gt;"", $N1006&lt;&gt;""), VLOOKUP( IF(ISERROR(VLOOKUP($M1006,Datos!$B$8:$C$13,2,0)),0,VLOOKUP($M1006,Datos!$B$8:$C$13,2,0)), Datos!$I$9:$N$13, IF(ISERROR(VLOOKUP($N1006,Datos!$B$17:$C$21,2,0)),0,VLOOKUP($N1006, Datos!$B$17:$C$21,2,0)+1),  0),  "-")</f>
        <v>22</v>
      </c>
      <c r="P1006" s="177"/>
      <c r="Q1006" s="177"/>
      <c r="R1006" s="177"/>
      <c r="S1006" s="178" t="s">
        <v>40</v>
      </c>
      <c r="T1006" s="198" t="str">
        <f>IF(ISERROR(VLOOKUP($S1006,Datos!$B$25:$C$29,2,0)),"", VLOOKUP($S1006,Datos!$B$25:$C$29,2,0))</f>
        <v>Alta</v>
      </c>
      <c r="U1006" s="198" t="str">
        <f>VLOOKUP($S1006,'Efectividad de Controles'!$B$5:$D$9,3,0)</f>
        <v>Impacto / Probabilidad</v>
      </c>
      <c r="V1006" s="177"/>
      <c r="W1006" s="177"/>
      <c r="X1006" s="178" t="s">
        <v>191</v>
      </c>
      <c r="Y1006" s="178" t="s">
        <v>196</v>
      </c>
      <c r="Z1006" s="198">
        <f>IF( AND($X1006&lt;&gt;"", $Y1006&lt;&gt;""), VLOOKUP( IF(ISERROR(VLOOKUP($X1006,Datos!$B$8:$C$13,2,0)),0,VLOOKUP($X1006,Datos!$B$8:$C$13,2,0)), Datos!$I$9:$N$13, IF(ISERROR(VLOOKUP($Y1006,Datos!$B$17:$C$21,2,0)),0,VLOOKUP($Y1006, Datos!$B$17:$C$21,2,0)+1),  0),  "-")</f>
        <v>25</v>
      </c>
      <c r="AA1006" s="177"/>
      <c r="AB1006" s="177"/>
      <c r="AC1006" s="179"/>
      <c r="AD1006" s="180"/>
      <c r="AE1006" s="198">
        <f t="shared" si="48"/>
        <v>22</v>
      </c>
      <c r="AF1006" s="198">
        <f t="shared" si="49"/>
        <v>25</v>
      </c>
      <c r="AG1006" s="178">
        <v>3</v>
      </c>
      <c r="AH1006" s="198" t="str">
        <f>IF(ISERROR(VLOOKUP($AG1006,Datos!$A$9:$E$13,2,0)),"",VLOOKUP($AG1006,Datos!$A$9:$E$13,2,0))</f>
        <v>3 Moderado</v>
      </c>
      <c r="AI1006" s="197" t="str">
        <f>IF(ISERROR(VLOOKUP($AJ1006,Datos!$D$8:$E$13,2,0)),0,VLOOKUP($AJ1006,Datos!$D$8:$E$13,2,0))</f>
        <v>Extremadamente Dañino</v>
      </c>
      <c r="AJ1006" s="198">
        <f>IF(ISERROR(VLOOKUP($X1006,Datos!$B$8:$E$13,3,0)), 0, VLOOKUP($X1006,Datos!$B$8:$E$13,3,0))</f>
        <v>4</v>
      </c>
      <c r="AK1006" s="198">
        <f>IF(ISERROR(VLOOKUP(AL1006,Datos!D999:E1004,2,0)),0,VLOOKUP(AL1006,Datos!D999:E1004,2,0))</f>
        <v>0</v>
      </c>
      <c r="AL1006" s="198">
        <f>IF(ISERROR(VLOOKUP(Y1006,Datos!B999:E1004,3,0)),0,VLOOKUP(Y1006,Datos!B999:E1004,3,0))</f>
        <v>0</v>
      </c>
      <c r="AM1006" s="198">
        <f t="shared" si="50"/>
        <v>4</v>
      </c>
      <c r="AN1006" s="198" t="str">
        <f>IF(ISERROR(VLOOKUP($AM1006,Datos!$I$24:$J$28,2,0)),"-",VLOOKUP($AM1006,Datos!$I$24:$J$28,2,0))</f>
        <v>Moderado</v>
      </c>
    </row>
    <row r="1007" spans="1:40" s="199" customFormat="1">
      <c r="A1007" s="196"/>
      <c r="B1007" s="177"/>
      <c r="C1007" s="177"/>
      <c r="D1007" s="177"/>
      <c r="E1007" s="177"/>
      <c r="F1007" s="177"/>
      <c r="G1007" s="177"/>
      <c r="H1007" s="177"/>
      <c r="I1007" s="177"/>
      <c r="J1007" s="177"/>
      <c r="K1007" s="177"/>
      <c r="L1007" s="177"/>
      <c r="M1007" s="178" t="s">
        <v>191</v>
      </c>
      <c r="N1007" s="178" t="s">
        <v>194</v>
      </c>
      <c r="O1007" s="198">
        <f>IF( AND($M1007&lt;&gt;"", $N1007&lt;&gt;""), VLOOKUP( IF(ISERROR(VLOOKUP($M1007,Datos!$B$8:$C$13,2,0)),0,VLOOKUP($M1007,Datos!$B$8:$C$13,2,0)), Datos!$I$9:$N$13, IF(ISERROR(VLOOKUP($N1007,Datos!$B$17:$C$21,2,0)),0,VLOOKUP($N1007, Datos!$B$17:$C$21,2,0)+1),  0),  "-")</f>
        <v>22</v>
      </c>
      <c r="P1007" s="177"/>
      <c r="Q1007" s="177"/>
      <c r="R1007" s="177"/>
      <c r="S1007" s="178" t="s">
        <v>40</v>
      </c>
      <c r="T1007" s="198" t="str">
        <f>IF(ISERROR(VLOOKUP($S1007,Datos!$B$25:$C$29,2,0)),"", VLOOKUP($S1007,Datos!$B$25:$C$29,2,0))</f>
        <v>Alta</v>
      </c>
      <c r="U1007" s="198" t="str">
        <f>VLOOKUP($S1007,'Efectividad de Controles'!$B$5:$D$9,3,0)</f>
        <v>Impacto / Probabilidad</v>
      </c>
      <c r="V1007" s="177"/>
      <c r="W1007" s="177"/>
      <c r="X1007" s="178" t="s">
        <v>191</v>
      </c>
      <c r="Y1007" s="178" t="s">
        <v>196</v>
      </c>
      <c r="Z1007" s="198">
        <f>IF( AND($X1007&lt;&gt;"", $Y1007&lt;&gt;""), VLOOKUP( IF(ISERROR(VLOOKUP($X1007,Datos!$B$8:$C$13,2,0)),0,VLOOKUP($X1007,Datos!$B$8:$C$13,2,0)), Datos!$I$9:$N$13, IF(ISERROR(VLOOKUP($Y1007,Datos!$B$17:$C$21,2,0)),0,VLOOKUP($Y1007, Datos!$B$17:$C$21,2,0)+1),  0),  "-")</f>
        <v>25</v>
      </c>
      <c r="AA1007" s="177"/>
      <c r="AB1007" s="177"/>
      <c r="AC1007" s="179"/>
      <c r="AD1007" s="180"/>
      <c r="AE1007" s="198">
        <f t="shared" si="48"/>
        <v>22</v>
      </c>
      <c r="AF1007" s="198">
        <f t="shared" si="49"/>
        <v>25</v>
      </c>
      <c r="AG1007" s="178">
        <v>3</v>
      </c>
      <c r="AH1007" s="198" t="str">
        <f>IF(ISERROR(VLOOKUP($AG1007,Datos!$A$9:$E$13,2,0)),"",VLOOKUP($AG1007,Datos!$A$9:$E$13,2,0))</f>
        <v>3 Moderado</v>
      </c>
      <c r="AI1007" s="197" t="str">
        <f>IF(ISERROR(VLOOKUP($AJ1007,Datos!$D$8:$E$13,2,0)),0,VLOOKUP($AJ1007,Datos!$D$8:$E$13,2,0))</f>
        <v>Extremadamente Dañino</v>
      </c>
      <c r="AJ1007" s="198">
        <f>IF(ISERROR(VLOOKUP($X1007,Datos!$B$8:$E$13,3,0)), 0, VLOOKUP($X1007,Datos!$B$8:$E$13,3,0))</f>
        <v>4</v>
      </c>
      <c r="AK1007" s="198">
        <f>IF(ISERROR(VLOOKUP(AL1007,Datos!D1000:E1005,2,0)),0,VLOOKUP(AL1007,Datos!D1000:E1005,2,0))</f>
        <v>0</v>
      </c>
      <c r="AL1007" s="198">
        <f>IF(ISERROR(VLOOKUP(Y1007,Datos!B1000:E1005,3,0)),0,VLOOKUP(Y1007,Datos!B1000:E1005,3,0))</f>
        <v>0</v>
      </c>
      <c r="AM1007" s="198">
        <f t="shared" si="50"/>
        <v>4</v>
      </c>
      <c r="AN1007" s="198" t="str">
        <f>IF(ISERROR(VLOOKUP($AM1007,Datos!$I$24:$J$28,2,0)),"-",VLOOKUP($AM1007,Datos!$I$24:$J$28,2,0))</f>
        <v>Moderado</v>
      </c>
    </row>
    <row r="1008" spans="1:40" s="199" customFormat="1">
      <c r="A1008" s="196"/>
      <c r="B1008" s="177"/>
      <c r="C1008" s="177"/>
      <c r="D1008" s="177"/>
      <c r="E1008" s="177"/>
      <c r="F1008" s="177"/>
      <c r="G1008" s="177"/>
      <c r="H1008" s="177"/>
      <c r="I1008" s="177"/>
      <c r="J1008" s="177"/>
      <c r="K1008" s="177"/>
      <c r="L1008" s="177"/>
      <c r="M1008" s="178" t="s">
        <v>191</v>
      </c>
      <c r="N1008" s="178" t="s">
        <v>194</v>
      </c>
      <c r="O1008" s="198">
        <f>IF( AND($M1008&lt;&gt;"", $N1008&lt;&gt;""), VLOOKUP( IF(ISERROR(VLOOKUP($M1008,Datos!$B$8:$C$13,2,0)),0,VLOOKUP($M1008,Datos!$B$8:$C$13,2,0)), Datos!$I$9:$N$13, IF(ISERROR(VLOOKUP($N1008,Datos!$B$17:$C$21,2,0)),0,VLOOKUP($N1008, Datos!$B$17:$C$21,2,0)+1),  0),  "-")</f>
        <v>22</v>
      </c>
      <c r="P1008" s="177"/>
      <c r="Q1008" s="177"/>
      <c r="R1008" s="177"/>
      <c r="S1008" s="178" t="s">
        <v>40</v>
      </c>
      <c r="T1008" s="198" t="str">
        <f>IF(ISERROR(VLOOKUP($S1008,Datos!$B$25:$C$29,2,0)),"", VLOOKUP($S1008,Datos!$B$25:$C$29,2,0))</f>
        <v>Alta</v>
      </c>
      <c r="U1008" s="198" t="str">
        <f>VLOOKUP($S1008,'Efectividad de Controles'!$B$5:$D$9,3,0)</f>
        <v>Impacto / Probabilidad</v>
      </c>
      <c r="V1008" s="177"/>
      <c r="W1008" s="177"/>
      <c r="X1008" s="178" t="s">
        <v>191</v>
      </c>
      <c r="Y1008" s="178" t="s">
        <v>196</v>
      </c>
      <c r="Z1008" s="198">
        <f>IF( AND($X1008&lt;&gt;"", $Y1008&lt;&gt;""), VLOOKUP( IF(ISERROR(VLOOKUP($X1008,Datos!$B$8:$C$13,2,0)),0,VLOOKUP($X1008,Datos!$B$8:$C$13,2,0)), Datos!$I$9:$N$13, IF(ISERROR(VLOOKUP($Y1008,Datos!$B$17:$C$21,2,0)),0,VLOOKUP($Y1008, Datos!$B$17:$C$21,2,0)+1),  0),  "-")</f>
        <v>25</v>
      </c>
      <c r="AA1008" s="177"/>
      <c r="AB1008" s="177"/>
      <c r="AC1008" s="179"/>
      <c r="AD1008" s="180"/>
      <c r="AE1008" s="198">
        <f t="shared" si="48"/>
        <v>22</v>
      </c>
      <c r="AF1008" s="198">
        <f t="shared" si="49"/>
        <v>25</v>
      </c>
      <c r="AG1008" s="178">
        <v>3</v>
      </c>
      <c r="AH1008" s="198" t="str">
        <f>IF(ISERROR(VLOOKUP($AG1008,Datos!$A$9:$E$13,2,0)),"",VLOOKUP($AG1008,Datos!$A$9:$E$13,2,0))</f>
        <v>3 Moderado</v>
      </c>
      <c r="AI1008" s="197" t="str">
        <f>IF(ISERROR(VLOOKUP($AJ1008,Datos!$D$8:$E$13,2,0)),0,VLOOKUP($AJ1008,Datos!$D$8:$E$13,2,0))</f>
        <v>Extremadamente Dañino</v>
      </c>
      <c r="AJ1008" s="198">
        <f>IF(ISERROR(VLOOKUP($X1008,Datos!$B$8:$E$13,3,0)), 0, VLOOKUP($X1008,Datos!$B$8:$E$13,3,0))</f>
        <v>4</v>
      </c>
      <c r="AK1008" s="198">
        <f>IF(ISERROR(VLOOKUP(AL1008,Datos!D1001:E1006,2,0)),0,VLOOKUP(AL1008,Datos!D1001:E1006,2,0))</f>
        <v>0</v>
      </c>
      <c r="AL1008" s="198">
        <f>IF(ISERROR(VLOOKUP(Y1008,Datos!B1001:E1006,3,0)),0,VLOOKUP(Y1008,Datos!B1001:E1006,3,0))</f>
        <v>0</v>
      </c>
      <c r="AM1008" s="198">
        <f t="shared" si="50"/>
        <v>4</v>
      </c>
      <c r="AN1008" s="198" t="str">
        <f>IF(ISERROR(VLOOKUP($AM1008,Datos!$I$24:$J$28,2,0)),"-",VLOOKUP($AM1008,Datos!$I$24:$J$28,2,0))</f>
        <v>Moderado</v>
      </c>
    </row>
    <row r="1009" spans="1:40" s="199" customFormat="1">
      <c r="A1009" s="196"/>
      <c r="B1009" s="177"/>
      <c r="C1009" s="177"/>
      <c r="D1009" s="177"/>
      <c r="E1009" s="177"/>
      <c r="F1009" s="177"/>
      <c r="G1009" s="177"/>
      <c r="H1009" s="177"/>
      <c r="I1009" s="177"/>
      <c r="J1009" s="177"/>
      <c r="K1009" s="177"/>
      <c r="L1009" s="177"/>
      <c r="M1009" s="178" t="s">
        <v>191</v>
      </c>
      <c r="N1009" s="178" t="s">
        <v>194</v>
      </c>
      <c r="O1009" s="198">
        <f>IF( AND($M1009&lt;&gt;"", $N1009&lt;&gt;""), VLOOKUP( IF(ISERROR(VLOOKUP($M1009,Datos!$B$8:$C$13,2,0)),0,VLOOKUP($M1009,Datos!$B$8:$C$13,2,0)), Datos!$I$9:$N$13, IF(ISERROR(VLOOKUP($N1009,Datos!$B$17:$C$21,2,0)),0,VLOOKUP($N1009, Datos!$B$17:$C$21,2,0)+1),  0),  "-")</f>
        <v>22</v>
      </c>
      <c r="P1009" s="177"/>
      <c r="Q1009" s="177"/>
      <c r="R1009" s="177"/>
      <c r="S1009" s="178" t="s">
        <v>40</v>
      </c>
      <c r="T1009" s="198" t="str">
        <f>IF(ISERROR(VLOOKUP($S1009,Datos!$B$25:$C$29,2,0)),"", VLOOKUP($S1009,Datos!$B$25:$C$29,2,0))</f>
        <v>Alta</v>
      </c>
      <c r="U1009" s="198" t="str">
        <f>VLOOKUP($S1009,'Efectividad de Controles'!$B$5:$D$9,3,0)</f>
        <v>Impacto / Probabilidad</v>
      </c>
      <c r="V1009" s="177"/>
      <c r="W1009" s="177"/>
      <c r="X1009" s="178" t="s">
        <v>191</v>
      </c>
      <c r="Y1009" s="178" t="s">
        <v>196</v>
      </c>
      <c r="Z1009" s="198">
        <f>IF( AND($X1009&lt;&gt;"", $Y1009&lt;&gt;""), VLOOKUP( IF(ISERROR(VLOOKUP($X1009,Datos!$B$8:$C$13,2,0)),0,VLOOKUP($X1009,Datos!$B$8:$C$13,2,0)), Datos!$I$9:$N$13, IF(ISERROR(VLOOKUP($Y1009,Datos!$B$17:$C$21,2,0)),0,VLOOKUP($Y1009, Datos!$B$17:$C$21,2,0)+1),  0),  "-")</f>
        <v>25</v>
      </c>
      <c r="AA1009" s="177"/>
      <c r="AB1009" s="177"/>
      <c r="AC1009" s="179"/>
      <c r="AD1009" s="180"/>
      <c r="AE1009" s="198">
        <f t="shared" si="48"/>
        <v>22</v>
      </c>
      <c r="AF1009" s="198">
        <f t="shared" si="49"/>
        <v>25</v>
      </c>
      <c r="AG1009" s="178">
        <v>3</v>
      </c>
      <c r="AH1009" s="198" t="str">
        <f>IF(ISERROR(VLOOKUP($AG1009,Datos!$A$9:$E$13,2,0)),"",VLOOKUP($AG1009,Datos!$A$9:$E$13,2,0))</f>
        <v>3 Moderado</v>
      </c>
      <c r="AI1009" s="197" t="str">
        <f>IF(ISERROR(VLOOKUP($AJ1009,Datos!$D$8:$E$13,2,0)),0,VLOOKUP($AJ1009,Datos!$D$8:$E$13,2,0))</f>
        <v>Extremadamente Dañino</v>
      </c>
      <c r="AJ1009" s="198">
        <f>IF(ISERROR(VLOOKUP($X1009,Datos!$B$8:$E$13,3,0)), 0, VLOOKUP($X1009,Datos!$B$8:$E$13,3,0))</f>
        <v>4</v>
      </c>
      <c r="AK1009" s="198">
        <f>IF(ISERROR(VLOOKUP(AL1009,Datos!D1002:E1007,2,0)),0,VLOOKUP(AL1009,Datos!D1002:E1007,2,0))</f>
        <v>0</v>
      </c>
      <c r="AL1009" s="198">
        <f>IF(ISERROR(VLOOKUP(Y1009,Datos!B1002:E1007,3,0)),0,VLOOKUP(Y1009,Datos!B1002:E1007,3,0))</f>
        <v>0</v>
      </c>
      <c r="AM1009" s="198">
        <f t="shared" si="50"/>
        <v>4</v>
      </c>
      <c r="AN1009" s="198" t="str">
        <f>IF(ISERROR(VLOOKUP($AM1009,Datos!$I$24:$J$28,2,0)),"-",VLOOKUP($AM1009,Datos!$I$24:$J$28,2,0))</f>
        <v>Moderado</v>
      </c>
    </row>
    <row r="1010" spans="1:40" s="199" customFormat="1">
      <c r="A1010" s="196"/>
      <c r="B1010" s="177"/>
      <c r="C1010" s="177"/>
      <c r="D1010" s="177"/>
      <c r="E1010" s="177"/>
      <c r="F1010" s="177"/>
      <c r="G1010" s="177"/>
      <c r="H1010" s="177"/>
      <c r="I1010" s="177"/>
      <c r="J1010" s="177"/>
      <c r="K1010" s="177"/>
      <c r="L1010" s="177"/>
      <c r="M1010" s="178" t="s">
        <v>191</v>
      </c>
      <c r="N1010" s="178" t="s">
        <v>194</v>
      </c>
      <c r="O1010" s="198">
        <f>IF( AND($M1010&lt;&gt;"", $N1010&lt;&gt;""), VLOOKUP( IF(ISERROR(VLOOKUP($M1010,Datos!$B$8:$C$13,2,0)),0,VLOOKUP($M1010,Datos!$B$8:$C$13,2,0)), Datos!$I$9:$N$13, IF(ISERROR(VLOOKUP($N1010,Datos!$B$17:$C$21,2,0)),0,VLOOKUP($N1010, Datos!$B$17:$C$21,2,0)+1),  0),  "-")</f>
        <v>22</v>
      </c>
      <c r="P1010" s="177"/>
      <c r="Q1010" s="177"/>
      <c r="R1010" s="177"/>
      <c r="S1010" s="178" t="s">
        <v>40</v>
      </c>
      <c r="T1010" s="198" t="str">
        <f>IF(ISERROR(VLOOKUP($S1010,Datos!$B$25:$C$29,2,0)),"", VLOOKUP($S1010,Datos!$B$25:$C$29,2,0))</f>
        <v>Alta</v>
      </c>
      <c r="U1010" s="198" t="str">
        <f>VLOOKUP($S1010,'Efectividad de Controles'!$B$5:$D$9,3,0)</f>
        <v>Impacto / Probabilidad</v>
      </c>
      <c r="V1010" s="177"/>
      <c r="W1010" s="177"/>
      <c r="X1010" s="178" t="s">
        <v>191</v>
      </c>
      <c r="Y1010" s="178" t="s">
        <v>196</v>
      </c>
      <c r="Z1010" s="198">
        <f>IF( AND($X1010&lt;&gt;"", $Y1010&lt;&gt;""), VLOOKUP( IF(ISERROR(VLOOKUP($X1010,Datos!$B$8:$C$13,2,0)),0,VLOOKUP($X1010,Datos!$B$8:$C$13,2,0)), Datos!$I$9:$N$13, IF(ISERROR(VLOOKUP($Y1010,Datos!$B$17:$C$21,2,0)),0,VLOOKUP($Y1010, Datos!$B$17:$C$21,2,0)+1),  0),  "-")</f>
        <v>25</v>
      </c>
      <c r="AA1010" s="177"/>
      <c r="AB1010" s="177"/>
      <c r="AC1010" s="179"/>
      <c r="AD1010" s="180"/>
      <c r="AE1010" s="198">
        <f t="shared" si="48"/>
        <v>22</v>
      </c>
      <c r="AF1010" s="198">
        <f t="shared" si="49"/>
        <v>25</v>
      </c>
      <c r="AG1010" s="178">
        <v>3</v>
      </c>
      <c r="AH1010" s="198" t="str">
        <f>IF(ISERROR(VLOOKUP($AG1010,Datos!$A$9:$E$13,2,0)),"",VLOOKUP($AG1010,Datos!$A$9:$E$13,2,0))</f>
        <v>3 Moderado</v>
      </c>
      <c r="AI1010" s="197" t="str">
        <f>IF(ISERROR(VLOOKUP($AJ1010,Datos!$D$8:$E$13,2,0)),0,VLOOKUP($AJ1010,Datos!$D$8:$E$13,2,0))</f>
        <v>Extremadamente Dañino</v>
      </c>
      <c r="AJ1010" s="198">
        <f>IF(ISERROR(VLOOKUP($X1010,Datos!$B$8:$E$13,3,0)), 0, VLOOKUP($X1010,Datos!$B$8:$E$13,3,0))</f>
        <v>4</v>
      </c>
      <c r="AK1010" s="198">
        <f>IF(ISERROR(VLOOKUP(AL1010,Datos!D1003:E1008,2,0)),0,VLOOKUP(AL1010,Datos!D1003:E1008,2,0))</f>
        <v>0</v>
      </c>
      <c r="AL1010" s="198">
        <f>IF(ISERROR(VLOOKUP(Y1010,Datos!B1003:E1008,3,0)),0,VLOOKUP(Y1010,Datos!B1003:E1008,3,0))</f>
        <v>0</v>
      </c>
      <c r="AM1010" s="198">
        <f t="shared" si="50"/>
        <v>4</v>
      </c>
      <c r="AN1010" s="198" t="str">
        <f>IF(ISERROR(VLOOKUP($AM1010,Datos!$I$24:$J$28,2,0)),"-",VLOOKUP($AM1010,Datos!$I$24:$J$28,2,0))</f>
        <v>Moderado</v>
      </c>
    </row>
    <row r="1011" spans="1:40" s="199" customFormat="1">
      <c r="A1011" s="196"/>
      <c r="B1011" s="177"/>
      <c r="C1011" s="177"/>
      <c r="D1011" s="177"/>
      <c r="E1011" s="177"/>
      <c r="F1011" s="177"/>
      <c r="G1011" s="177"/>
      <c r="H1011" s="177"/>
      <c r="I1011" s="177"/>
      <c r="J1011" s="177"/>
      <c r="K1011" s="177"/>
      <c r="L1011" s="177"/>
      <c r="M1011" s="178" t="s">
        <v>191</v>
      </c>
      <c r="N1011" s="178" t="s">
        <v>194</v>
      </c>
      <c r="O1011" s="198">
        <f>IF( AND($M1011&lt;&gt;"", $N1011&lt;&gt;""), VLOOKUP( IF(ISERROR(VLOOKUP($M1011,Datos!$B$8:$C$13,2,0)),0,VLOOKUP($M1011,Datos!$B$8:$C$13,2,0)), Datos!$I$9:$N$13, IF(ISERROR(VLOOKUP($N1011,Datos!$B$17:$C$21,2,0)),0,VLOOKUP($N1011, Datos!$B$17:$C$21,2,0)+1),  0),  "-")</f>
        <v>22</v>
      </c>
      <c r="P1011" s="177"/>
      <c r="Q1011" s="177"/>
      <c r="R1011" s="177"/>
      <c r="S1011" s="178" t="s">
        <v>40</v>
      </c>
      <c r="T1011" s="198" t="str">
        <f>IF(ISERROR(VLOOKUP($S1011,Datos!$B$25:$C$29,2,0)),"", VLOOKUP($S1011,Datos!$B$25:$C$29,2,0))</f>
        <v>Alta</v>
      </c>
      <c r="U1011" s="198" t="str">
        <f>VLOOKUP($S1011,'Efectividad de Controles'!$B$5:$D$9,3,0)</f>
        <v>Impacto / Probabilidad</v>
      </c>
      <c r="V1011" s="177"/>
      <c r="W1011" s="177"/>
      <c r="X1011" s="178" t="s">
        <v>191</v>
      </c>
      <c r="Y1011" s="178" t="s">
        <v>196</v>
      </c>
      <c r="Z1011" s="198">
        <f>IF( AND($X1011&lt;&gt;"", $Y1011&lt;&gt;""), VLOOKUP( IF(ISERROR(VLOOKUP($X1011,Datos!$B$8:$C$13,2,0)),0,VLOOKUP($X1011,Datos!$B$8:$C$13,2,0)), Datos!$I$9:$N$13, IF(ISERROR(VLOOKUP($Y1011,Datos!$B$17:$C$21,2,0)),0,VLOOKUP($Y1011, Datos!$B$17:$C$21,2,0)+1),  0),  "-")</f>
        <v>25</v>
      </c>
      <c r="AA1011" s="177"/>
      <c r="AB1011" s="177"/>
      <c r="AC1011" s="179"/>
      <c r="AD1011" s="180"/>
      <c r="AE1011" s="198">
        <f t="shared" si="48"/>
        <v>22</v>
      </c>
      <c r="AF1011" s="198">
        <f t="shared" si="49"/>
        <v>25</v>
      </c>
      <c r="AG1011" s="178">
        <v>3</v>
      </c>
      <c r="AH1011" s="198" t="str">
        <f>IF(ISERROR(VLOOKUP($AG1011,Datos!$A$9:$E$13,2,0)),"",VLOOKUP($AG1011,Datos!$A$9:$E$13,2,0))</f>
        <v>3 Moderado</v>
      </c>
      <c r="AI1011" s="197" t="str">
        <f>IF(ISERROR(VLOOKUP($AJ1011,Datos!$D$8:$E$13,2,0)),0,VLOOKUP($AJ1011,Datos!$D$8:$E$13,2,0))</f>
        <v>Extremadamente Dañino</v>
      </c>
      <c r="AJ1011" s="198">
        <f>IF(ISERROR(VLOOKUP($X1011,Datos!$B$8:$E$13,3,0)), 0, VLOOKUP($X1011,Datos!$B$8:$E$13,3,0))</f>
        <v>4</v>
      </c>
      <c r="AK1011" s="198">
        <f>IF(ISERROR(VLOOKUP(AL1011,Datos!D1004:E1009,2,0)),0,VLOOKUP(AL1011,Datos!D1004:E1009,2,0))</f>
        <v>0</v>
      </c>
      <c r="AL1011" s="198">
        <f>IF(ISERROR(VLOOKUP(Y1011,Datos!B1004:E1009,3,0)),0,VLOOKUP(Y1011,Datos!B1004:E1009,3,0))</f>
        <v>0</v>
      </c>
      <c r="AM1011" s="198">
        <f t="shared" si="50"/>
        <v>4</v>
      </c>
      <c r="AN1011" s="198" t="str">
        <f>IF(ISERROR(VLOOKUP($AM1011,Datos!$I$24:$J$28,2,0)),"-",VLOOKUP($AM1011,Datos!$I$24:$J$28,2,0))</f>
        <v>Moderado</v>
      </c>
    </row>
    <row r="1012" spans="1:40" s="199" customFormat="1">
      <c r="A1012" s="196"/>
      <c r="B1012" s="177"/>
      <c r="C1012" s="177"/>
      <c r="D1012" s="177"/>
      <c r="E1012" s="177"/>
      <c r="F1012" s="177"/>
      <c r="G1012" s="177"/>
      <c r="H1012" s="177"/>
      <c r="I1012" s="177"/>
      <c r="J1012" s="177"/>
      <c r="K1012" s="177"/>
      <c r="L1012" s="177"/>
      <c r="M1012" s="178" t="s">
        <v>191</v>
      </c>
      <c r="N1012" s="178" t="s">
        <v>194</v>
      </c>
      <c r="O1012" s="198">
        <f>IF( AND($M1012&lt;&gt;"", $N1012&lt;&gt;""), VLOOKUP( IF(ISERROR(VLOOKUP($M1012,Datos!$B$8:$C$13,2,0)),0,VLOOKUP($M1012,Datos!$B$8:$C$13,2,0)), Datos!$I$9:$N$13, IF(ISERROR(VLOOKUP($N1012,Datos!$B$17:$C$21,2,0)),0,VLOOKUP($N1012, Datos!$B$17:$C$21,2,0)+1),  0),  "-")</f>
        <v>22</v>
      </c>
      <c r="P1012" s="177"/>
      <c r="Q1012" s="177"/>
      <c r="R1012" s="177"/>
      <c r="S1012" s="178" t="s">
        <v>40</v>
      </c>
      <c r="T1012" s="198" t="str">
        <f>IF(ISERROR(VLOOKUP($S1012,Datos!$B$25:$C$29,2,0)),"", VLOOKUP($S1012,Datos!$B$25:$C$29,2,0))</f>
        <v>Alta</v>
      </c>
      <c r="U1012" s="198" t="str">
        <f>VLOOKUP($S1012,'Efectividad de Controles'!$B$5:$D$9,3,0)</f>
        <v>Impacto / Probabilidad</v>
      </c>
      <c r="V1012" s="177"/>
      <c r="W1012" s="177"/>
      <c r="X1012" s="178" t="s">
        <v>191</v>
      </c>
      <c r="Y1012" s="178" t="s">
        <v>196</v>
      </c>
      <c r="Z1012" s="198">
        <f>IF( AND($X1012&lt;&gt;"", $Y1012&lt;&gt;""), VLOOKUP( IF(ISERROR(VLOOKUP($X1012,Datos!$B$8:$C$13,2,0)),0,VLOOKUP($X1012,Datos!$B$8:$C$13,2,0)), Datos!$I$9:$N$13, IF(ISERROR(VLOOKUP($Y1012,Datos!$B$17:$C$21,2,0)),0,VLOOKUP($Y1012, Datos!$B$17:$C$21,2,0)+1),  0),  "-")</f>
        <v>25</v>
      </c>
      <c r="AA1012" s="177"/>
      <c r="AB1012" s="177"/>
      <c r="AC1012" s="179"/>
      <c r="AD1012" s="180"/>
      <c r="AE1012" s="198">
        <f t="shared" si="48"/>
        <v>22</v>
      </c>
      <c r="AF1012" s="198">
        <f t="shared" si="49"/>
        <v>25</v>
      </c>
      <c r="AG1012" s="178">
        <v>3</v>
      </c>
      <c r="AH1012" s="198" t="str">
        <f>IF(ISERROR(VLOOKUP($AG1012,Datos!$A$9:$E$13,2,0)),"",VLOOKUP($AG1012,Datos!$A$9:$E$13,2,0))</f>
        <v>3 Moderado</v>
      </c>
      <c r="AI1012" s="197" t="str">
        <f>IF(ISERROR(VLOOKUP($AJ1012,Datos!$D$8:$E$13,2,0)),0,VLOOKUP($AJ1012,Datos!$D$8:$E$13,2,0))</f>
        <v>Extremadamente Dañino</v>
      </c>
      <c r="AJ1012" s="198">
        <f>IF(ISERROR(VLOOKUP($X1012,Datos!$B$8:$E$13,3,0)), 0, VLOOKUP($X1012,Datos!$B$8:$E$13,3,0))</f>
        <v>4</v>
      </c>
      <c r="AK1012" s="198">
        <f>IF(ISERROR(VLOOKUP(AL1012,Datos!D1005:E1010,2,0)),0,VLOOKUP(AL1012,Datos!D1005:E1010,2,0))</f>
        <v>0</v>
      </c>
      <c r="AL1012" s="198">
        <f>IF(ISERROR(VLOOKUP(Y1012,Datos!B1005:E1010,3,0)),0,VLOOKUP(Y1012,Datos!B1005:E1010,3,0))</f>
        <v>0</v>
      </c>
      <c r="AM1012" s="198">
        <f t="shared" si="50"/>
        <v>4</v>
      </c>
      <c r="AN1012" s="198" t="str">
        <f>IF(ISERROR(VLOOKUP($AM1012,Datos!$I$24:$J$28,2,0)),"-",VLOOKUP($AM1012,Datos!$I$24:$J$28,2,0))</f>
        <v>Moderado</v>
      </c>
    </row>
    <row r="1013" spans="1:40" s="199" customFormat="1">
      <c r="A1013" s="196"/>
      <c r="B1013" s="177"/>
      <c r="C1013" s="177"/>
      <c r="D1013" s="177"/>
      <c r="E1013" s="177"/>
      <c r="F1013" s="177"/>
      <c r="G1013" s="177"/>
      <c r="H1013" s="177"/>
      <c r="I1013" s="177"/>
      <c r="J1013" s="177"/>
      <c r="K1013" s="177"/>
      <c r="L1013" s="177"/>
      <c r="M1013" s="178" t="s">
        <v>191</v>
      </c>
      <c r="N1013" s="178" t="s">
        <v>194</v>
      </c>
      <c r="O1013" s="198">
        <f>IF( AND($M1013&lt;&gt;"", $N1013&lt;&gt;""), VLOOKUP( IF(ISERROR(VLOOKUP($M1013,Datos!$B$8:$C$13,2,0)),0,VLOOKUP($M1013,Datos!$B$8:$C$13,2,0)), Datos!$I$9:$N$13, IF(ISERROR(VLOOKUP($N1013,Datos!$B$17:$C$21,2,0)),0,VLOOKUP($N1013, Datos!$B$17:$C$21,2,0)+1),  0),  "-")</f>
        <v>22</v>
      </c>
      <c r="P1013" s="177"/>
      <c r="Q1013" s="177"/>
      <c r="R1013" s="177"/>
      <c r="S1013" s="178" t="s">
        <v>40</v>
      </c>
      <c r="T1013" s="198" t="str">
        <f>IF(ISERROR(VLOOKUP($S1013,Datos!$B$25:$C$29,2,0)),"", VLOOKUP($S1013,Datos!$B$25:$C$29,2,0))</f>
        <v>Alta</v>
      </c>
      <c r="U1013" s="198" t="str">
        <f>VLOOKUP($S1013,'Efectividad de Controles'!$B$5:$D$9,3,0)</f>
        <v>Impacto / Probabilidad</v>
      </c>
      <c r="V1013" s="177"/>
      <c r="W1013" s="177"/>
      <c r="X1013" s="178" t="s">
        <v>191</v>
      </c>
      <c r="Y1013" s="178" t="s">
        <v>196</v>
      </c>
      <c r="Z1013" s="198">
        <f>IF( AND($X1013&lt;&gt;"", $Y1013&lt;&gt;""), VLOOKUP( IF(ISERROR(VLOOKUP($X1013,Datos!$B$8:$C$13,2,0)),0,VLOOKUP($X1013,Datos!$B$8:$C$13,2,0)), Datos!$I$9:$N$13, IF(ISERROR(VLOOKUP($Y1013,Datos!$B$17:$C$21,2,0)),0,VLOOKUP($Y1013, Datos!$B$17:$C$21,2,0)+1),  0),  "-")</f>
        <v>25</v>
      </c>
      <c r="AA1013" s="177"/>
      <c r="AB1013" s="177"/>
      <c r="AC1013" s="179"/>
      <c r="AD1013" s="180"/>
      <c r="AE1013" s="198">
        <f t="shared" si="48"/>
        <v>22</v>
      </c>
      <c r="AF1013" s="198">
        <f t="shared" si="49"/>
        <v>25</v>
      </c>
      <c r="AG1013" s="178">
        <v>3</v>
      </c>
      <c r="AH1013" s="198" t="str">
        <f>IF(ISERROR(VLOOKUP($AG1013,Datos!$A$9:$E$13,2,0)),"",VLOOKUP($AG1013,Datos!$A$9:$E$13,2,0))</f>
        <v>3 Moderado</v>
      </c>
      <c r="AI1013" s="197" t="str">
        <f>IF(ISERROR(VLOOKUP($AJ1013,Datos!$D$8:$E$13,2,0)),0,VLOOKUP($AJ1013,Datos!$D$8:$E$13,2,0))</f>
        <v>Extremadamente Dañino</v>
      </c>
      <c r="AJ1013" s="198">
        <f>IF(ISERROR(VLOOKUP($X1013,Datos!$B$8:$E$13,3,0)), 0, VLOOKUP($X1013,Datos!$B$8:$E$13,3,0))</f>
        <v>4</v>
      </c>
      <c r="AK1013" s="198">
        <f>IF(ISERROR(VLOOKUP(AL1013,Datos!D1006:E1011,2,0)),0,VLOOKUP(AL1013,Datos!D1006:E1011,2,0))</f>
        <v>0</v>
      </c>
      <c r="AL1013" s="198">
        <f>IF(ISERROR(VLOOKUP(Y1013,Datos!B1006:E1011,3,0)),0,VLOOKUP(Y1013,Datos!B1006:E1011,3,0))</f>
        <v>0</v>
      </c>
      <c r="AM1013" s="198">
        <f t="shared" si="50"/>
        <v>4</v>
      </c>
      <c r="AN1013" s="198" t="str">
        <f>IF(ISERROR(VLOOKUP($AM1013,Datos!$I$24:$J$28,2,0)),"-",VLOOKUP($AM1013,Datos!$I$24:$J$28,2,0))</f>
        <v>Moderado</v>
      </c>
    </row>
    <row r="1014" spans="1:40" s="199" customFormat="1">
      <c r="A1014" s="196"/>
      <c r="B1014" s="177"/>
      <c r="C1014" s="177"/>
      <c r="D1014" s="177"/>
      <c r="E1014" s="177"/>
      <c r="F1014" s="177"/>
      <c r="G1014" s="177"/>
      <c r="H1014" s="177"/>
      <c r="I1014" s="177"/>
      <c r="J1014" s="177"/>
      <c r="K1014" s="177"/>
      <c r="L1014" s="177"/>
      <c r="M1014" s="178" t="s">
        <v>191</v>
      </c>
      <c r="N1014" s="178" t="s">
        <v>194</v>
      </c>
      <c r="O1014" s="198">
        <f>IF( AND($M1014&lt;&gt;"", $N1014&lt;&gt;""), VLOOKUP( IF(ISERROR(VLOOKUP($M1014,Datos!$B$8:$C$13,2,0)),0,VLOOKUP($M1014,Datos!$B$8:$C$13,2,0)), Datos!$I$9:$N$13, IF(ISERROR(VLOOKUP($N1014,Datos!$B$17:$C$21,2,0)),0,VLOOKUP($N1014, Datos!$B$17:$C$21,2,0)+1),  0),  "-")</f>
        <v>22</v>
      </c>
      <c r="P1014" s="177"/>
      <c r="Q1014" s="177"/>
      <c r="R1014" s="177"/>
      <c r="S1014" s="178" t="s">
        <v>40</v>
      </c>
      <c r="T1014" s="198" t="str">
        <f>IF(ISERROR(VLOOKUP($S1014,Datos!$B$25:$C$29,2,0)),"", VLOOKUP($S1014,Datos!$B$25:$C$29,2,0))</f>
        <v>Alta</v>
      </c>
      <c r="U1014" s="198" t="str">
        <f>VLOOKUP($S1014,'Efectividad de Controles'!$B$5:$D$9,3,0)</f>
        <v>Impacto / Probabilidad</v>
      </c>
      <c r="V1014" s="177"/>
      <c r="W1014" s="177"/>
      <c r="X1014" s="178" t="s">
        <v>191</v>
      </c>
      <c r="Y1014" s="178" t="s">
        <v>196</v>
      </c>
      <c r="Z1014" s="198">
        <f>IF( AND($X1014&lt;&gt;"", $Y1014&lt;&gt;""), VLOOKUP( IF(ISERROR(VLOOKUP($X1014,Datos!$B$8:$C$13,2,0)),0,VLOOKUP($X1014,Datos!$B$8:$C$13,2,0)), Datos!$I$9:$N$13, IF(ISERROR(VLOOKUP($Y1014,Datos!$B$17:$C$21,2,0)),0,VLOOKUP($Y1014, Datos!$B$17:$C$21,2,0)+1),  0),  "-")</f>
        <v>25</v>
      </c>
      <c r="AA1014" s="177"/>
      <c r="AB1014" s="177"/>
      <c r="AC1014" s="179"/>
      <c r="AD1014" s="180"/>
      <c r="AE1014" s="198">
        <f t="shared" si="48"/>
        <v>22</v>
      </c>
      <c r="AF1014" s="198">
        <f t="shared" si="49"/>
        <v>25</v>
      </c>
      <c r="AG1014" s="178">
        <v>3</v>
      </c>
      <c r="AH1014" s="198" t="str">
        <f>IF(ISERROR(VLOOKUP($AG1014,Datos!$A$9:$E$13,2,0)),"",VLOOKUP($AG1014,Datos!$A$9:$E$13,2,0))</f>
        <v>3 Moderado</v>
      </c>
      <c r="AI1014" s="197" t="str">
        <f>IF(ISERROR(VLOOKUP($AJ1014,Datos!$D$8:$E$13,2,0)),0,VLOOKUP($AJ1014,Datos!$D$8:$E$13,2,0))</f>
        <v>Extremadamente Dañino</v>
      </c>
      <c r="AJ1014" s="198">
        <f>IF(ISERROR(VLOOKUP($X1014,Datos!$B$8:$E$13,3,0)), 0, VLOOKUP($X1014,Datos!$B$8:$E$13,3,0))</f>
        <v>4</v>
      </c>
      <c r="AK1014" s="198">
        <f>IF(ISERROR(VLOOKUP(AL1014,Datos!D1007:E1012,2,0)),0,VLOOKUP(AL1014,Datos!D1007:E1012,2,0))</f>
        <v>0</v>
      </c>
      <c r="AL1014" s="198">
        <f>IF(ISERROR(VLOOKUP(Y1014,Datos!B1007:E1012,3,0)),0,VLOOKUP(Y1014,Datos!B1007:E1012,3,0))</f>
        <v>0</v>
      </c>
      <c r="AM1014" s="198">
        <f t="shared" si="50"/>
        <v>4</v>
      </c>
      <c r="AN1014" s="198" t="str">
        <f>IF(ISERROR(VLOOKUP($AM1014,Datos!$I$24:$J$28,2,0)),"-",VLOOKUP($AM1014,Datos!$I$24:$J$28,2,0))</f>
        <v>Moderado</v>
      </c>
    </row>
    <row r="1015" spans="1:40" s="199" customFormat="1">
      <c r="A1015" s="196"/>
      <c r="B1015" s="177"/>
      <c r="C1015" s="177"/>
      <c r="D1015" s="177"/>
      <c r="E1015" s="177"/>
      <c r="F1015" s="177"/>
      <c r="G1015" s="177"/>
      <c r="H1015" s="177"/>
      <c r="I1015" s="177"/>
      <c r="J1015" s="177"/>
      <c r="K1015" s="177"/>
      <c r="L1015" s="177"/>
      <c r="M1015" s="178" t="s">
        <v>191</v>
      </c>
      <c r="N1015" s="178" t="s">
        <v>194</v>
      </c>
      <c r="O1015" s="198">
        <f>IF( AND($M1015&lt;&gt;"", $N1015&lt;&gt;""), VLOOKUP( IF(ISERROR(VLOOKUP($M1015,Datos!$B$8:$C$13,2,0)),0,VLOOKUP($M1015,Datos!$B$8:$C$13,2,0)), Datos!$I$9:$N$13, IF(ISERROR(VLOOKUP($N1015,Datos!$B$17:$C$21,2,0)),0,VLOOKUP($N1015, Datos!$B$17:$C$21,2,0)+1),  0),  "-")</f>
        <v>22</v>
      </c>
      <c r="P1015" s="177"/>
      <c r="Q1015" s="177"/>
      <c r="R1015" s="177"/>
      <c r="S1015" s="178" t="s">
        <v>40</v>
      </c>
      <c r="T1015" s="198" t="str">
        <f>IF(ISERROR(VLOOKUP($S1015,Datos!$B$25:$C$29,2,0)),"", VLOOKUP($S1015,Datos!$B$25:$C$29,2,0))</f>
        <v>Alta</v>
      </c>
      <c r="U1015" s="198" t="str">
        <f>VLOOKUP($S1015,'Efectividad de Controles'!$B$5:$D$9,3,0)</f>
        <v>Impacto / Probabilidad</v>
      </c>
      <c r="V1015" s="177"/>
      <c r="W1015" s="177"/>
      <c r="X1015" s="178" t="s">
        <v>191</v>
      </c>
      <c r="Y1015" s="178" t="s">
        <v>196</v>
      </c>
      <c r="Z1015" s="198">
        <f>IF( AND($X1015&lt;&gt;"", $Y1015&lt;&gt;""), VLOOKUP( IF(ISERROR(VLOOKUP($X1015,Datos!$B$8:$C$13,2,0)),0,VLOOKUP($X1015,Datos!$B$8:$C$13,2,0)), Datos!$I$9:$N$13, IF(ISERROR(VLOOKUP($Y1015,Datos!$B$17:$C$21,2,0)),0,VLOOKUP($Y1015, Datos!$B$17:$C$21,2,0)+1),  0),  "-")</f>
        <v>25</v>
      </c>
      <c r="AA1015" s="177"/>
      <c r="AB1015" s="177"/>
      <c r="AC1015" s="179"/>
      <c r="AD1015" s="180"/>
      <c r="AE1015" s="198">
        <f t="shared" si="48"/>
        <v>22</v>
      </c>
      <c r="AF1015" s="198">
        <f t="shared" si="49"/>
        <v>25</v>
      </c>
      <c r="AG1015" s="178">
        <v>3</v>
      </c>
      <c r="AH1015" s="198" t="str">
        <f>IF(ISERROR(VLOOKUP($AG1015,Datos!$A$9:$E$13,2,0)),"",VLOOKUP($AG1015,Datos!$A$9:$E$13,2,0))</f>
        <v>3 Moderado</v>
      </c>
      <c r="AI1015" s="197" t="str">
        <f>IF(ISERROR(VLOOKUP($AJ1015,Datos!$D$8:$E$13,2,0)),0,VLOOKUP($AJ1015,Datos!$D$8:$E$13,2,0))</f>
        <v>Extremadamente Dañino</v>
      </c>
      <c r="AJ1015" s="198">
        <f>IF(ISERROR(VLOOKUP($X1015,Datos!$B$8:$E$13,3,0)), 0, VLOOKUP($X1015,Datos!$B$8:$E$13,3,0))</f>
        <v>4</v>
      </c>
      <c r="AK1015" s="198">
        <f>IF(ISERROR(VLOOKUP(AL1015,Datos!D1008:E1013,2,0)),0,VLOOKUP(AL1015,Datos!D1008:E1013,2,0))</f>
        <v>0</v>
      </c>
      <c r="AL1015" s="198">
        <f>IF(ISERROR(VLOOKUP(Y1015,Datos!B1008:E1013,3,0)),0,VLOOKUP(Y1015,Datos!B1008:E1013,3,0))</f>
        <v>0</v>
      </c>
      <c r="AM1015" s="198">
        <f t="shared" si="50"/>
        <v>4</v>
      </c>
      <c r="AN1015" s="198" t="str">
        <f>IF(ISERROR(VLOOKUP($AM1015,Datos!$I$24:$J$28,2,0)),"-",VLOOKUP($AM1015,Datos!$I$24:$J$28,2,0))</f>
        <v>Moderado</v>
      </c>
    </row>
    <row r="1016" spans="1:40" s="199" customFormat="1">
      <c r="A1016" s="196"/>
      <c r="B1016" s="177"/>
      <c r="C1016" s="177"/>
      <c r="D1016" s="177"/>
      <c r="E1016" s="177"/>
      <c r="F1016" s="177"/>
      <c r="G1016" s="177"/>
      <c r="H1016" s="177"/>
      <c r="I1016" s="177"/>
      <c r="J1016" s="177"/>
      <c r="K1016" s="177"/>
      <c r="L1016" s="177"/>
      <c r="M1016" s="178" t="s">
        <v>191</v>
      </c>
      <c r="N1016" s="178" t="s">
        <v>194</v>
      </c>
      <c r="O1016" s="198">
        <f>IF( AND($M1016&lt;&gt;"", $N1016&lt;&gt;""), VLOOKUP( IF(ISERROR(VLOOKUP($M1016,Datos!$B$8:$C$13,2,0)),0,VLOOKUP($M1016,Datos!$B$8:$C$13,2,0)), Datos!$I$9:$N$13, IF(ISERROR(VLOOKUP($N1016,Datos!$B$17:$C$21,2,0)),0,VLOOKUP($N1016, Datos!$B$17:$C$21,2,0)+1),  0),  "-")</f>
        <v>22</v>
      </c>
      <c r="P1016" s="177"/>
      <c r="Q1016" s="177"/>
      <c r="R1016" s="177"/>
      <c r="S1016" s="178" t="s">
        <v>40</v>
      </c>
      <c r="T1016" s="198" t="str">
        <f>IF(ISERROR(VLOOKUP($S1016,Datos!$B$25:$C$29,2,0)),"", VLOOKUP($S1016,Datos!$B$25:$C$29,2,0))</f>
        <v>Alta</v>
      </c>
      <c r="U1016" s="198" t="str">
        <f>VLOOKUP($S1016,'Efectividad de Controles'!$B$5:$D$9,3,0)</f>
        <v>Impacto / Probabilidad</v>
      </c>
      <c r="V1016" s="177"/>
      <c r="W1016" s="177"/>
      <c r="X1016" s="178" t="s">
        <v>191</v>
      </c>
      <c r="Y1016" s="178" t="s">
        <v>196</v>
      </c>
      <c r="Z1016" s="198">
        <f>IF( AND($X1016&lt;&gt;"", $Y1016&lt;&gt;""), VLOOKUP( IF(ISERROR(VLOOKUP($X1016,Datos!$B$8:$C$13,2,0)),0,VLOOKUP($X1016,Datos!$B$8:$C$13,2,0)), Datos!$I$9:$N$13, IF(ISERROR(VLOOKUP($Y1016,Datos!$B$17:$C$21,2,0)),0,VLOOKUP($Y1016, Datos!$B$17:$C$21,2,0)+1),  0),  "-")</f>
        <v>25</v>
      </c>
      <c r="AA1016" s="177"/>
      <c r="AB1016" s="177"/>
      <c r="AC1016" s="179"/>
      <c r="AD1016" s="180"/>
      <c r="AE1016" s="198">
        <f t="shared" si="48"/>
        <v>22</v>
      </c>
      <c r="AF1016" s="198">
        <f t="shared" si="49"/>
        <v>25</v>
      </c>
      <c r="AG1016" s="178">
        <v>3</v>
      </c>
      <c r="AH1016" s="198" t="str">
        <f>IF(ISERROR(VLOOKUP($AG1016,Datos!$A$9:$E$13,2,0)),"",VLOOKUP($AG1016,Datos!$A$9:$E$13,2,0))</f>
        <v>3 Moderado</v>
      </c>
      <c r="AI1016" s="197" t="str">
        <f>IF(ISERROR(VLOOKUP($AJ1016,Datos!$D$8:$E$13,2,0)),0,VLOOKUP($AJ1016,Datos!$D$8:$E$13,2,0))</f>
        <v>Extremadamente Dañino</v>
      </c>
      <c r="AJ1016" s="198">
        <f>IF(ISERROR(VLOOKUP($X1016,Datos!$B$8:$E$13,3,0)), 0, VLOOKUP($X1016,Datos!$B$8:$E$13,3,0))</f>
        <v>4</v>
      </c>
      <c r="AK1016" s="198">
        <f>IF(ISERROR(VLOOKUP(AL1016,Datos!D1009:E1014,2,0)),0,VLOOKUP(AL1016,Datos!D1009:E1014,2,0))</f>
        <v>0</v>
      </c>
      <c r="AL1016" s="198">
        <f>IF(ISERROR(VLOOKUP(Y1016,Datos!B1009:E1014,3,0)),0,VLOOKUP(Y1016,Datos!B1009:E1014,3,0))</f>
        <v>0</v>
      </c>
      <c r="AM1016" s="198">
        <f t="shared" si="50"/>
        <v>4</v>
      </c>
      <c r="AN1016" s="198" t="str">
        <f>IF(ISERROR(VLOOKUP($AM1016,Datos!$I$24:$J$28,2,0)),"-",VLOOKUP($AM1016,Datos!$I$24:$J$28,2,0))</f>
        <v>Moderado</v>
      </c>
    </row>
    <row r="1017" spans="1:40" s="199" customFormat="1">
      <c r="A1017" s="196"/>
      <c r="B1017" s="177"/>
      <c r="C1017" s="177"/>
      <c r="D1017" s="177"/>
      <c r="E1017" s="177"/>
      <c r="F1017" s="177"/>
      <c r="G1017" s="177"/>
      <c r="H1017" s="177"/>
      <c r="I1017" s="177"/>
      <c r="J1017" s="177"/>
      <c r="K1017" s="177"/>
      <c r="L1017" s="177"/>
      <c r="M1017" s="178" t="s">
        <v>191</v>
      </c>
      <c r="N1017" s="178" t="s">
        <v>194</v>
      </c>
      <c r="O1017" s="198">
        <f>IF( AND($M1017&lt;&gt;"", $N1017&lt;&gt;""), VLOOKUP( IF(ISERROR(VLOOKUP($M1017,Datos!$B$8:$C$13,2,0)),0,VLOOKUP($M1017,Datos!$B$8:$C$13,2,0)), Datos!$I$9:$N$13, IF(ISERROR(VLOOKUP($N1017,Datos!$B$17:$C$21,2,0)),0,VLOOKUP($N1017, Datos!$B$17:$C$21,2,0)+1),  0),  "-")</f>
        <v>22</v>
      </c>
      <c r="P1017" s="177"/>
      <c r="Q1017" s="177"/>
      <c r="R1017" s="177"/>
      <c r="S1017" s="178" t="s">
        <v>40</v>
      </c>
      <c r="T1017" s="198" t="str">
        <f>IF(ISERROR(VLOOKUP($S1017,Datos!$B$25:$C$29,2,0)),"", VLOOKUP($S1017,Datos!$B$25:$C$29,2,0))</f>
        <v>Alta</v>
      </c>
      <c r="U1017" s="198" t="str">
        <f>VLOOKUP($S1017,'Efectividad de Controles'!$B$5:$D$9,3,0)</f>
        <v>Impacto / Probabilidad</v>
      </c>
      <c r="V1017" s="177"/>
      <c r="W1017" s="177"/>
      <c r="X1017" s="178" t="s">
        <v>191</v>
      </c>
      <c r="Y1017" s="178" t="s">
        <v>196</v>
      </c>
      <c r="Z1017" s="198">
        <f>IF( AND($X1017&lt;&gt;"", $Y1017&lt;&gt;""), VLOOKUP( IF(ISERROR(VLOOKUP($X1017,Datos!$B$8:$C$13,2,0)),0,VLOOKUP($X1017,Datos!$B$8:$C$13,2,0)), Datos!$I$9:$N$13, IF(ISERROR(VLOOKUP($Y1017,Datos!$B$17:$C$21,2,0)),0,VLOOKUP($Y1017, Datos!$B$17:$C$21,2,0)+1),  0),  "-")</f>
        <v>25</v>
      </c>
      <c r="AA1017" s="177"/>
      <c r="AB1017" s="177"/>
      <c r="AC1017" s="179"/>
      <c r="AD1017" s="180"/>
      <c r="AE1017" s="198">
        <f t="shared" si="48"/>
        <v>22</v>
      </c>
      <c r="AF1017" s="198">
        <f t="shared" si="49"/>
        <v>25</v>
      </c>
      <c r="AG1017" s="178">
        <v>3</v>
      </c>
      <c r="AH1017" s="198" t="str">
        <f>IF(ISERROR(VLOOKUP($AG1017,Datos!$A$9:$E$13,2,0)),"",VLOOKUP($AG1017,Datos!$A$9:$E$13,2,0))</f>
        <v>3 Moderado</v>
      </c>
      <c r="AI1017" s="197" t="str">
        <f>IF(ISERROR(VLOOKUP($AJ1017,Datos!$D$8:$E$13,2,0)),0,VLOOKUP($AJ1017,Datos!$D$8:$E$13,2,0))</f>
        <v>Extremadamente Dañino</v>
      </c>
      <c r="AJ1017" s="198">
        <f>IF(ISERROR(VLOOKUP($X1017,Datos!$B$8:$E$13,3,0)), 0, VLOOKUP($X1017,Datos!$B$8:$E$13,3,0))</f>
        <v>4</v>
      </c>
      <c r="AK1017" s="198">
        <f>IF(ISERROR(VLOOKUP(AL1017,Datos!D1010:E1015,2,0)),0,VLOOKUP(AL1017,Datos!D1010:E1015,2,0))</f>
        <v>0</v>
      </c>
      <c r="AL1017" s="198">
        <f>IF(ISERROR(VLOOKUP(Y1017,Datos!B1010:E1015,3,0)),0,VLOOKUP(Y1017,Datos!B1010:E1015,3,0))</f>
        <v>0</v>
      </c>
      <c r="AM1017" s="198">
        <f t="shared" si="50"/>
        <v>4</v>
      </c>
      <c r="AN1017" s="198" t="str">
        <f>IF(ISERROR(VLOOKUP($AM1017,Datos!$I$24:$J$28,2,0)),"-",VLOOKUP($AM1017,Datos!$I$24:$J$28,2,0))</f>
        <v>Moderado</v>
      </c>
    </row>
    <row r="1018" spans="1:40" s="199" customFormat="1">
      <c r="A1018" s="196"/>
      <c r="B1018" s="177"/>
      <c r="C1018" s="177"/>
      <c r="D1018" s="177"/>
      <c r="E1018" s="177"/>
      <c r="F1018" s="177"/>
      <c r="G1018" s="177"/>
      <c r="H1018" s="177"/>
      <c r="I1018" s="177"/>
      <c r="J1018" s="177"/>
      <c r="K1018" s="177"/>
      <c r="L1018" s="177"/>
      <c r="M1018" s="178" t="s">
        <v>191</v>
      </c>
      <c r="N1018" s="178" t="s">
        <v>194</v>
      </c>
      <c r="O1018" s="198">
        <f>IF( AND($M1018&lt;&gt;"", $N1018&lt;&gt;""), VLOOKUP( IF(ISERROR(VLOOKUP($M1018,Datos!$B$8:$C$13,2,0)),0,VLOOKUP($M1018,Datos!$B$8:$C$13,2,0)), Datos!$I$9:$N$13, IF(ISERROR(VLOOKUP($N1018,Datos!$B$17:$C$21,2,0)),0,VLOOKUP($N1018, Datos!$B$17:$C$21,2,0)+1),  0),  "-")</f>
        <v>22</v>
      </c>
      <c r="P1018" s="177"/>
      <c r="Q1018" s="177"/>
      <c r="R1018" s="177"/>
      <c r="S1018" s="178" t="s">
        <v>40</v>
      </c>
      <c r="T1018" s="198" t="str">
        <f>IF(ISERROR(VLOOKUP($S1018,Datos!$B$25:$C$29,2,0)),"", VLOOKUP($S1018,Datos!$B$25:$C$29,2,0))</f>
        <v>Alta</v>
      </c>
      <c r="U1018" s="198" t="str">
        <f>VLOOKUP($S1018,'Efectividad de Controles'!$B$5:$D$9,3,0)</f>
        <v>Impacto / Probabilidad</v>
      </c>
      <c r="V1018" s="177"/>
      <c r="W1018" s="177"/>
      <c r="X1018" s="178" t="s">
        <v>191</v>
      </c>
      <c r="Y1018" s="178" t="s">
        <v>196</v>
      </c>
      <c r="Z1018" s="198">
        <f>IF( AND($X1018&lt;&gt;"", $Y1018&lt;&gt;""), VLOOKUP( IF(ISERROR(VLOOKUP($X1018,Datos!$B$8:$C$13,2,0)),0,VLOOKUP($X1018,Datos!$B$8:$C$13,2,0)), Datos!$I$9:$N$13, IF(ISERROR(VLOOKUP($Y1018,Datos!$B$17:$C$21,2,0)),0,VLOOKUP($Y1018, Datos!$B$17:$C$21,2,0)+1),  0),  "-")</f>
        <v>25</v>
      </c>
      <c r="AA1018" s="177"/>
      <c r="AB1018" s="177"/>
      <c r="AC1018" s="179"/>
      <c r="AD1018" s="180"/>
      <c r="AE1018" s="198">
        <f t="shared" si="48"/>
        <v>22</v>
      </c>
      <c r="AF1018" s="198">
        <f t="shared" si="49"/>
        <v>25</v>
      </c>
      <c r="AG1018" s="178">
        <v>3</v>
      </c>
      <c r="AH1018" s="198" t="str">
        <f>IF(ISERROR(VLOOKUP($AG1018,Datos!$A$9:$E$13,2,0)),"",VLOOKUP($AG1018,Datos!$A$9:$E$13,2,0))</f>
        <v>3 Moderado</v>
      </c>
      <c r="AI1018" s="197" t="str">
        <f>IF(ISERROR(VLOOKUP($AJ1018,Datos!$D$8:$E$13,2,0)),0,VLOOKUP($AJ1018,Datos!$D$8:$E$13,2,0))</f>
        <v>Extremadamente Dañino</v>
      </c>
      <c r="AJ1018" s="198">
        <f>IF(ISERROR(VLOOKUP($X1018,Datos!$B$8:$E$13,3,0)), 0, VLOOKUP($X1018,Datos!$B$8:$E$13,3,0))</f>
        <v>4</v>
      </c>
      <c r="AK1018" s="198">
        <f>IF(ISERROR(VLOOKUP(AL1018,Datos!D1011:E1016,2,0)),0,VLOOKUP(AL1018,Datos!D1011:E1016,2,0))</f>
        <v>0</v>
      </c>
      <c r="AL1018" s="198">
        <f>IF(ISERROR(VLOOKUP(Y1018,Datos!B1011:E1016,3,0)),0,VLOOKUP(Y1018,Datos!B1011:E1016,3,0))</f>
        <v>0</v>
      </c>
      <c r="AM1018" s="198">
        <f t="shared" si="50"/>
        <v>4</v>
      </c>
      <c r="AN1018" s="198" t="str">
        <f>IF(ISERROR(VLOOKUP($AM1018,Datos!$I$24:$J$28,2,0)),"-",VLOOKUP($AM1018,Datos!$I$24:$J$28,2,0))</f>
        <v>Moderado</v>
      </c>
    </row>
    <row r="1019" spans="1:40" s="199" customFormat="1">
      <c r="A1019" s="196"/>
      <c r="B1019" s="177"/>
      <c r="C1019" s="177"/>
      <c r="D1019" s="177"/>
      <c r="E1019" s="177"/>
      <c r="F1019" s="177"/>
      <c r="G1019" s="177"/>
      <c r="H1019" s="177"/>
      <c r="I1019" s="177"/>
      <c r="J1019" s="177"/>
      <c r="K1019" s="177"/>
      <c r="L1019" s="177"/>
      <c r="M1019" s="178" t="s">
        <v>191</v>
      </c>
      <c r="N1019" s="178" t="s">
        <v>194</v>
      </c>
      <c r="O1019" s="198">
        <f>IF( AND($M1019&lt;&gt;"", $N1019&lt;&gt;""), VLOOKUP( IF(ISERROR(VLOOKUP($M1019,Datos!$B$8:$C$13,2,0)),0,VLOOKUP($M1019,Datos!$B$8:$C$13,2,0)), Datos!$I$9:$N$13, IF(ISERROR(VLOOKUP($N1019,Datos!$B$17:$C$21,2,0)),0,VLOOKUP($N1019, Datos!$B$17:$C$21,2,0)+1),  0),  "-")</f>
        <v>22</v>
      </c>
      <c r="P1019" s="177"/>
      <c r="Q1019" s="177"/>
      <c r="R1019" s="177"/>
      <c r="S1019" s="178" t="s">
        <v>40</v>
      </c>
      <c r="T1019" s="198" t="str">
        <f>IF(ISERROR(VLOOKUP($S1019,Datos!$B$25:$C$29,2,0)),"", VLOOKUP($S1019,Datos!$B$25:$C$29,2,0))</f>
        <v>Alta</v>
      </c>
      <c r="U1019" s="198" t="str">
        <f>VLOOKUP($S1019,'Efectividad de Controles'!$B$5:$D$9,3,0)</f>
        <v>Impacto / Probabilidad</v>
      </c>
      <c r="V1019" s="177"/>
      <c r="W1019" s="177"/>
      <c r="X1019" s="178" t="s">
        <v>191</v>
      </c>
      <c r="Y1019" s="178" t="s">
        <v>196</v>
      </c>
      <c r="Z1019" s="198">
        <f>IF( AND($X1019&lt;&gt;"", $Y1019&lt;&gt;""), VLOOKUP( IF(ISERROR(VLOOKUP($X1019,Datos!$B$8:$C$13,2,0)),0,VLOOKUP($X1019,Datos!$B$8:$C$13,2,0)), Datos!$I$9:$N$13, IF(ISERROR(VLOOKUP($Y1019,Datos!$B$17:$C$21,2,0)),0,VLOOKUP($Y1019, Datos!$B$17:$C$21,2,0)+1),  0),  "-")</f>
        <v>25</v>
      </c>
      <c r="AA1019" s="177"/>
      <c r="AB1019" s="177"/>
      <c r="AC1019" s="179"/>
      <c r="AD1019" s="180"/>
      <c r="AE1019" s="198">
        <f t="shared" si="48"/>
        <v>22</v>
      </c>
      <c r="AF1019" s="198">
        <f t="shared" si="49"/>
        <v>25</v>
      </c>
      <c r="AG1019" s="178">
        <v>3</v>
      </c>
      <c r="AH1019" s="198" t="str">
        <f>IF(ISERROR(VLOOKUP($AG1019,Datos!$A$9:$E$13,2,0)),"",VLOOKUP($AG1019,Datos!$A$9:$E$13,2,0))</f>
        <v>3 Moderado</v>
      </c>
      <c r="AI1019" s="197" t="str">
        <f>IF(ISERROR(VLOOKUP($AJ1019,Datos!$D$8:$E$13,2,0)),0,VLOOKUP($AJ1019,Datos!$D$8:$E$13,2,0))</f>
        <v>Extremadamente Dañino</v>
      </c>
      <c r="AJ1019" s="198">
        <f>IF(ISERROR(VLOOKUP($X1019,Datos!$B$8:$E$13,3,0)), 0, VLOOKUP($X1019,Datos!$B$8:$E$13,3,0))</f>
        <v>4</v>
      </c>
      <c r="AK1019" s="198">
        <f>IF(ISERROR(VLOOKUP(AL1019,Datos!D1012:E1017,2,0)),0,VLOOKUP(AL1019,Datos!D1012:E1017,2,0))</f>
        <v>0</v>
      </c>
      <c r="AL1019" s="198">
        <f>IF(ISERROR(VLOOKUP(Y1019,Datos!B1012:E1017,3,0)),0,VLOOKUP(Y1019,Datos!B1012:E1017,3,0))</f>
        <v>0</v>
      </c>
      <c r="AM1019" s="198">
        <f t="shared" si="50"/>
        <v>4</v>
      </c>
      <c r="AN1019" s="198" t="str">
        <f>IF(ISERROR(VLOOKUP($AM1019,Datos!$I$24:$J$28,2,0)),"-",VLOOKUP($AM1019,Datos!$I$24:$J$28,2,0))</f>
        <v>Moderado</v>
      </c>
    </row>
    <row r="1020" spans="1:40" s="199" customFormat="1">
      <c r="A1020" s="196"/>
      <c r="B1020" s="177"/>
      <c r="C1020" s="177"/>
      <c r="D1020" s="177"/>
      <c r="E1020" s="177"/>
      <c r="F1020" s="177"/>
      <c r="G1020" s="177"/>
      <c r="H1020" s="177"/>
      <c r="I1020" s="177"/>
      <c r="J1020" s="177"/>
      <c r="K1020" s="177"/>
      <c r="L1020" s="177"/>
      <c r="M1020" s="178" t="s">
        <v>191</v>
      </c>
      <c r="N1020" s="178" t="s">
        <v>194</v>
      </c>
      <c r="O1020" s="198">
        <f>IF( AND($M1020&lt;&gt;"", $N1020&lt;&gt;""), VLOOKUP( IF(ISERROR(VLOOKUP($M1020,Datos!$B$8:$C$13,2,0)),0,VLOOKUP($M1020,Datos!$B$8:$C$13,2,0)), Datos!$I$9:$N$13, IF(ISERROR(VLOOKUP($N1020,Datos!$B$17:$C$21,2,0)),0,VLOOKUP($N1020, Datos!$B$17:$C$21,2,0)+1),  0),  "-")</f>
        <v>22</v>
      </c>
      <c r="P1020" s="177"/>
      <c r="Q1020" s="177"/>
      <c r="R1020" s="177"/>
      <c r="S1020" s="178" t="s">
        <v>40</v>
      </c>
      <c r="T1020" s="198" t="str">
        <f>IF(ISERROR(VLOOKUP($S1020,Datos!$B$25:$C$29,2,0)),"", VLOOKUP($S1020,Datos!$B$25:$C$29,2,0))</f>
        <v>Alta</v>
      </c>
      <c r="U1020" s="198" t="str">
        <f>VLOOKUP($S1020,'Efectividad de Controles'!$B$5:$D$9,3,0)</f>
        <v>Impacto / Probabilidad</v>
      </c>
      <c r="V1020" s="177"/>
      <c r="W1020" s="177"/>
      <c r="X1020" s="178" t="s">
        <v>191</v>
      </c>
      <c r="Y1020" s="178" t="s">
        <v>196</v>
      </c>
      <c r="Z1020" s="198">
        <f>IF( AND($X1020&lt;&gt;"", $Y1020&lt;&gt;""), VLOOKUP( IF(ISERROR(VLOOKUP($X1020,Datos!$B$8:$C$13,2,0)),0,VLOOKUP($X1020,Datos!$B$8:$C$13,2,0)), Datos!$I$9:$N$13, IF(ISERROR(VLOOKUP($Y1020,Datos!$B$17:$C$21,2,0)),0,VLOOKUP($Y1020, Datos!$B$17:$C$21,2,0)+1),  0),  "-")</f>
        <v>25</v>
      </c>
      <c r="AA1020" s="177"/>
      <c r="AB1020" s="177"/>
      <c r="AC1020" s="179"/>
      <c r="AD1020" s="180"/>
      <c r="AE1020" s="198">
        <f t="shared" si="48"/>
        <v>22</v>
      </c>
      <c r="AF1020" s="198">
        <f t="shared" si="49"/>
        <v>25</v>
      </c>
      <c r="AG1020" s="178">
        <v>3</v>
      </c>
      <c r="AH1020" s="198" t="str">
        <f>IF(ISERROR(VLOOKUP($AG1020,Datos!$A$9:$E$13,2,0)),"",VLOOKUP($AG1020,Datos!$A$9:$E$13,2,0))</f>
        <v>3 Moderado</v>
      </c>
      <c r="AI1020" s="197" t="str">
        <f>IF(ISERROR(VLOOKUP($AJ1020,Datos!$D$8:$E$13,2,0)),0,VLOOKUP($AJ1020,Datos!$D$8:$E$13,2,0))</f>
        <v>Extremadamente Dañino</v>
      </c>
      <c r="AJ1020" s="198">
        <f>IF(ISERROR(VLOOKUP($X1020,Datos!$B$8:$E$13,3,0)), 0, VLOOKUP($X1020,Datos!$B$8:$E$13,3,0))</f>
        <v>4</v>
      </c>
      <c r="AK1020" s="198">
        <f>IF(ISERROR(VLOOKUP(AL1020,Datos!D1013:E1018,2,0)),0,VLOOKUP(AL1020,Datos!D1013:E1018,2,0))</f>
        <v>0</v>
      </c>
      <c r="AL1020" s="198">
        <f>IF(ISERROR(VLOOKUP(Y1020,Datos!B1013:E1018,3,0)),0,VLOOKUP(Y1020,Datos!B1013:E1018,3,0))</f>
        <v>0</v>
      </c>
      <c r="AM1020" s="198">
        <f t="shared" si="50"/>
        <v>4</v>
      </c>
      <c r="AN1020" s="198" t="str">
        <f>IF(ISERROR(VLOOKUP($AM1020,Datos!$I$24:$J$28,2,0)),"-",VLOOKUP($AM1020,Datos!$I$24:$J$28,2,0))</f>
        <v>Moderado</v>
      </c>
    </row>
    <row r="1021" spans="1:40" s="199" customFormat="1">
      <c r="A1021" s="196"/>
      <c r="B1021" s="177"/>
      <c r="C1021" s="177"/>
      <c r="D1021" s="177"/>
      <c r="E1021" s="177"/>
      <c r="F1021" s="177"/>
      <c r="G1021" s="177"/>
      <c r="H1021" s="177"/>
      <c r="I1021" s="177"/>
      <c r="J1021" s="177"/>
      <c r="K1021" s="177"/>
      <c r="L1021" s="177"/>
      <c r="M1021" s="178" t="s">
        <v>191</v>
      </c>
      <c r="N1021" s="178" t="s">
        <v>194</v>
      </c>
      <c r="O1021" s="198">
        <f>IF( AND($M1021&lt;&gt;"", $N1021&lt;&gt;""), VLOOKUP( IF(ISERROR(VLOOKUP($M1021,Datos!$B$8:$C$13,2,0)),0,VLOOKUP($M1021,Datos!$B$8:$C$13,2,0)), Datos!$I$9:$N$13, IF(ISERROR(VLOOKUP($N1021,Datos!$B$17:$C$21,2,0)),0,VLOOKUP($N1021, Datos!$B$17:$C$21,2,0)+1),  0),  "-")</f>
        <v>22</v>
      </c>
      <c r="P1021" s="177"/>
      <c r="Q1021" s="177"/>
      <c r="R1021" s="177"/>
      <c r="S1021" s="178" t="s">
        <v>40</v>
      </c>
      <c r="T1021" s="198" t="str">
        <f>IF(ISERROR(VLOOKUP($S1021,Datos!$B$25:$C$29,2,0)),"", VLOOKUP($S1021,Datos!$B$25:$C$29,2,0))</f>
        <v>Alta</v>
      </c>
      <c r="U1021" s="198" t="str">
        <f>VLOOKUP($S1021,'Efectividad de Controles'!$B$5:$D$9,3,0)</f>
        <v>Impacto / Probabilidad</v>
      </c>
      <c r="V1021" s="177"/>
      <c r="W1021" s="177"/>
      <c r="X1021" s="178" t="s">
        <v>191</v>
      </c>
      <c r="Y1021" s="178" t="s">
        <v>196</v>
      </c>
      <c r="Z1021" s="198">
        <f>IF( AND($X1021&lt;&gt;"", $Y1021&lt;&gt;""), VLOOKUP( IF(ISERROR(VLOOKUP($X1021,Datos!$B$8:$C$13,2,0)),0,VLOOKUP($X1021,Datos!$B$8:$C$13,2,0)), Datos!$I$9:$N$13, IF(ISERROR(VLOOKUP($Y1021,Datos!$B$17:$C$21,2,0)),0,VLOOKUP($Y1021, Datos!$B$17:$C$21,2,0)+1),  0),  "-")</f>
        <v>25</v>
      </c>
      <c r="AA1021" s="177"/>
      <c r="AB1021" s="177"/>
      <c r="AC1021" s="179"/>
      <c r="AD1021" s="180"/>
      <c r="AE1021" s="198">
        <f t="shared" si="48"/>
        <v>22</v>
      </c>
      <c r="AF1021" s="198">
        <f t="shared" si="49"/>
        <v>25</v>
      </c>
      <c r="AG1021" s="178">
        <v>3</v>
      </c>
      <c r="AH1021" s="198" t="str">
        <f>IF(ISERROR(VLOOKUP($AG1021,Datos!$A$9:$E$13,2,0)),"",VLOOKUP($AG1021,Datos!$A$9:$E$13,2,0))</f>
        <v>3 Moderado</v>
      </c>
      <c r="AI1021" s="197" t="str">
        <f>IF(ISERROR(VLOOKUP($AJ1021,Datos!$D$8:$E$13,2,0)),0,VLOOKUP($AJ1021,Datos!$D$8:$E$13,2,0))</f>
        <v>Extremadamente Dañino</v>
      </c>
      <c r="AJ1021" s="198">
        <f>IF(ISERROR(VLOOKUP($X1021,Datos!$B$8:$E$13,3,0)), 0, VLOOKUP($X1021,Datos!$B$8:$E$13,3,0))</f>
        <v>4</v>
      </c>
      <c r="AK1021" s="198">
        <f>IF(ISERROR(VLOOKUP(AL1021,Datos!D1014:E1019,2,0)),0,VLOOKUP(AL1021,Datos!D1014:E1019,2,0))</f>
        <v>0</v>
      </c>
      <c r="AL1021" s="198">
        <f>IF(ISERROR(VLOOKUP(Y1021,Datos!B1014:E1019,3,0)),0,VLOOKUP(Y1021,Datos!B1014:E1019,3,0))</f>
        <v>0</v>
      </c>
      <c r="AM1021" s="198">
        <f t="shared" si="50"/>
        <v>4</v>
      </c>
      <c r="AN1021" s="198" t="str">
        <f>IF(ISERROR(VLOOKUP($AM1021,Datos!$I$24:$J$28,2,0)),"-",VLOOKUP($AM1021,Datos!$I$24:$J$28,2,0))</f>
        <v>Moderado</v>
      </c>
    </row>
    <row r="1022" spans="1:40" s="199" customFormat="1">
      <c r="A1022" s="196"/>
      <c r="B1022" s="177"/>
      <c r="C1022" s="177"/>
      <c r="D1022" s="177"/>
      <c r="E1022" s="177"/>
      <c r="F1022" s="177"/>
      <c r="G1022" s="177"/>
      <c r="H1022" s="177"/>
      <c r="I1022" s="177"/>
      <c r="J1022" s="177"/>
      <c r="K1022" s="177"/>
      <c r="L1022" s="177"/>
      <c r="M1022" s="178" t="s">
        <v>191</v>
      </c>
      <c r="N1022" s="178" t="s">
        <v>194</v>
      </c>
      <c r="O1022" s="198">
        <f>IF( AND($M1022&lt;&gt;"", $N1022&lt;&gt;""), VLOOKUP( IF(ISERROR(VLOOKUP($M1022,Datos!$B$8:$C$13,2,0)),0,VLOOKUP($M1022,Datos!$B$8:$C$13,2,0)), Datos!$I$9:$N$13, IF(ISERROR(VLOOKUP($N1022,Datos!$B$17:$C$21,2,0)),0,VLOOKUP($N1022, Datos!$B$17:$C$21,2,0)+1),  0),  "-")</f>
        <v>22</v>
      </c>
      <c r="P1022" s="177"/>
      <c r="Q1022" s="177"/>
      <c r="R1022" s="177"/>
      <c r="S1022" s="178" t="s">
        <v>40</v>
      </c>
      <c r="T1022" s="198" t="str">
        <f>IF(ISERROR(VLOOKUP($S1022,Datos!$B$25:$C$29,2,0)),"", VLOOKUP($S1022,Datos!$B$25:$C$29,2,0))</f>
        <v>Alta</v>
      </c>
      <c r="U1022" s="198" t="str">
        <f>VLOOKUP($S1022,'Efectividad de Controles'!$B$5:$D$9,3,0)</f>
        <v>Impacto / Probabilidad</v>
      </c>
      <c r="V1022" s="177"/>
      <c r="W1022" s="177"/>
      <c r="X1022" s="178" t="s">
        <v>191</v>
      </c>
      <c r="Y1022" s="178" t="s">
        <v>196</v>
      </c>
      <c r="Z1022" s="198">
        <f>IF( AND($X1022&lt;&gt;"", $Y1022&lt;&gt;""), VLOOKUP( IF(ISERROR(VLOOKUP($X1022,Datos!$B$8:$C$13,2,0)),0,VLOOKUP($X1022,Datos!$B$8:$C$13,2,0)), Datos!$I$9:$N$13, IF(ISERROR(VLOOKUP($Y1022,Datos!$B$17:$C$21,2,0)),0,VLOOKUP($Y1022, Datos!$B$17:$C$21,2,0)+1),  0),  "-")</f>
        <v>25</v>
      </c>
      <c r="AA1022" s="177"/>
      <c r="AB1022" s="177"/>
      <c r="AC1022" s="179"/>
      <c r="AD1022" s="180"/>
      <c r="AE1022" s="198">
        <f t="shared" si="48"/>
        <v>22</v>
      </c>
      <c r="AF1022" s="198">
        <f t="shared" si="49"/>
        <v>25</v>
      </c>
      <c r="AG1022" s="178">
        <v>3</v>
      </c>
      <c r="AH1022" s="198" t="str">
        <f>IF(ISERROR(VLOOKUP($AG1022,Datos!$A$9:$E$13,2,0)),"",VLOOKUP($AG1022,Datos!$A$9:$E$13,2,0))</f>
        <v>3 Moderado</v>
      </c>
      <c r="AI1022" s="197" t="str">
        <f>IF(ISERROR(VLOOKUP($AJ1022,Datos!$D$8:$E$13,2,0)),0,VLOOKUP($AJ1022,Datos!$D$8:$E$13,2,0))</f>
        <v>Extremadamente Dañino</v>
      </c>
      <c r="AJ1022" s="198">
        <f>IF(ISERROR(VLOOKUP($X1022,Datos!$B$8:$E$13,3,0)), 0, VLOOKUP($X1022,Datos!$B$8:$E$13,3,0))</f>
        <v>4</v>
      </c>
      <c r="AK1022" s="198">
        <f>IF(ISERROR(VLOOKUP(AL1022,Datos!D1015:E1020,2,0)),0,VLOOKUP(AL1022,Datos!D1015:E1020,2,0))</f>
        <v>0</v>
      </c>
      <c r="AL1022" s="198">
        <f>IF(ISERROR(VLOOKUP(Y1022,Datos!B1015:E1020,3,0)),0,VLOOKUP(Y1022,Datos!B1015:E1020,3,0))</f>
        <v>0</v>
      </c>
      <c r="AM1022" s="198">
        <f t="shared" si="50"/>
        <v>4</v>
      </c>
      <c r="AN1022" s="198" t="str">
        <f>IF(ISERROR(VLOOKUP($AM1022,Datos!$I$24:$J$28,2,0)),"-",VLOOKUP($AM1022,Datos!$I$24:$J$28,2,0))</f>
        <v>Moderado</v>
      </c>
    </row>
    <row r="1023" spans="1:40" s="199" customFormat="1">
      <c r="A1023" s="196"/>
      <c r="B1023" s="177"/>
      <c r="C1023" s="177"/>
      <c r="D1023" s="177"/>
      <c r="E1023" s="177"/>
      <c r="F1023" s="177"/>
      <c r="G1023" s="177"/>
      <c r="H1023" s="177"/>
      <c r="I1023" s="177"/>
      <c r="J1023" s="177"/>
      <c r="K1023" s="177"/>
      <c r="L1023" s="177"/>
      <c r="M1023" s="178" t="s">
        <v>191</v>
      </c>
      <c r="N1023" s="178" t="s">
        <v>194</v>
      </c>
      <c r="O1023" s="198">
        <f>IF( AND($M1023&lt;&gt;"", $N1023&lt;&gt;""), VLOOKUP( IF(ISERROR(VLOOKUP($M1023,Datos!$B$8:$C$13,2,0)),0,VLOOKUP($M1023,Datos!$B$8:$C$13,2,0)), Datos!$I$9:$N$13, IF(ISERROR(VLOOKUP($N1023,Datos!$B$17:$C$21,2,0)),0,VLOOKUP($N1023, Datos!$B$17:$C$21,2,0)+1),  0),  "-")</f>
        <v>22</v>
      </c>
      <c r="P1023" s="177"/>
      <c r="Q1023" s="177"/>
      <c r="R1023" s="177"/>
      <c r="S1023" s="178" t="s">
        <v>40</v>
      </c>
      <c r="T1023" s="198" t="str">
        <f>IF(ISERROR(VLOOKUP($S1023,Datos!$B$25:$C$29,2,0)),"", VLOOKUP($S1023,Datos!$B$25:$C$29,2,0))</f>
        <v>Alta</v>
      </c>
      <c r="U1023" s="198" t="str">
        <f>VLOOKUP($S1023,'Efectividad de Controles'!$B$5:$D$9,3,0)</f>
        <v>Impacto / Probabilidad</v>
      </c>
      <c r="V1023" s="177"/>
      <c r="W1023" s="177"/>
      <c r="X1023" s="178" t="s">
        <v>191</v>
      </c>
      <c r="Y1023" s="178" t="s">
        <v>196</v>
      </c>
      <c r="Z1023" s="198">
        <f>IF( AND($X1023&lt;&gt;"", $Y1023&lt;&gt;""), VLOOKUP( IF(ISERROR(VLOOKUP($X1023,Datos!$B$8:$C$13,2,0)),0,VLOOKUP($X1023,Datos!$B$8:$C$13,2,0)), Datos!$I$9:$N$13, IF(ISERROR(VLOOKUP($Y1023,Datos!$B$17:$C$21,2,0)),0,VLOOKUP($Y1023, Datos!$B$17:$C$21,2,0)+1),  0),  "-")</f>
        <v>25</v>
      </c>
      <c r="AA1023" s="177"/>
      <c r="AB1023" s="177"/>
      <c r="AC1023" s="179"/>
      <c r="AD1023" s="180"/>
      <c r="AE1023" s="198">
        <f t="shared" si="48"/>
        <v>22</v>
      </c>
      <c r="AF1023" s="198">
        <f t="shared" si="49"/>
        <v>25</v>
      </c>
      <c r="AG1023" s="178">
        <v>3</v>
      </c>
      <c r="AH1023" s="198" t="str">
        <f>IF(ISERROR(VLOOKUP($AG1023,Datos!$A$9:$E$13,2,0)),"",VLOOKUP($AG1023,Datos!$A$9:$E$13,2,0))</f>
        <v>3 Moderado</v>
      </c>
      <c r="AI1023" s="197" t="str">
        <f>IF(ISERROR(VLOOKUP($AJ1023,Datos!$D$8:$E$13,2,0)),0,VLOOKUP($AJ1023,Datos!$D$8:$E$13,2,0))</f>
        <v>Extremadamente Dañino</v>
      </c>
      <c r="AJ1023" s="198">
        <f>IF(ISERROR(VLOOKUP($X1023,Datos!$B$8:$E$13,3,0)), 0, VLOOKUP($X1023,Datos!$B$8:$E$13,3,0))</f>
        <v>4</v>
      </c>
      <c r="AK1023" s="198">
        <f>IF(ISERROR(VLOOKUP(AL1023,Datos!D1016:E1021,2,0)),0,VLOOKUP(AL1023,Datos!D1016:E1021,2,0))</f>
        <v>0</v>
      </c>
      <c r="AL1023" s="198">
        <f>IF(ISERROR(VLOOKUP(Y1023,Datos!B1016:E1021,3,0)),0,VLOOKUP(Y1023,Datos!B1016:E1021,3,0))</f>
        <v>0</v>
      </c>
      <c r="AM1023" s="198">
        <f t="shared" si="50"/>
        <v>4</v>
      </c>
      <c r="AN1023" s="198" t="str">
        <f>IF(ISERROR(VLOOKUP($AM1023,Datos!$I$24:$J$28,2,0)),"-",VLOOKUP($AM1023,Datos!$I$24:$J$28,2,0))</f>
        <v>Moderado</v>
      </c>
    </row>
    <row r="1024" spans="1:40" s="199" customFormat="1">
      <c r="A1024" s="196"/>
      <c r="B1024" s="177"/>
      <c r="C1024" s="177"/>
      <c r="D1024" s="177"/>
      <c r="E1024" s="177"/>
      <c r="F1024" s="177"/>
      <c r="G1024" s="177"/>
      <c r="H1024" s="177"/>
      <c r="I1024" s="177"/>
      <c r="J1024" s="177"/>
      <c r="K1024" s="177"/>
      <c r="L1024" s="177"/>
      <c r="M1024" s="178" t="s">
        <v>191</v>
      </c>
      <c r="N1024" s="178" t="s">
        <v>194</v>
      </c>
      <c r="O1024" s="198">
        <f>IF( AND($M1024&lt;&gt;"", $N1024&lt;&gt;""), VLOOKUP( IF(ISERROR(VLOOKUP($M1024,Datos!$B$8:$C$13,2,0)),0,VLOOKUP($M1024,Datos!$B$8:$C$13,2,0)), Datos!$I$9:$N$13, IF(ISERROR(VLOOKUP($N1024,Datos!$B$17:$C$21,2,0)),0,VLOOKUP($N1024, Datos!$B$17:$C$21,2,0)+1),  0),  "-")</f>
        <v>22</v>
      </c>
      <c r="P1024" s="177"/>
      <c r="Q1024" s="177"/>
      <c r="R1024" s="177"/>
      <c r="S1024" s="178" t="s">
        <v>40</v>
      </c>
      <c r="T1024" s="198" t="str">
        <f>IF(ISERROR(VLOOKUP($S1024,Datos!$B$25:$C$29,2,0)),"", VLOOKUP($S1024,Datos!$B$25:$C$29,2,0))</f>
        <v>Alta</v>
      </c>
      <c r="U1024" s="198" t="str">
        <f>VLOOKUP($S1024,'Efectividad de Controles'!$B$5:$D$9,3,0)</f>
        <v>Impacto / Probabilidad</v>
      </c>
      <c r="V1024" s="177"/>
      <c r="W1024" s="177"/>
      <c r="X1024" s="178" t="s">
        <v>191</v>
      </c>
      <c r="Y1024" s="178" t="s">
        <v>196</v>
      </c>
      <c r="Z1024" s="198">
        <f>IF( AND($X1024&lt;&gt;"", $Y1024&lt;&gt;""), VLOOKUP( IF(ISERROR(VLOOKUP($X1024,Datos!$B$8:$C$13,2,0)),0,VLOOKUP($X1024,Datos!$B$8:$C$13,2,0)), Datos!$I$9:$N$13, IF(ISERROR(VLOOKUP($Y1024,Datos!$B$17:$C$21,2,0)),0,VLOOKUP($Y1024, Datos!$B$17:$C$21,2,0)+1),  0),  "-")</f>
        <v>25</v>
      </c>
      <c r="AA1024" s="177"/>
      <c r="AB1024" s="177"/>
      <c r="AC1024" s="179"/>
      <c r="AD1024" s="180"/>
      <c r="AE1024" s="198">
        <f t="shared" si="48"/>
        <v>22</v>
      </c>
      <c r="AF1024" s="198">
        <f t="shared" si="49"/>
        <v>25</v>
      </c>
      <c r="AG1024" s="178">
        <v>3</v>
      </c>
      <c r="AH1024" s="198" t="str">
        <f>IF(ISERROR(VLOOKUP($AG1024,Datos!$A$9:$E$13,2,0)),"",VLOOKUP($AG1024,Datos!$A$9:$E$13,2,0))</f>
        <v>3 Moderado</v>
      </c>
      <c r="AI1024" s="197" t="str">
        <f>IF(ISERROR(VLOOKUP($AJ1024,Datos!$D$8:$E$13,2,0)),0,VLOOKUP($AJ1024,Datos!$D$8:$E$13,2,0))</f>
        <v>Extremadamente Dañino</v>
      </c>
      <c r="AJ1024" s="198">
        <f>IF(ISERROR(VLOOKUP($X1024,Datos!$B$8:$E$13,3,0)), 0, VLOOKUP($X1024,Datos!$B$8:$E$13,3,0))</f>
        <v>4</v>
      </c>
      <c r="AK1024" s="198">
        <f>IF(ISERROR(VLOOKUP(AL1024,Datos!D1017:E1022,2,0)),0,VLOOKUP(AL1024,Datos!D1017:E1022,2,0))</f>
        <v>0</v>
      </c>
      <c r="AL1024" s="198">
        <f>IF(ISERROR(VLOOKUP(Y1024,Datos!B1017:E1022,3,0)),0,VLOOKUP(Y1024,Datos!B1017:E1022,3,0))</f>
        <v>0</v>
      </c>
      <c r="AM1024" s="198">
        <f t="shared" si="50"/>
        <v>4</v>
      </c>
      <c r="AN1024" s="198" t="str">
        <f>IF(ISERROR(VLOOKUP($AM1024,Datos!$I$24:$J$28,2,0)),"-",VLOOKUP($AM1024,Datos!$I$24:$J$28,2,0))</f>
        <v>Moderado</v>
      </c>
    </row>
    <row r="1025" spans="1:40" s="199" customFormat="1">
      <c r="A1025" s="196"/>
      <c r="B1025" s="177"/>
      <c r="C1025" s="177"/>
      <c r="D1025" s="177"/>
      <c r="E1025" s="177"/>
      <c r="F1025" s="177"/>
      <c r="G1025" s="177"/>
      <c r="H1025" s="177"/>
      <c r="I1025" s="177"/>
      <c r="J1025" s="177"/>
      <c r="K1025" s="177"/>
      <c r="L1025" s="177"/>
      <c r="M1025" s="178" t="s">
        <v>191</v>
      </c>
      <c r="N1025" s="178" t="s">
        <v>194</v>
      </c>
      <c r="O1025" s="198">
        <f>IF( AND($M1025&lt;&gt;"", $N1025&lt;&gt;""), VLOOKUP( IF(ISERROR(VLOOKUP($M1025,Datos!$B$8:$C$13,2,0)),0,VLOOKUP($M1025,Datos!$B$8:$C$13,2,0)), Datos!$I$9:$N$13, IF(ISERROR(VLOOKUP($N1025,Datos!$B$17:$C$21,2,0)),0,VLOOKUP($N1025, Datos!$B$17:$C$21,2,0)+1),  0),  "-")</f>
        <v>22</v>
      </c>
      <c r="P1025" s="177"/>
      <c r="Q1025" s="177"/>
      <c r="R1025" s="177"/>
      <c r="S1025" s="178" t="s">
        <v>40</v>
      </c>
      <c r="T1025" s="198" t="str">
        <f>IF(ISERROR(VLOOKUP($S1025,Datos!$B$25:$C$29,2,0)),"", VLOOKUP($S1025,Datos!$B$25:$C$29,2,0))</f>
        <v>Alta</v>
      </c>
      <c r="U1025" s="198" t="str">
        <f>VLOOKUP($S1025,'Efectividad de Controles'!$B$5:$D$9,3,0)</f>
        <v>Impacto / Probabilidad</v>
      </c>
      <c r="V1025" s="177"/>
      <c r="W1025" s="177"/>
      <c r="X1025" s="178" t="s">
        <v>191</v>
      </c>
      <c r="Y1025" s="178" t="s">
        <v>196</v>
      </c>
      <c r="Z1025" s="198">
        <f>IF( AND($X1025&lt;&gt;"", $Y1025&lt;&gt;""), VLOOKUP( IF(ISERROR(VLOOKUP($X1025,Datos!$B$8:$C$13,2,0)),0,VLOOKUP($X1025,Datos!$B$8:$C$13,2,0)), Datos!$I$9:$N$13, IF(ISERROR(VLOOKUP($Y1025,Datos!$B$17:$C$21,2,0)),0,VLOOKUP($Y1025, Datos!$B$17:$C$21,2,0)+1),  0),  "-")</f>
        <v>25</v>
      </c>
      <c r="AA1025" s="177"/>
      <c r="AB1025" s="177"/>
      <c r="AC1025" s="179"/>
      <c r="AD1025" s="180"/>
      <c r="AE1025" s="198">
        <f t="shared" si="48"/>
        <v>22</v>
      </c>
      <c r="AF1025" s="198">
        <f t="shared" si="49"/>
        <v>25</v>
      </c>
      <c r="AG1025" s="178">
        <v>3</v>
      </c>
      <c r="AH1025" s="198" t="str">
        <f>IF(ISERROR(VLOOKUP($AG1025,Datos!$A$9:$E$13,2,0)),"",VLOOKUP($AG1025,Datos!$A$9:$E$13,2,0))</f>
        <v>3 Moderado</v>
      </c>
      <c r="AI1025" s="197" t="str">
        <f>IF(ISERROR(VLOOKUP($AJ1025,Datos!$D$8:$E$13,2,0)),0,VLOOKUP($AJ1025,Datos!$D$8:$E$13,2,0))</f>
        <v>Extremadamente Dañino</v>
      </c>
      <c r="AJ1025" s="198">
        <f>IF(ISERROR(VLOOKUP($X1025,Datos!$B$8:$E$13,3,0)), 0, VLOOKUP($X1025,Datos!$B$8:$E$13,3,0))</f>
        <v>4</v>
      </c>
      <c r="AK1025" s="198">
        <f>IF(ISERROR(VLOOKUP(AL1025,Datos!D1018:E1023,2,0)),0,VLOOKUP(AL1025,Datos!D1018:E1023,2,0))</f>
        <v>0</v>
      </c>
      <c r="AL1025" s="198">
        <f>IF(ISERROR(VLOOKUP(Y1025,Datos!B1018:E1023,3,0)),0,VLOOKUP(Y1025,Datos!B1018:E1023,3,0))</f>
        <v>0</v>
      </c>
      <c r="AM1025" s="198">
        <f t="shared" si="50"/>
        <v>4</v>
      </c>
      <c r="AN1025" s="198" t="str">
        <f>IF(ISERROR(VLOOKUP($AM1025,Datos!$I$24:$J$28,2,0)),"-",VLOOKUP($AM1025,Datos!$I$24:$J$28,2,0))</f>
        <v>Moderado</v>
      </c>
    </row>
    <row r="1026" spans="1:40" s="199" customFormat="1">
      <c r="A1026" s="196"/>
      <c r="B1026" s="177"/>
      <c r="C1026" s="177"/>
      <c r="D1026" s="177"/>
      <c r="E1026" s="177"/>
      <c r="F1026" s="177"/>
      <c r="G1026" s="177"/>
      <c r="H1026" s="177"/>
      <c r="I1026" s="177"/>
      <c r="J1026" s="177"/>
      <c r="K1026" s="177"/>
      <c r="L1026" s="177"/>
      <c r="M1026" s="178" t="s">
        <v>191</v>
      </c>
      <c r="N1026" s="178" t="s">
        <v>194</v>
      </c>
      <c r="O1026" s="198">
        <f>IF( AND($M1026&lt;&gt;"", $N1026&lt;&gt;""), VLOOKUP( IF(ISERROR(VLOOKUP($M1026,Datos!$B$8:$C$13,2,0)),0,VLOOKUP($M1026,Datos!$B$8:$C$13,2,0)), Datos!$I$9:$N$13, IF(ISERROR(VLOOKUP($N1026,Datos!$B$17:$C$21,2,0)),0,VLOOKUP($N1026, Datos!$B$17:$C$21,2,0)+1),  0),  "-")</f>
        <v>22</v>
      </c>
      <c r="P1026" s="177"/>
      <c r="Q1026" s="177"/>
      <c r="R1026" s="177"/>
      <c r="S1026" s="178" t="s">
        <v>40</v>
      </c>
      <c r="T1026" s="198" t="str">
        <f>IF(ISERROR(VLOOKUP($S1026,Datos!$B$25:$C$29,2,0)),"", VLOOKUP($S1026,Datos!$B$25:$C$29,2,0))</f>
        <v>Alta</v>
      </c>
      <c r="U1026" s="198" t="str">
        <f>VLOOKUP($S1026,'Efectividad de Controles'!$B$5:$D$9,3,0)</f>
        <v>Impacto / Probabilidad</v>
      </c>
      <c r="V1026" s="177"/>
      <c r="W1026" s="177"/>
      <c r="X1026" s="178" t="s">
        <v>191</v>
      </c>
      <c r="Y1026" s="178" t="s">
        <v>196</v>
      </c>
      <c r="Z1026" s="198">
        <f>IF( AND($X1026&lt;&gt;"", $Y1026&lt;&gt;""), VLOOKUP( IF(ISERROR(VLOOKUP($X1026,Datos!$B$8:$C$13,2,0)),0,VLOOKUP($X1026,Datos!$B$8:$C$13,2,0)), Datos!$I$9:$N$13, IF(ISERROR(VLOOKUP($Y1026,Datos!$B$17:$C$21,2,0)),0,VLOOKUP($Y1026, Datos!$B$17:$C$21,2,0)+1),  0),  "-")</f>
        <v>25</v>
      </c>
      <c r="AA1026" s="177"/>
      <c r="AB1026" s="177"/>
      <c r="AC1026" s="179"/>
      <c r="AD1026" s="180"/>
      <c r="AE1026" s="198">
        <f t="shared" si="48"/>
        <v>22</v>
      </c>
      <c r="AF1026" s="198">
        <f t="shared" si="49"/>
        <v>25</v>
      </c>
      <c r="AG1026" s="178">
        <v>3</v>
      </c>
      <c r="AH1026" s="198" t="str">
        <f>IF(ISERROR(VLOOKUP($AG1026,Datos!$A$9:$E$13,2,0)),"",VLOOKUP($AG1026,Datos!$A$9:$E$13,2,0))</f>
        <v>3 Moderado</v>
      </c>
      <c r="AI1026" s="197" t="str">
        <f>IF(ISERROR(VLOOKUP($AJ1026,Datos!$D$8:$E$13,2,0)),0,VLOOKUP($AJ1026,Datos!$D$8:$E$13,2,0))</f>
        <v>Extremadamente Dañino</v>
      </c>
      <c r="AJ1026" s="198">
        <f>IF(ISERROR(VLOOKUP($X1026,Datos!$B$8:$E$13,3,0)), 0, VLOOKUP($X1026,Datos!$B$8:$E$13,3,0))</f>
        <v>4</v>
      </c>
      <c r="AK1026" s="198">
        <f>IF(ISERROR(VLOOKUP(AL1026,Datos!D1019:E1024,2,0)),0,VLOOKUP(AL1026,Datos!D1019:E1024,2,0))</f>
        <v>0</v>
      </c>
      <c r="AL1026" s="198">
        <f>IF(ISERROR(VLOOKUP(Y1026,Datos!B1019:E1024,3,0)),0,VLOOKUP(Y1026,Datos!B1019:E1024,3,0))</f>
        <v>0</v>
      </c>
      <c r="AM1026" s="198">
        <f t="shared" si="50"/>
        <v>4</v>
      </c>
      <c r="AN1026" s="198" t="str">
        <f>IF(ISERROR(VLOOKUP($AM1026,Datos!$I$24:$J$28,2,0)),"-",VLOOKUP($AM1026,Datos!$I$24:$J$28,2,0))</f>
        <v>Moderado</v>
      </c>
    </row>
    <row r="1027" spans="1:40" s="199" customFormat="1">
      <c r="A1027" s="196"/>
      <c r="B1027" s="177"/>
      <c r="C1027" s="177"/>
      <c r="D1027" s="177"/>
      <c r="E1027" s="177"/>
      <c r="F1027" s="177"/>
      <c r="G1027" s="177"/>
      <c r="H1027" s="177"/>
      <c r="I1027" s="177"/>
      <c r="J1027" s="177"/>
      <c r="K1027" s="177"/>
      <c r="L1027" s="177"/>
      <c r="M1027" s="178" t="s">
        <v>191</v>
      </c>
      <c r="N1027" s="178" t="s">
        <v>194</v>
      </c>
      <c r="O1027" s="198">
        <f>IF( AND($M1027&lt;&gt;"", $N1027&lt;&gt;""), VLOOKUP( IF(ISERROR(VLOOKUP($M1027,Datos!$B$8:$C$13,2,0)),0,VLOOKUP($M1027,Datos!$B$8:$C$13,2,0)), Datos!$I$9:$N$13, IF(ISERROR(VLOOKUP($N1027,Datos!$B$17:$C$21,2,0)),0,VLOOKUP($N1027, Datos!$B$17:$C$21,2,0)+1),  0),  "-")</f>
        <v>22</v>
      </c>
      <c r="P1027" s="177"/>
      <c r="Q1027" s="177"/>
      <c r="R1027" s="177"/>
      <c r="S1027" s="178" t="s">
        <v>40</v>
      </c>
      <c r="T1027" s="198" t="str">
        <f>IF(ISERROR(VLOOKUP($S1027,Datos!$B$25:$C$29,2,0)),"", VLOOKUP($S1027,Datos!$B$25:$C$29,2,0))</f>
        <v>Alta</v>
      </c>
      <c r="U1027" s="198" t="str">
        <f>VLOOKUP($S1027,'Efectividad de Controles'!$B$5:$D$9,3,0)</f>
        <v>Impacto / Probabilidad</v>
      </c>
      <c r="V1027" s="177"/>
      <c r="W1027" s="177"/>
      <c r="X1027" s="178" t="s">
        <v>191</v>
      </c>
      <c r="Y1027" s="178" t="s">
        <v>196</v>
      </c>
      <c r="Z1027" s="198">
        <f>IF( AND($X1027&lt;&gt;"", $Y1027&lt;&gt;""), VLOOKUP( IF(ISERROR(VLOOKUP($X1027,Datos!$B$8:$C$13,2,0)),0,VLOOKUP($X1027,Datos!$B$8:$C$13,2,0)), Datos!$I$9:$N$13, IF(ISERROR(VLOOKUP($Y1027,Datos!$B$17:$C$21,2,0)),0,VLOOKUP($Y1027, Datos!$B$17:$C$21,2,0)+1),  0),  "-")</f>
        <v>25</v>
      </c>
      <c r="AA1027" s="177"/>
      <c r="AB1027" s="177"/>
      <c r="AC1027" s="179"/>
      <c r="AD1027" s="180"/>
      <c r="AE1027" s="198">
        <f t="shared" si="48"/>
        <v>22</v>
      </c>
      <c r="AF1027" s="198">
        <f t="shared" si="49"/>
        <v>25</v>
      </c>
      <c r="AG1027" s="178">
        <v>3</v>
      </c>
      <c r="AH1027" s="198" t="str">
        <f>IF(ISERROR(VLOOKUP($AG1027,Datos!$A$9:$E$13,2,0)),"",VLOOKUP($AG1027,Datos!$A$9:$E$13,2,0))</f>
        <v>3 Moderado</v>
      </c>
      <c r="AI1027" s="197" t="str">
        <f>IF(ISERROR(VLOOKUP($AJ1027,Datos!$D$8:$E$13,2,0)),0,VLOOKUP($AJ1027,Datos!$D$8:$E$13,2,0))</f>
        <v>Extremadamente Dañino</v>
      </c>
      <c r="AJ1027" s="198">
        <f>IF(ISERROR(VLOOKUP($X1027,Datos!$B$8:$E$13,3,0)), 0, VLOOKUP($X1027,Datos!$B$8:$E$13,3,0))</f>
        <v>4</v>
      </c>
      <c r="AK1027" s="198">
        <f>IF(ISERROR(VLOOKUP(AL1027,Datos!D1020:E1025,2,0)),0,VLOOKUP(AL1027,Datos!D1020:E1025,2,0))</f>
        <v>0</v>
      </c>
      <c r="AL1027" s="198">
        <f>IF(ISERROR(VLOOKUP(Y1027,Datos!B1020:E1025,3,0)),0,VLOOKUP(Y1027,Datos!B1020:E1025,3,0))</f>
        <v>0</v>
      </c>
      <c r="AM1027" s="198">
        <f t="shared" si="50"/>
        <v>4</v>
      </c>
      <c r="AN1027" s="198" t="str">
        <f>IF(ISERROR(VLOOKUP($AM1027,Datos!$I$24:$J$28,2,0)),"-",VLOOKUP($AM1027,Datos!$I$24:$J$28,2,0))</f>
        <v>Moderado</v>
      </c>
    </row>
    <row r="1028" spans="1:40" s="199" customFormat="1">
      <c r="A1028" s="196"/>
      <c r="B1028" s="177"/>
      <c r="C1028" s="177"/>
      <c r="D1028" s="177"/>
      <c r="E1028" s="177"/>
      <c r="F1028" s="177"/>
      <c r="G1028" s="177"/>
      <c r="H1028" s="177"/>
      <c r="I1028" s="177"/>
      <c r="J1028" s="177"/>
      <c r="K1028" s="177"/>
      <c r="L1028" s="177"/>
      <c r="M1028" s="178" t="s">
        <v>191</v>
      </c>
      <c r="N1028" s="178" t="s">
        <v>194</v>
      </c>
      <c r="O1028" s="198">
        <f>IF( AND($M1028&lt;&gt;"", $N1028&lt;&gt;""), VLOOKUP( IF(ISERROR(VLOOKUP($M1028,Datos!$B$8:$C$13,2,0)),0,VLOOKUP($M1028,Datos!$B$8:$C$13,2,0)), Datos!$I$9:$N$13, IF(ISERROR(VLOOKUP($N1028,Datos!$B$17:$C$21,2,0)),0,VLOOKUP($N1028, Datos!$B$17:$C$21,2,0)+1),  0),  "-")</f>
        <v>22</v>
      </c>
      <c r="P1028" s="177"/>
      <c r="Q1028" s="177"/>
      <c r="R1028" s="177"/>
      <c r="S1028" s="178" t="s">
        <v>40</v>
      </c>
      <c r="T1028" s="198" t="str">
        <f>IF(ISERROR(VLOOKUP($S1028,Datos!$B$25:$C$29,2,0)),"", VLOOKUP($S1028,Datos!$B$25:$C$29,2,0))</f>
        <v>Alta</v>
      </c>
      <c r="U1028" s="198" t="str">
        <f>VLOOKUP($S1028,'Efectividad de Controles'!$B$5:$D$9,3,0)</f>
        <v>Impacto / Probabilidad</v>
      </c>
      <c r="V1028" s="177"/>
      <c r="W1028" s="177"/>
      <c r="X1028" s="178" t="s">
        <v>191</v>
      </c>
      <c r="Y1028" s="178" t="s">
        <v>196</v>
      </c>
      <c r="Z1028" s="198">
        <f>IF( AND($X1028&lt;&gt;"", $Y1028&lt;&gt;""), VLOOKUP( IF(ISERROR(VLOOKUP($X1028,Datos!$B$8:$C$13,2,0)),0,VLOOKUP($X1028,Datos!$B$8:$C$13,2,0)), Datos!$I$9:$N$13, IF(ISERROR(VLOOKUP($Y1028,Datos!$B$17:$C$21,2,0)),0,VLOOKUP($Y1028, Datos!$B$17:$C$21,2,0)+1),  0),  "-")</f>
        <v>25</v>
      </c>
      <c r="AA1028" s="177"/>
      <c r="AB1028" s="177"/>
      <c r="AC1028" s="179"/>
      <c r="AD1028" s="180"/>
      <c r="AE1028" s="198">
        <f t="shared" si="48"/>
        <v>22</v>
      </c>
      <c r="AF1028" s="198">
        <f t="shared" si="49"/>
        <v>25</v>
      </c>
      <c r="AG1028" s="178">
        <v>3</v>
      </c>
      <c r="AH1028" s="198" t="str">
        <f>IF(ISERROR(VLOOKUP($AG1028,Datos!$A$9:$E$13,2,0)),"",VLOOKUP($AG1028,Datos!$A$9:$E$13,2,0))</f>
        <v>3 Moderado</v>
      </c>
      <c r="AI1028" s="197" t="str">
        <f>IF(ISERROR(VLOOKUP($AJ1028,Datos!$D$8:$E$13,2,0)),0,VLOOKUP($AJ1028,Datos!$D$8:$E$13,2,0))</f>
        <v>Extremadamente Dañino</v>
      </c>
      <c r="AJ1028" s="198">
        <f>IF(ISERROR(VLOOKUP($X1028,Datos!$B$8:$E$13,3,0)), 0, VLOOKUP($X1028,Datos!$B$8:$E$13,3,0))</f>
        <v>4</v>
      </c>
      <c r="AK1028" s="198">
        <f>IF(ISERROR(VLOOKUP(AL1028,Datos!D1021:E1026,2,0)),0,VLOOKUP(AL1028,Datos!D1021:E1026,2,0))</f>
        <v>0</v>
      </c>
      <c r="AL1028" s="198">
        <f>IF(ISERROR(VLOOKUP(Y1028,Datos!B1021:E1026,3,0)),0,VLOOKUP(Y1028,Datos!B1021:E1026,3,0))</f>
        <v>0</v>
      </c>
      <c r="AM1028" s="198">
        <f t="shared" si="50"/>
        <v>4</v>
      </c>
      <c r="AN1028" s="198" t="str">
        <f>IF(ISERROR(VLOOKUP($AM1028,Datos!$I$24:$J$28,2,0)),"-",VLOOKUP($AM1028,Datos!$I$24:$J$28,2,0))</f>
        <v>Moderado</v>
      </c>
    </row>
    <row r="1029" spans="1:40" s="199" customFormat="1">
      <c r="A1029" s="196"/>
      <c r="B1029" s="177"/>
      <c r="C1029" s="177"/>
      <c r="D1029" s="177"/>
      <c r="E1029" s="177"/>
      <c r="F1029" s="177"/>
      <c r="G1029" s="177"/>
      <c r="H1029" s="177"/>
      <c r="I1029" s="177"/>
      <c r="J1029" s="177"/>
      <c r="K1029" s="177"/>
      <c r="L1029" s="177"/>
      <c r="M1029" s="178" t="s">
        <v>191</v>
      </c>
      <c r="N1029" s="178" t="s">
        <v>194</v>
      </c>
      <c r="O1029" s="198">
        <f>IF( AND($M1029&lt;&gt;"", $N1029&lt;&gt;""), VLOOKUP( IF(ISERROR(VLOOKUP($M1029,Datos!$B$8:$C$13,2,0)),0,VLOOKUP($M1029,Datos!$B$8:$C$13,2,0)), Datos!$I$9:$N$13, IF(ISERROR(VLOOKUP($N1029,Datos!$B$17:$C$21,2,0)),0,VLOOKUP($N1029, Datos!$B$17:$C$21,2,0)+1),  0),  "-")</f>
        <v>22</v>
      </c>
      <c r="P1029" s="177"/>
      <c r="Q1029" s="177"/>
      <c r="R1029" s="177"/>
      <c r="S1029" s="178" t="s">
        <v>40</v>
      </c>
      <c r="T1029" s="198" t="str">
        <f>IF(ISERROR(VLOOKUP($S1029,Datos!$B$25:$C$29,2,0)),"", VLOOKUP($S1029,Datos!$B$25:$C$29,2,0))</f>
        <v>Alta</v>
      </c>
      <c r="U1029" s="198" t="str">
        <f>VLOOKUP($S1029,'Efectividad de Controles'!$B$5:$D$9,3,0)</f>
        <v>Impacto / Probabilidad</v>
      </c>
      <c r="V1029" s="177"/>
      <c r="W1029" s="177"/>
      <c r="X1029" s="178" t="s">
        <v>191</v>
      </c>
      <c r="Y1029" s="178" t="s">
        <v>196</v>
      </c>
      <c r="Z1029" s="198">
        <f>IF( AND($X1029&lt;&gt;"", $Y1029&lt;&gt;""), VLOOKUP( IF(ISERROR(VLOOKUP($X1029,Datos!$B$8:$C$13,2,0)),0,VLOOKUP($X1029,Datos!$B$8:$C$13,2,0)), Datos!$I$9:$N$13, IF(ISERROR(VLOOKUP($Y1029,Datos!$B$17:$C$21,2,0)),0,VLOOKUP($Y1029, Datos!$B$17:$C$21,2,0)+1),  0),  "-")</f>
        <v>25</v>
      </c>
      <c r="AA1029" s="177"/>
      <c r="AB1029" s="177"/>
      <c r="AC1029" s="179"/>
      <c r="AD1029" s="180"/>
      <c r="AE1029" s="198">
        <f t="shared" si="48"/>
        <v>22</v>
      </c>
      <c r="AF1029" s="198">
        <f t="shared" si="49"/>
        <v>25</v>
      </c>
      <c r="AG1029" s="178">
        <v>3</v>
      </c>
      <c r="AH1029" s="198" t="str">
        <f>IF(ISERROR(VLOOKUP($AG1029,Datos!$A$9:$E$13,2,0)),"",VLOOKUP($AG1029,Datos!$A$9:$E$13,2,0))</f>
        <v>3 Moderado</v>
      </c>
      <c r="AI1029" s="197" t="str">
        <f>IF(ISERROR(VLOOKUP($AJ1029,Datos!$D$8:$E$13,2,0)),0,VLOOKUP($AJ1029,Datos!$D$8:$E$13,2,0))</f>
        <v>Extremadamente Dañino</v>
      </c>
      <c r="AJ1029" s="198">
        <f>IF(ISERROR(VLOOKUP($X1029,Datos!$B$8:$E$13,3,0)), 0, VLOOKUP($X1029,Datos!$B$8:$E$13,3,0))</f>
        <v>4</v>
      </c>
      <c r="AK1029" s="198">
        <f>IF(ISERROR(VLOOKUP(AL1029,Datos!D1022:E1027,2,0)),0,VLOOKUP(AL1029,Datos!D1022:E1027,2,0))</f>
        <v>0</v>
      </c>
      <c r="AL1029" s="198">
        <f>IF(ISERROR(VLOOKUP(Y1029,Datos!B1022:E1027,3,0)),0,VLOOKUP(Y1029,Datos!B1022:E1027,3,0))</f>
        <v>0</v>
      </c>
      <c r="AM1029" s="198">
        <f t="shared" si="50"/>
        <v>4</v>
      </c>
      <c r="AN1029" s="198" t="str">
        <f>IF(ISERROR(VLOOKUP($AM1029,Datos!$I$24:$J$28,2,0)),"-",VLOOKUP($AM1029,Datos!$I$24:$J$28,2,0))</f>
        <v>Moderado</v>
      </c>
    </row>
    <row r="1030" spans="1:40" s="199" customFormat="1">
      <c r="A1030" s="196"/>
      <c r="B1030" s="177"/>
      <c r="C1030" s="177"/>
      <c r="D1030" s="177"/>
      <c r="E1030" s="177"/>
      <c r="F1030" s="177"/>
      <c r="G1030" s="177"/>
      <c r="H1030" s="177"/>
      <c r="I1030" s="177"/>
      <c r="J1030" s="177"/>
      <c r="K1030" s="177"/>
      <c r="L1030" s="177"/>
      <c r="M1030" s="178" t="s">
        <v>191</v>
      </c>
      <c r="N1030" s="178" t="s">
        <v>194</v>
      </c>
      <c r="O1030" s="198">
        <f>IF( AND($M1030&lt;&gt;"", $N1030&lt;&gt;""), VLOOKUP( IF(ISERROR(VLOOKUP($M1030,Datos!$B$8:$C$13,2,0)),0,VLOOKUP($M1030,Datos!$B$8:$C$13,2,0)), Datos!$I$9:$N$13, IF(ISERROR(VLOOKUP($N1030,Datos!$B$17:$C$21,2,0)),0,VLOOKUP($N1030, Datos!$B$17:$C$21,2,0)+1),  0),  "-")</f>
        <v>22</v>
      </c>
      <c r="P1030" s="177"/>
      <c r="Q1030" s="177"/>
      <c r="R1030" s="177"/>
      <c r="S1030" s="178" t="s">
        <v>40</v>
      </c>
      <c r="T1030" s="198" t="str">
        <f>IF(ISERROR(VLOOKUP($S1030,Datos!$B$25:$C$29,2,0)),"", VLOOKUP($S1030,Datos!$B$25:$C$29,2,0))</f>
        <v>Alta</v>
      </c>
      <c r="U1030" s="198" t="str">
        <f>VLOOKUP($S1030,'Efectividad de Controles'!$B$5:$D$9,3,0)</f>
        <v>Impacto / Probabilidad</v>
      </c>
      <c r="V1030" s="177"/>
      <c r="W1030" s="177"/>
      <c r="X1030" s="178" t="s">
        <v>191</v>
      </c>
      <c r="Y1030" s="178" t="s">
        <v>196</v>
      </c>
      <c r="Z1030" s="198">
        <f>IF( AND($X1030&lt;&gt;"", $Y1030&lt;&gt;""), VLOOKUP( IF(ISERROR(VLOOKUP($X1030,Datos!$B$8:$C$13,2,0)),0,VLOOKUP($X1030,Datos!$B$8:$C$13,2,0)), Datos!$I$9:$N$13, IF(ISERROR(VLOOKUP($Y1030,Datos!$B$17:$C$21,2,0)),0,VLOOKUP($Y1030, Datos!$B$17:$C$21,2,0)+1),  0),  "-")</f>
        <v>25</v>
      </c>
      <c r="AA1030" s="177"/>
      <c r="AB1030" s="177"/>
      <c r="AC1030" s="179"/>
      <c r="AD1030" s="180"/>
      <c r="AE1030" s="198">
        <f t="shared" si="48"/>
        <v>22</v>
      </c>
      <c r="AF1030" s="198">
        <f t="shared" si="49"/>
        <v>25</v>
      </c>
      <c r="AG1030" s="178">
        <v>3</v>
      </c>
      <c r="AH1030" s="198" t="str">
        <f>IF(ISERROR(VLOOKUP($AG1030,Datos!$A$9:$E$13,2,0)),"",VLOOKUP($AG1030,Datos!$A$9:$E$13,2,0))</f>
        <v>3 Moderado</v>
      </c>
      <c r="AI1030" s="197" t="str">
        <f>IF(ISERROR(VLOOKUP($AJ1030,Datos!$D$8:$E$13,2,0)),0,VLOOKUP($AJ1030,Datos!$D$8:$E$13,2,0))</f>
        <v>Extremadamente Dañino</v>
      </c>
      <c r="AJ1030" s="198">
        <f>IF(ISERROR(VLOOKUP($X1030,Datos!$B$8:$E$13,3,0)), 0, VLOOKUP($X1030,Datos!$B$8:$E$13,3,0))</f>
        <v>4</v>
      </c>
      <c r="AK1030" s="198">
        <f>IF(ISERROR(VLOOKUP(AL1030,Datos!D1023:E1028,2,0)),0,VLOOKUP(AL1030,Datos!D1023:E1028,2,0))</f>
        <v>0</v>
      </c>
      <c r="AL1030" s="198">
        <f>IF(ISERROR(VLOOKUP(Y1030,Datos!B1023:E1028,3,0)),0,VLOOKUP(Y1030,Datos!B1023:E1028,3,0))</f>
        <v>0</v>
      </c>
      <c r="AM1030" s="198">
        <f t="shared" si="50"/>
        <v>4</v>
      </c>
      <c r="AN1030" s="198" t="str">
        <f>IF(ISERROR(VLOOKUP($AM1030,Datos!$I$24:$J$28,2,0)),"-",VLOOKUP($AM1030,Datos!$I$24:$J$28,2,0))</f>
        <v>Moderado</v>
      </c>
    </row>
    <row r="1031" spans="1:40" s="199" customFormat="1">
      <c r="A1031" s="196"/>
      <c r="B1031" s="177"/>
      <c r="C1031" s="177"/>
      <c r="D1031" s="177"/>
      <c r="E1031" s="177"/>
      <c r="F1031" s="177"/>
      <c r="G1031" s="177"/>
      <c r="H1031" s="177"/>
      <c r="I1031" s="177"/>
      <c r="J1031" s="177"/>
      <c r="K1031" s="177"/>
      <c r="L1031" s="177"/>
      <c r="M1031" s="178" t="s">
        <v>191</v>
      </c>
      <c r="N1031" s="178" t="s">
        <v>194</v>
      </c>
      <c r="O1031" s="198">
        <f>IF( AND($M1031&lt;&gt;"", $N1031&lt;&gt;""), VLOOKUP( IF(ISERROR(VLOOKUP($M1031,Datos!$B$8:$C$13,2,0)),0,VLOOKUP($M1031,Datos!$B$8:$C$13,2,0)), Datos!$I$9:$N$13, IF(ISERROR(VLOOKUP($N1031,Datos!$B$17:$C$21,2,0)),0,VLOOKUP($N1031, Datos!$B$17:$C$21,2,0)+1),  0),  "-")</f>
        <v>22</v>
      </c>
      <c r="P1031" s="177"/>
      <c r="Q1031" s="177"/>
      <c r="R1031" s="177"/>
      <c r="S1031" s="178" t="s">
        <v>40</v>
      </c>
      <c r="T1031" s="198" t="str">
        <f>IF(ISERROR(VLOOKUP($S1031,Datos!$B$25:$C$29,2,0)),"", VLOOKUP($S1031,Datos!$B$25:$C$29,2,0))</f>
        <v>Alta</v>
      </c>
      <c r="U1031" s="198" t="str">
        <f>VLOOKUP($S1031,'Efectividad de Controles'!$B$5:$D$9,3,0)</f>
        <v>Impacto / Probabilidad</v>
      </c>
      <c r="V1031" s="177"/>
      <c r="W1031" s="177"/>
      <c r="X1031" s="178" t="s">
        <v>191</v>
      </c>
      <c r="Y1031" s="178" t="s">
        <v>196</v>
      </c>
      <c r="Z1031" s="198">
        <f>IF( AND($X1031&lt;&gt;"", $Y1031&lt;&gt;""), VLOOKUP( IF(ISERROR(VLOOKUP($X1031,Datos!$B$8:$C$13,2,0)),0,VLOOKUP($X1031,Datos!$B$8:$C$13,2,0)), Datos!$I$9:$N$13, IF(ISERROR(VLOOKUP($Y1031,Datos!$B$17:$C$21,2,0)),0,VLOOKUP($Y1031, Datos!$B$17:$C$21,2,0)+1),  0),  "-")</f>
        <v>25</v>
      </c>
      <c r="AA1031" s="177"/>
      <c r="AB1031" s="177"/>
      <c r="AC1031" s="179"/>
      <c r="AD1031" s="180"/>
      <c r="AE1031" s="198">
        <f t="shared" si="48"/>
        <v>22</v>
      </c>
      <c r="AF1031" s="198">
        <f t="shared" si="49"/>
        <v>25</v>
      </c>
      <c r="AG1031" s="178">
        <v>3</v>
      </c>
      <c r="AH1031" s="198" t="str">
        <f>IF(ISERROR(VLOOKUP($AG1031,Datos!$A$9:$E$13,2,0)),"",VLOOKUP($AG1031,Datos!$A$9:$E$13,2,0))</f>
        <v>3 Moderado</v>
      </c>
      <c r="AI1031" s="197" t="str">
        <f>IF(ISERROR(VLOOKUP($AJ1031,Datos!$D$8:$E$13,2,0)),0,VLOOKUP($AJ1031,Datos!$D$8:$E$13,2,0))</f>
        <v>Extremadamente Dañino</v>
      </c>
      <c r="AJ1031" s="198">
        <f>IF(ISERROR(VLOOKUP($X1031,Datos!$B$8:$E$13,3,0)), 0, VLOOKUP($X1031,Datos!$B$8:$E$13,3,0))</f>
        <v>4</v>
      </c>
      <c r="AK1031" s="198">
        <f>IF(ISERROR(VLOOKUP(AL1031,Datos!D1024:E1029,2,0)),0,VLOOKUP(AL1031,Datos!D1024:E1029,2,0))</f>
        <v>0</v>
      </c>
      <c r="AL1031" s="198">
        <f>IF(ISERROR(VLOOKUP(Y1031,Datos!B1024:E1029,3,0)),0,VLOOKUP(Y1031,Datos!B1024:E1029,3,0))</f>
        <v>0</v>
      </c>
      <c r="AM1031" s="198">
        <f t="shared" si="50"/>
        <v>4</v>
      </c>
      <c r="AN1031" s="198" t="str">
        <f>IF(ISERROR(VLOOKUP($AM1031,Datos!$I$24:$J$28,2,0)),"-",VLOOKUP($AM1031,Datos!$I$24:$J$28,2,0))</f>
        <v>Moderado</v>
      </c>
    </row>
    <row r="1032" spans="1:40" s="199" customFormat="1">
      <c r="A1032" s="196"/>
      <c r="B1032" s="177"/>
      <c r="C1032" s="177"/>
      <c r="D1032" s="177"/>
      <c r="E1032" s="177"/>
      <c r="F1032" s="177"/>
      <c r="G1032" s="177"/>
      <c r="H1032" s="177"/>
      <c r="I1032" s="177"/>
      <c r="J1032" s="177"/>
      <c r="K1032" s="177"/>
      <c r="L1032" s="177"/>
      <c r="M1032" s="178" t="s">
        <v>191</v>
      </c>
      <c r="N1032" s="178" t="s">
        <v>194</v>
      </c>
      <c r="O1032" s="198">
        <f>IF( AND($M1032&lt;&gt;"", $N1032&lt;&gt;""), VLOOKUP( IF(ISERROR(VLOOKUP($M1032,Datos!$B$8:$C$13,2,0)),0,VLOOKUP($M1032,Datos!$B$8:$C$13,2,0)), Datos!$I$9:$N$13, IF(ISERROR(VLOOKUP($N1032,Datos!$B$17:$C$21,2,0)),0,VLOOKUP($N1032, Datos!$B$17:$C$21,2,0)+1),  0),  "-")</f>
        <v>22</v>
      </c>
      <c r="P1032" s="177"/>
      <c r="Q1032" s="177"/>
      <c r="R1032" s="177"/>
      <c r="S1032" s="178" t="s">
        <v>40</v>
      </c>
      <c r="T1032" s="198" t="str">
        <f>IF(ISERROR(VLOOKUP($S1032,Datos!$B$25:$C$29,2,0)),"", VLOOKUP($S1032,Datos!$B$25:$C$29,2,0))</f>
        <v>Alta</v>
      </c>
      <c r="U1032" s="198" t="str">
        <f>VLOOKUP($S1032,'Efectividad de Controles'!$B$5:$D$9,3,0)</f>
        <v>Impacto / Probabilidad</v>
      </c>
      <c r="V1032" s="177"/>
      <c r="W1032" s="177"/>
      <c r="X1032" s="178" t="s">
        <v>191</v>
      </c>
      <c r="Y1032" s="178" t="s">
        <v>196</v>
      </c>
      <c r="Z1032" s="198">
        <f>IF( AND($X1032&lt;&gt;"", $Y1032&lt;&gt;""), VLOOKUP( IF(ISERROR(VLOOKUP($X1032,Datos!$B$8:$C$13,2,0)),0,VLOOKUP($X1032,Datos!$B$8:$C$13,2,0)), Datos!$I$9:$N$13, IF(ISERROR(VLOOKUP($Y1032,Datos!$B$17:$C$21,2,0)),0,VLOOKUP($Y1032, Datos!$B$17:$C$21,2,0)+1),  0),  "-")</f>
        <v>25</v>
      </c>
      <c r="AA1032" s="177"/>
      <c r="AB1032" s="177"/>
      <c r="AC1032" s="179"/>
      <c r="AD1032" s="180"/>
      <c r="AE1032" s="198">
        <f t="shared" si="48"/>
        <v>22</v>
      </c>
      <c r="AF1032" s="198">
        <f t="shared" si="49"/>
        <v>25</v>
      </c>
      <c r="AG1032" s="178">
        <v>3</v>
      </c>
      <c r="AH1032" s="198" t="str">
        <f>IF(ISERROR(VLOOKUP($AG1032,Datos!$A$9:$E$13,2,0)),"",VLOOKUP($AG1032,Datos!$A$9:$E$13,2,0))</f>
        <v>3 Moderado</v>
      </c>
      <c r="AI1032" s="197" t="str">
        <f>IF(ISERROR(VLOOKUP($AJ1032,Datos!$D$8:$E$13,2,0)),0,VLOOKUP($AJ1032,Datos!$D$8:$E$13,2,0))</f>
        <v>Extremadamente Dañino</v>
      </c>
      <c r="AJ1032" s="198">
        <f>IF(ISERROR(VLOOKUP($X1032,Datos!$B$8:$E$13,3,0)), 0, VLOOKUP($X1032,Datos!$B$8:$E$13,3,0))</f>
        <v>4</v>
      </c>
      <c r="AK1032" s="198">
        <f>IF(ISERROR(VLOOKUP(AL1032,Datos!D1025:E1030,2,0)),0,VLOOKUP(AL1032,Datos!D1025:E1030,2,0))</f>
        <v>0</v>
      </c>
      <c r="AL1032" s="198">
        <f>IF(ISERROR(VLOOKUP(Y1032,Datos!B1025:E1030,3,0)),0,VLOOKUP(Y1032,Datos!B1025:E1030,3,0))</f>
        <v>0</v>
      </c>
      <c r="AM1032" s="198">
        <f t="shared" si="50"/>
        <v>4</v>
      </c>
      <c r="AN1032" s="198" t="str">
        <f>IF(ISERROR(VLOOKUP($AM1032,Datos!$I$24:$J$28,2,0)),"-",VLOOKUP($AM1032,Datos!$I$24:$J$28,2,0))</f>
        <v>Moderado</v>
      </c>
    </row>
    <row r="1033" spans="1:40" s="199" customFormat="1">
      <c r="A1033" s="196"/>
      <c r="B1033" s="177"/>
      <c r="C1033" s="177"/>
      <c r="D1033" s="177"/>
      <c r="E1033" s="177"/>
      <c r="F1033" s="177"/>
      <c r="G1033" s="177"/>
      <c r="H1033" s="177"/>
      <c r="I1033" s="177"/>
      <c r="J1033" s="177"/>
      <c r="K1033" s="177"/>
      <c r="L1033" s="177"/>
      <c r="M1033" s="178" t="s">
        <v>191</v>
      </c>
      <c r="N1033" s="178" t="s">
        <v>194</v>
      </c>
      <c r="O1033" s="198">
        <f>IF( AND($M1033&lt;&gt;"", $N1033&lt;&gt;""), VLOOKUP( IF(ISERROR(VLOOKUP($M1033,Datos!$B$8:$C$13,2,0)),0,VLOOKUP($M1033,Datos!$B$8:$C$13,2,0)), Datos!$I$9:$N$13, IF(ISERROR(VLOOKUP($N1033,Datos!$B$17:$C$21,2,0)),0,VLOOKUP($N1033, Datos!$B$17:$C$21,2,0)+1),  0),  "-")</f>
        <v>22</v>
      </c>
      <c r="P1033" s="177"/>
      <c r="Q1033" s="177"/>
      <c r="R1033" s="177"/>
      <c r="S1033" s="178" t="s">
        <v>40</v>
      </c>
      <c r="T1033" s="198" t="str">
        <f>IF(ISERROR(VLOOKUP($S1033,Datos!$B$25:$C$29,2,0)),"", VLOOKUP($S1033,Datos!$B$25:$C$29,2,0))</f>
        <v>Alta</v>
      </c>
      <c r="U1033" s="198" t="str">
        <f>VLOOKUP($S1033,'Efectividad de Controles'!$B$5:$D$9,3,0)</f>
        <v>Impacto / Probabilidad</v>
      </c>
      <c r="V1033" s="177"/>
      <c r="W1033" s="177"/>
      <c r="X1033" s="178" t="s">
        <v>191</v>
      </c>
      <c r="Y1033" s="178" t="s">
        <v>196</v>
      </c>
      <c r="Z1033" s="198">
        <f>IF( AND($X1033&lt;&gt;"", $Y1033&lt;&gt;""), VLOOKUP( IF(ISERROR(VLOOKUP($X1033,Datos!$B$8:$C$13,2,0)),0,VLOOKUP($X1033,Datos!$B$8:$C$13,2,0)), Datos!$I$9:$N$13, IF(ISERROR(VLOOKUP($Y1033,Datos!$B$17:$C$21,2,0)),0,VLOOKUP($Y1033, Datos!$B$17:$C$21,2,0)+1),  0),  "-")</f>
        <v>25</v>
      </c>
      <c r="AA1033" s="177"/>
      <c r="AB1033" s="177"/>
      <c r="AC1033" s="179"/>
      <c r="AD1033" s="180"/>
      <c r="AE1033" s="198">
        <f t="shared" si="48"/>
        <v>22</v>
      </c>
      <c r="AF1033" s="198">
        <f t="shared" si="49"/>
        <v>25</v>
      </c>
      <c r="AG1033" s="178">
        <v>3</v>
      </c>
      <c r="AH1033" s="198" t="str">
        <f>IF(ISERROR(VLOOKUP($AG1033,Datos!$A$9:$E$13,2,0)),"",VLOOKUP($AG1033,Datos!$A$9:$E$13,2,0))</f>
        <v>3 Moderado</v>
      </c>
      <c r="AI1033" s="197" t="str">
        <f>IF(ISERROR(VLOOKUP($AJ1033,Datos!$D$8:$E$13,2,0)),0,VLOOKUP($AJ1033,Datos!$D$8:$E$13,2,0))</f>
        <v>Extremadamente Dañino</v>
      </c>
      <c r="AJ1033" s="198">
        <f>IF(ISERROR(VLOOKUP($X1033,Datos!$B$8:$E$13,3,0)), 0, VLOOKUP($X1033,Datos!$B$8:$E$13,3,0))</f>
        <v>4</v>
      </c>
      <c r="AK1033" s="198">
        <f>IF(ISERROR(VLOOKUP(AL1033,Datos!D1026:E1031,2,0)),0,VLOOKUP(AL1033,Datos!D1026:E1031,2,0))</f>
        <v>0</v>
      </c>
      <c r="AL1033" s="198">
        <f>IF(ISERROR(VLOOKUP(Y1033,Datos!B1026:E1031,3,0)),0,VLOOKUP(Y1033,Datos!B1026:E1031,3,0))</f>
        <v>0</v>
      </c>
      <c r="AM1033" s="198">
        <f t="shared" si="50"/>
        <v>4</v>
      </c>
      <c r="AN1033" s="198" t="str">
        <f>IF(ISERROR(VLOOKUP($AM1033,Datos!$I$24:$J$28,2,0)),"-",VLOOKUP($AM1033,Datos!$I$24:$J$28,2,0))</f>
        <v>Moderado</v>
      </c>
    </row>
    <row r="1034" spans="1:40" s="199" customFormat="1">
      <c r="A1034" s="196"/>
      <c r="B1034" s="177"/>
      <c r="C1034" s="177"/>
      <c r="D1034" s="177"/>
      <c r="E1034" s="177"/>
      <c r="F1034" s="177"/>
      <c r="G1034" s="177"/>
      <c r="H1034" s="177"/>
      <c r="I1034" s="177"/>
      <c r="J1034" s="177"/>
      <c r="K1034" s="177"/>
      <c r="L1034" s="177"/>
      <c r="M1034" s="178" t="s">
        <v>191</v>
      </c>
      <c r="N1034" s="178" t="s">
        <v>194</v>
      </c>
      <c r="O1034" s="198">
        <f>IF( AND($M1034&lt;&gt;"", $N1034&lt;&gt;""), VLOOKUP( IF(ISERROR(VLOOKUP($M1034,Datos!$B$8:$C$13,2,0)),0,VLOOKUP($M1034,Datos!$B$8:$C$13,2,0)), Datos!$I$9:$N$13, IF(ISERROR(VLOOKUP($N1034,Datos!$B$17:$C$21,2,0)),0,VLOOKUP($N1034, Datos!$B$17:$C$21,2,0)+1),  0),  "-")</f>
        <v>22</v>
      </c>
      <c r="P1034" s="177"/>
      <c r="Q1034" s="177"/>
      <c r="R1034" s="177"/>
      <c r="S1034" s="178" t="s">
        <v>40</v>
      </c>
      <c r="T1034" s="198" t="str">
        <f>IF(ISERROR(VLOOKUP($S1034,Datos!$B$25:$C$29,2,0)),"", VLOOKUP($S1034,Datos!$B$25:$C$29,2,0))</f>
        <v>Alta</v>
      </c>
      <c r="U1034" s="198" t="str">
        <f>VLOOKUP($S1034,'Efectividad de Controles'!$B$5:$D$9,3,0)</f>
        <v>Impacto / Probabilidad</v>
      </c>
      <c r="V1034" s="177"/>
      <c r="W1034" s="177"/>
      <c r="X1034" s="178" t="s">
        <v>191</v>
      </c>
      <c r="Y1034" s="178" t="s">
        <v>196</v>
      </c>
      <c r="Z1034" s="198">
        <f>IF( AND($X1034&lt;&gt;"", $Y1034&lt;&gt;""), VLOOKUP( IF(ISERROR(VLOOKUP($X1034,Datos!$B$8:$C$13,2,0)),0,VLOOKUP($X1034,Datos!$B$8:$C$13,2,0)), Datos!$I$9:$N$13, IF(ISERROR(VLOOKUP($Y1034,Datos!$B$17:$C$21,2,0)),0,VLOOKUP($Y1034, Datos!$B$17:$C$21,2,0)+1),  0),  "-")</f>
        <v>25</v>
      </c>
      <c r="AA1034" s="177"/>
      <c r="AB1034" s="177"/>
      <c r="AC1034" s="179"/>
      <c r="AD1034" s="180"/>
      <c r="AE1034" s="198">
        <f t="shared" si="48"/>
        <v>22</v>
      </c>
      <c r="AF1034" s="198">
        <f t="shared" si="49"/>
        <v>25</v>
      </c>
      <c r="AG1034" s="178">
        <v>3</v>
      </c>
      <c r="AH1034" s="198" t="str">
        <f>IF(ISERROR(VLOOKUP($AG1034,Datos!$A$9:$E$13,2,0)),"",VLOOKUP($AG1034,Datos!$A$9:$E$13,2,0))</f>
        <v>3 Moderado</v>
      </c>
      <c r="AI1034" s="197" t="str">
        <f>IF(ISERROR(VLOOKUP($AJ1034,Datos!$D$8:$E$13,2,0)),0,VLOOKUP($AJ1034,Datos!$D$8:$E$13,2,0))</f>
        <v>Extremadamente Dañino</v>
      </c>
      <c r="AJ1034" s="198">
        <f>IF(ISERROR(VLOOKUP($X1034,Datos!$B$8:$E$13,3,0)), 0, VLOOKUP($X1034,Datos!$B$8:$E$13,3,0))</f>
        <v>4</v>
      </c>
      <c r="AK1034" s="198">
        <f>IF(ISERROR(VLOOKUP(AL1034,Datos!D1027:E1032,2,0)),0,VLOOKUP(AL1034,Datos!D1027:E1032,2,0))</f>
        <v>0</v>
      </c>
      <c r="AL1034" s="198">
        <f>IF(ISERROR(VLOOKUP(Y1034,Datos!B1027:E1032,3,0)),0,VLOOKUP(Y1034,Datos!B1027:E1032,3,0))</f>
        <v>0</v>
      </c>
      <c r="AM1034" s="198">
        <f t="shared" si="50"/>
        <v>4</v>
      </c>
      <c r="AN1034" s="198" t="str">
        <f>IF(ISERROR(VLOOKUP($AM1034,Datos!$I$24:$J$28,2,0)),"-",VLOOKUP($AM1034,Datos!$I$24:$J$28,2,0))</f>
        <v>Moderado</v>
      </c>
    </row>
    <row r="1035" spans="1:40" s="199" customFormat="1">
      <c r="A1035" s="196"/>
      <c r="B1035" s="177"/>
      <c r="C1035" s="177"/>
      <c r="D1035" s="177"/>
      <c r="E1035" s="177"/>
      <c r="F1035" s="177"/>
      <c r="G1035" s="177"/>
      <c r="H1035" s="177"/>
      <c r="I1035" s="177"/>
      <c r="J1035" s="177"/>
      <c r="K1035" s="177"/>
      <c r="L1035" s="177"/>
      <c r="M1035" s="178" t="s">
        <v>191</v>
      </c>
      <c r="N1035" s="178" t="s">
        <v>194</v>
      </c>
      <c r="O1035" s="198">
        <f>IF( AND($M1035&lt;&gt;"", $N1035&lt;&gt;""), VLOOKUP( IF(ISERROR(VLOOKUP($M1035,Datos!$B$8:$C$13,2,0)),0,VLOOKUP($M1035,Datos!$B$8:$C$13,2,0)), Datos!$I$9:$N$13, IF(ISERROR(VLOOKUP($N1035,Datos!$B$17:$C$21,2,0)),0,VLOOKUP($N1035, Datos!$B$17:$C$21,2,0)+1),  0),  "-")</f>
        <v>22</v>
      </c>
      <c r="P1035" s="177"/>
      <c r="Q1035" s="177"/>
      <c r="R1035" s="177"/>
      <c r="S1035" s="178" t="s">
        <v>40</v>
      </c>
      <c r="T1035" s="198" t="str">
        <f>IF(ISERROR(VLOOKUP($S1035,Datos!$B$25:$C$29,2,0)),"", VLOOKUP($S1035,Datos!$B$25:$C$29,2,0))</f>
        <v>Alta</v>
      </c>
      <c r="U1035" s="198" t="str">
        <f>VLOOKUP($S1035,'Efectividad de Controles'!$B$5:$D$9,3,0)</f>
        <v>Impacto / Probabilidad</v>
      </c>
      <c r="V1035" s="177"/>
      <c r="W1035" s="177"/>
      <c r="X1035" s="178" t="s">
        <v>191</v>
      </c>
      <c r="Y1035" s="178" t="s">
        <v>196</v>
      </c>
      <c r="Z1035" s="198">
        <f>IF( AND($X1035&lt;&gt;"", $Y1035&lt;&gt;""), VLOOKUP( IF(ISERROR(VLOOKUP($X1035,Datos!$B$8:$C$13,2,0)),0,VLOOKUP($X1035,Datos!$B$8:$C$13,2,0)), Datos!$I$9:$N$13, IF(ISERROR(VLOOKUP($Y1035,Datos!$B$17:$C$21,2,0)),0,VLOOKUP($Y1035, Datos!$B$17:$C$21,2,0)+1),  0),  "-")</f>
        <v>25</v>
      </c>
      <c r="AA1035" s="177"/>
      <c r="AB1035" s="177"/>
      <c r="AC1035" s="179"/>
      <c r="AD1035" s="180"/>
      <c r="AE1035" s="198">
        <f t="shared" si="48"/>
        <v>22</v>
      </c>
      <c r="AF1035" s="198">
        <f t="shared" si="49"/>
        <v>25</v>
      </c>
      <c r="AG1035" s="178">
        <v>3</v>
      </c>
      <c r="AH1035" s="198" t="str">
        <f>IF(ISERROR(VLOOKUP($AG1035,Datos!$A$9:$E$13,2,0)),"",VLOOKUP($AG1035,Datos!$A$9:$E$13,2,0))</f>
        <v>3 Moderado</v>
      </c>
      <c r="AI1035" s="197" t="str">
        <f>IF(ISERROR(VLOOKUP($AJ1035,Datos!$D$8:$E$13,2,0)),0,VLOOKUP($AJ1035,Datos!$D$8:$E$13,2,0))</f>
        <v>Extremadamente Dañino</v>
      </c>
      <c r="AJ1035" s="198">
        <f>IF(ISERROR(VLOOKUP($X1035,Datos!$B$8:$E$13,3,0)), 0, VLOOKUP($X1035,Datos!$B$8:$E$13,3,0))</f>
        <v>4</v>
      </c>
      <c r="AK1035" s="198">
        <f>IF(ISERROR(VLOOKUP(AL1035,Datos!D1028:E1033,2,0)),0,VLOOKUP(AL1035,Datos!D1028:E1033,2,0))</f>
        <v>0</v>
      </c>
      <c r="AL1035" s="198">
        <f>IF(ISERROR(VLOOKUP(Y1035,Datos!B1028:E1033,3,0)),0,VLOOKUP(Y1035,Datos!B1028:E1033,3,0))</f>
        <v>0</v>
      </c>
      <c r="AM1035" s="198">
        <f t="shared" si="50"/>
        <v>4</v>
      </c>
      <c r="AN1035" s="198" t="str">
        <f>IF(ISERROR(VLOOKUP($AM1035,Datos!$I$24:$J$28,2,0)),"-",VLOOKUP($AM1035,Datos!$I$24:$J$28,2,0))</f>
        <v>Moderado</v>
      </c>
    </row>
    <row r="1036" spans="1:40" s="199" customFormat="1">
      <c r="A1036" s="196"/>
      <c r="B1036" s="177"/>
      <c r="C1036" s="177"/>
      <c r="D1036" s="177"/>
      <c r="E1036" s="177"/>
      <c r="F1036" s="177"/>
      <c r="G1036" s="177"/>
      <c r="H1036" s="177"/>
      <c r="I1036" s="177"/>
      <c r="J1036" s="177"/>
      <c r="K1036" s="177"/>
      <c r="L1036" s="177"/>
      <c r="M1036" s="178" t="s">
        <v>191</v>
      </c>
      <c r="N1036" s="178" t="s">
        <v>194</v>
      </c>
      <c r="O1036" s="198">
        <f>IF( AND($M1036&lt;&gt;"", $N1036&lt;&gt;""), VLOOKUP( IF(ISERROR(VLOOKUP($M1036,Datos!$B$8:$C$13,2,0)),0,VLOOKUP($M1036,Datos!$B$8:$C$13,2,0)), Datos!$I$9:$N$13, IF(ISERROR(VLOOKUP($N1036,Datos!$B$17:$C$21,2,0)),0,VLOOKUP($N1036, Datos!$B$17:$C$21,2,0)+1),  0),  "-")</f>
        <v>22</v>
      </c>
      <c r="P1036" s="177"/>
      <c r="Q1036" s="177"/>
      <c r="R1036" s="177"/>
      <c r="S1036" s="178" t="s">
        <v>40</v>
      </c>
      <c r="T1036" s="198" t="str">
        <f>IF(ISERROR(VLOOKUP($S1036,Datos!$B$25:$C$29,2,0)),"", VLOOKUP($S1036,Datos!$B$25:$C$29,2,0))</f>
        <v>Alta</v>
      </c>
      <c r="U1036" s="198" t="str">
        <f>VLOOKUP($S1036,'Efectividad de Controles'!$B$5:$D$9,3,0)</f>
        <v>Impacto / Probabilidad</v>
      </c>
      <c r="V1036" s="177"/>
      <c r="W1036" s="177"/>
      <c r="X1036" s="178" t="s">
        <v>191</v>
      </c>
      <c r="Y1036" s="178" t="s">
        <v>196</v>
      </c>
      <c r="Z1036" s="198">
        <f>IF( AND($X1036&lt;&gt;"", $Y1036&lt;&gt;""), VLOOKUP( IF(ISERROR(VLOOKUP($X1036,Datos!$B$8:$C$13,2,0)),0,VLOOKUP($X1036,Datos!$B$8:$C$13,2,0)), Datos!$I$9:$N$13, IF(ISERROR(VLOOKUP($Y1036,Datos!$B$17:$C$21,2,0)),0,VLOOKUP($Y1036, Datos!$B$17:$C$21,2,0)+1),  0),  "-")</f>
        <v>25</v>
      </c>
      <c r="AA1036" s="177"/>
      <c r="AB1036" s="177"/>
      <c r="AC1036" s="179"/>
      <c r="AD1036" s="180"/>
      <c r="AE1036" s="198">
        <f t="shared" si="48"/>
        <v>22</v>
      </c>
      <c r="AF1036" s="198">
        <f t="shared" si="49"/>
        <v>25</v>
      </c>
      <c r="AG1036" s="178">
        <v>3</v>
      </c>
      <c r="AH1036" s="198" t="str">
        <f>IF(ISERROR(VLOOKUP($AG1036,Datos!$A$9:$E$13,2,0)),"",VLOOKUP($AG1036,Datos!$A$9:$E$13,2,0))</f>
        <v>3 Moderado</v>
      </c>
      <c r="AI1036" s="197" t="str">
        <f>IF(ISERROR(VLOOKUP($AJ1036,Datos!$D$8:$E$13,2,0)),0,VLOOKUP($AJ1036,Datos!$D$8:$E$13,2,0))</f>
        <v>Extremadamente Dañino</v>
      </c>
      <c r="AJ1036" s="198">
        <f>IF(ISERROR(VLOOKUP($X1036,Datos!$B$8:$E$13,3,0)), 0, VLOOKUP($X1036,Datos!$B$8:$E$13,3,0))</f>
        <v>4</v>
      </c>
      <c r="AK1036" s="198">
        <f>IF(ISERROR(VLOOKUP(AL1036,Datos!D1029:E1034,2,0)),0,VLOOKUP(AL1036,Datos!D1029:E1034,2,0))</f>
        <v>0</v>
      </c>
      <c r="AL1036" s="198">
        <f>IF(ISERROR(VLOOKUP(Y1036,Datos!B1029:E1034,3,0)),0,VLOOKUP(Y1036,Datos!B1029:E1034,3,0))</f>
        <v>0</v>
      </c>
      <c r="AM1036" s="198">
        <f t="shared" si="50"/>
        <v>4</v>
      </c>
      <c r="AN1036" s="198" t="str">
        <f>IF(ISERROR(VLOOKUP($AM1036,Datos!$I$24:$J$28,2,0)),"-",VLOOKUP($AM1036,Datos!$I$24:$J$28,2,0))</f>
        <v>Moderado</v>
      </c>
    </row>
    <row r="1037" spans="1:40" s="199" customFormat="1">
      <c r="A1037" s="196"/>
      <c r="B1037" s="177"/>
      <c r="C1037" s="177"/>
      <c r="D1037" s="177"/>
      <c r="E1037" s="177"/>
      <c r="F1037" s="177"/>
      <c r="G1037" s="177"/>
      <c r="H1037" s="177"/>
      <c r="I1037" s="177"/>
      <c r="J1037" s="177"/>
      <c r="K1037" s="177"/>
      <c r="L1037" s="177"/>
      <c r="M1037" s="178" t="s">
        <v>191</v>
      </c>
      <c r="N1037" s="178" t="s">
        <v>194</v>
      </c>
      <c r="O1037" s="198">
        <f>IF( AND($M1037&lt;&gt;"", $N1037&lt;&gt;""), VLOOKUP( IF(ISERROR(VLOOKUP($M1037,Datos!$B$8:$C$13,2,0)),0,VLOOKUP($M1037,Datos!$B$8:$C$13,2,0)), Datos!$I$9:$N$13, IF(ISERROR(VLOOKUP($N1037,Datos!$B$17:$C$21,2,0)),0,VLOOKUP($N1037, Datos!$B$17:$C$21,2,0)+1),  0),  "-")</f>
        <v>22</v>
      </c>
      <c r="P1037" s="177"/>
      <c r="Q1037" s="177"/>
      <c r="R1037" s="177"/>
      <c r="S1037" s="178" t="s">
        <v>40</v>
      </c>
      <c r="T1037" s="198" t="str">
        <f>IF(ISERROR(VLOOKUP($S1037,Datos!$B$25:$C$29,2,0)),"", VLOOKUP($S1037,Datos!$B$25:$C$29,2,0))</f>
        <v>Alta</v>
      </c>
      <c r="U1037" s="198" t="str">
        <f>VLOOKUP($S1037,'Efectividad de Controles'!$B$5:$D$9,3,0)</f>
        <v>Impacto / Probabilidad</v>
      </c>
      <c r="V1037" s="177"/>
      <c r="W1037" s="177"/>
      <c r="X1037" s="178" t="s">
        <v>191</v>
      </c>
      <c r="Y1037" s="178" t="s">
        <v>196</v>
      </c>
      <c r="Z1037" s="198">
        <f>IF( AND($X1037&lt;&gt;"", $Y1037&lt;&gt;""), VLOOKUP( IF(ISERROR(VLOOKUP($X1037,Datos!$B$8:$C$13,2,0)),0,VLOOKUP($X1037,Datos!$B$8:$C$13,2,0)), Datos!$I$9:$N$13, IF(ISERROR(VLOOKUP($Y1037,Datos!$B$17:$C$21,2,0)),0,VLOOKUP($Y1037, Datos!$B$17:$C$21,2,0)+1),  0),  "-")</f>
        <v>25</v>
      </c>
      <c r="AA1037" s="177"/>
      <c r="AB1037" s="177"/>
      <c r="AC1037" s="179"/>
      <c r="AD1037" s="180"/>
      <c r="AE1037" s="198">
        <f t="shared" si="48"/>
        <v>22</v>
      </c>
      <c r="AF1037" s="198">
        <f t="shared" si="49"/>
        <v>25</v>
      </c>
      <c r="AG1037" s="178">
        <v>3</v>
      </c>
      <c r="AH1037" s="198" t="str">
        <f>IF(ISERROR(VLOOKUP($AG1037,Datos!$A$9:$E$13,2,0)),"",VLOOKUP($AG1037,Datos!$A$9:$E$13,2,0))</f>
        <v>3 Moderado</v>
      </c>
      <c r="AI1037" s="197" t="str">
        <f>IF(ISERROR(VLOOKUP($AJ1037,Datos!$D$8:$E$13,2,0)),0,VLOOKUP($AJ1037,Datos!$D$8:$E$13,2,0))</f>
        <v>Extremadamente Dañino</v>
      </c>
      <c r="AJ1037" s="198">
        <f>IF(ISERROR(VLOOKUP($X1037,Datos!$B$8:$E$13,3,0)), 0, VLOOKUP($X1037,Datos!$B$8:$E$13,3,0))</f>
        <v>4</v>
      </c>
      <c r="AK1037" s="198">
        <f>IF(ISERROR(VLOOKUP(AL1037,Datos!D1030:E1035,2,0)),0,VLOOKUP(AL1037,Datos!D1030:E1035,2,0))</f>
        <v>0</v>
      </c>
      <c r="AL1037" s="198">
        <f>IF(ISERROR(VLOOKUP(Y1037,Datos!B1030:E1035,3,0)),0,VLOOKUP(Y1037,Datos!B1030:E1035,3,0))</f>
        <v>0</v>
      </c>
      <c r="AM1037" s="198">
        <f t="shared" si="50"/>
        <v>4</v>
      </c>
      <c r="AN1037" s="198" t="str">
        <f>IF(ISERROR(VLOOKUP($AM1037,Datos!$I$24:$J$28,2,0)),"-",VLOOKUP($AM1037,Datos!$I$24:$J$28,2,0))</f>
        <v>Moderado</v>
      </c>
    </row>
    <row r="1038" spans="1:40" s="199" customFormat="1">
      <c r="A1038" s="196"/>
      <c r="B1038" s="177"/>
      <c r="C1038" s="177"/>
      <c r="D1038" s="177"/>
      <c r="E1038" s="177"/>
      <c r="F1038" s="177"/>
      <c r="G1038" s="177"/>
      <c r="H1038" s="177"/>
      <c r="I1038" s="177"/>
      <c r="J1038" s="177"/>
      <c r="K1038" s="177"/>
      <c r="L1038" s="177"/>
      <c r="M1038" s="178" t="s">
        <v>191</v>
      </c>
      <c r="N1038" s="178" t="s">
        <v>194</v>
      </c>
      <c r="O1038" s="198">
        <f>IF( AND($M1038&lt;&gt;"", $N1038&lt;&gt;""), VLOOKUP( IF(ISERROR(VLOOKUP($M1038,Datos!$B$8:$C$13,2,0)),0,VLOOKUP($M1038,Datos!$B$8:$C$13,2,0)), Datos!$I$9:$N$13, IF(ISERROR(VLOOKUP($N1038,Datos!$B$17:$C$21,2,0)),0,VLOOKUP($N1038, Datos!$B$17:$C$21,2,0)+1),  0),  "-")</f>
        <v>22</v>
      </c>
      <c r="P1038" s="177"/>
      <c r="Q1038" s="177"/>
      <c r="R1038" s="177"/>
      <c r="S1038" s="178" t="s">
        <v>40</v>
      </c>
      <c r="T1038" s="198" t="str">
        <f>IF(ISERROR(VLOOKUP($S1038,Datos!$B$25:$C$29,2,0)),"", VLOOKUP($S1038,Datos!$B$25:$C$29,2,0))</f>
        <v>Alta</v>
      </c>
      <c r="U1038" s="198" t="str">
        <f>VLOOKUP($S1038,'Efectividad de Controles'!$B$5:$D$9,3,0)</f>
        <v>Impacto / Probabilidad</v>
      </c>
      <c r="V1038" s="177"/>
      <c r="W1038" s="177"/>
      <c r="X1038" s="178" t="s">
        <v>191</v>
      </c>
      <c r="Y1038" s="178" t="s">
        <v>196</v>
      </c>
      <c r="Z1038" s="198">
        <f>IF( AND($X1038&lt;&gt;"", $Y1038&lt;&gt;""), VLOOKUP( IF(ISERROR(VLOOKUP($X1038,Datos!$B$8:$C$13,2,0)),0,VLOOKUP($X1038,Datos!$B$8:$C$13,2,0)), Datos!$I$9:$N$13, IF(ISERROR(VLOOKUP($Y1038,Datos!$B$17:$C$21,2,0)),0,VLOOKUP($Y1038, Datos!$B$17:$C$21,2,0)+1),  0),  "-")</f>
        <v>25</v>
      </c>
      <c r="AA1038" s="177"/>
      <c r="AB1038" s="177"/>
      <c r="AC1038" s="179"/>
      <c r="AD1038" s="180"/>
      <c r="AE1038" s="198">
        <f t="shared" si="48"/>
        <v>22</v>
      </c>
      <c r="AF1038" s="198">
        <f t="shared" si="49"/>
        <v>25</v>
      </c>
      <c r="AG1038" s="178">
        <v>3</v>
      </c>
      <c r="AH1038" s="198" t="str">
        <f>IF(ISERROR(VLOOKUP($AG1038,Datos!$A$9:$E$13,2,0)),"",VLOOKUP($AG1038,Datos!$A$9:$E$13,2,0))</f>
        <v>3 Moderado</v>
      </c>
      <c r="AI1038" s="197" t="str">
        <f>IF(ISERROR(VLOOKUP($AJ1038,Datos!$D$8:$E$13,2,0)),0,VLOOKUP($AJ1038,Datos!$D$8:$E$13,2,0))</f>
        <v>Extremadamente Dañino</v>
      </c>
      <c r="AJ1038" s="198">
        <f>IF(ISERROR(VLOOKUP($X1038,Datos!$B$8:$E$13,3,0)), 0, VLOOKUP($X1038,Datos!$B$8:$E$13,3,0))</f>
        <v>4</v>
      </c>
      <c r="AK1038" s="198">
        <f>IF(ISERROR(VLOOKUP(AL1038,Datos!D1031:E1036,2,0)),0,VLOOKUP(AL1038,Datos!D1031:E1036,2,0))</f>
        <v>0</v>
      </c>
      <c r="AL1038" s="198">
        <f>IF(ISERROR(VLOOKUP(Y1038,Datos!B1031:E1036,3,0)),0,VLOOKUP(Y1038,Datos!B1031:E1036,3,0))</f>
        <v>0</v>
      </c>
      <c r="AM1038" s="198">
        <f t="shared" si="50"/>
        <v>4</v>
      </c>
      <c r="AN1038" s="198" t="str">
        <f>IF(ISERROR(VLOOKUP($AM1038,Datos!$I$24:$J$28,2,0)),"-",VLOOKUP($AM1038,Datos!$I$24:$J$28,2,0))</f>
        <v>Moderado</v>
      </c>
    </row>
    <row r="1039" spans="1:40" s="199" customFormat="1">
      <c r="A1039" s="196"/>
      <c r="B1039" s="177"/>
      <c r="C1039" s="177"/>
      <c r="D1039" s="177"/>
      <c r="E1039" s="177"/>
      <c r="F1039" s="177"/>
      <c r="G1039" s="177"/>
      <c r="H1039" s="177"/>
      <c r="I1039" s="177"/>
      <c r="J1039" s="177"/>
      <c r="K1039" s="177"/>
      <c r="L1039" s="177"/>
      <c r="M1039" s="178" t="s">
        <v>191</v>
      </c>
      <c r="N1039" s="178" t="s">
        <v>194</v>
      </c>
      <c r="O1039" s="198">
        <f>IF( AND($M1039&lt;&gt;"", $N1039&lt;&gt;""), VLOOKUP( IF(ISERROR(VLOOKUP($M1039,Datos!$B$8:$C$13,2,0)),0,VLOOKUP($M1039,Datos!$B$8:$C$13,2,0)), Datos!$I$9:$N$13, IF(ISERROR(VLOOKUP($N1039,Datos!$B$17:$C$21,2,0)),0,VLOOKUP($N1039, Datos!$B$17:$C$21,2,0)+1),  0),  "-")</f>
        <v>22</v>
      </c>
      <c r="P1039" s="177"/>
      <c r="Q1039" s="177"/>
      <c r="R1039" s="177"/>
      <c r="S1039" s="178" t="s">
        <v>40</v>
      </c>
      <c r="T1039" s="198" t="str">
        <f>IF(ISERROR(VLOOKUP($S1039,Datos!$B$25:$C$29,2,0)),"", VLOOKUP($S1039,Datos!$B$25:$C$29,2,0))</f>
        <v>Alta</v>
      </c>
      <c r="U1039" s="198" t="str">
        <f>VLOOKUP($S1039,'Efectividad de Controles'!$B$5:$D$9,3,0)</f>
        <v>Impacto / Probabilidad</v>
      </c>
      <c r="V1039" s="177"/>
      <c r="W1039" s="177"/>
      <c r="X1039" s="178" t="s">
        <v>191</v>
      </c>
      <c r="Y1039" s="178" t="s">
        <v>196</v>
      </c>
      <c r="Z1039" s="198">
        <f>IF( AND($X1039&lt;&gt;"", $Y1039&lt;&gt;""), VLOOKUP( IF(ISERROR(VLOOKUP($X1039,Datos!$B$8:$C$13,2,0)),0,VLOOKUP($X1039,Datos!$B$8:$C$13,2,0)), Datos!$I$9:$N$13, IF(ISERROR(VLOOKUP($Y1039,Datos!$B$17:$C$21,2,0)),0,VLOOKUP($Y1039, Datos!$B$17:$C$21,2,0)+1),  0),  "-")</f>
        <v>25</v>
      </c>
      <c r="AA1039" s="177"/>
      <c r="AB1039" s="177"/>
      <c r="AC1039" s="179"/>
      <c r="AD1039" s="180"/>
      <c r="AE1039" s="198">
        <f t="shared" si="48"/>
        <v>22</v>
      </c>
      <c r="AF1039" s="198">
        <f t="shared" si="49"/>
        <v>25</v>
      </c>
      <c r="AG1039" s="178">
        <v>3</v>
      </c>
      <c r="AH1039" s="198" t="str">
        <f>IF(ISERROR(VLOOKUP($AG1039,Datos!$A$9:$E$13,2,0)),"",VLOOKUP($AG1039,Datos!$A$9:$E$13,2,0))</f>
        <v>3 Moderado</v>
      </c>
      <c r="AI1039" s="197" t="str">
        <f>IF(ISERROR(VLOOKUP($AJ1039,Datos!$D$8:$E$13,2,0)),0,VLOOKUP($AJ1039,Datos!$D$8:$E$13,2,0))</f>
        <v>Extremadamente Dañino</v>
      </c>
      <c r="AJ1039" s="198">
        <f>IF(ISERROR(VLOOKUP($X1039,Datos!$B$8:$E$13,3,0)), 0, VLOOKUP($X1039,Datos!$B$8:$E$13,3,0))</f>
        <v>4</v>
      </c>
      <c r="AK1039" s="198">
        <f>IF(ISERROR(VLOOKUP(AL1039,Datos!D1032:E1037,2,0)),0,VLOOKUP(AL1039,Datos!D1032:E1037,2,0))</f>
        <v>0</v>
      </c>
      <c r="AL1039" s="198">
        <f>IF(ISERROR(VLOOKUP(Y1039,Datos!B1032:E1037,3,0)),0,VLOOKUP(Y1039,Datos!B1032:E1037,3,0))</f>
        <v>0</v>
      </c>
      <c r="AM1039" s="198">
        <f t="shared" si="50"/>
        <v>4</v>
      </c>
      <c r="AN1039" s="198" t="str">
        <f>IF(ISERROR(VLOOKUP($AM1039,Datos!$I$24:$J$28,2,0)),"-",VLOOKUP($AM1039,Datos!$I$24:$J$28,2,0))</f>
        <v>Moderado</v>
      </c>
    </row>
    <row r="1040" spans="1:40" s="199" customFormat="1">
      <c r="A1040" s="196"/>
      <c r="B1040" s="177"/>
      <c r="C1040" s="177"/>
      <c r="D1040" s="177"/>
      <c r="E1040" s="177"/>
      <c r="F1040" s="177"/>
      <c r="G1040" s="177"/>
      <c r="H1040" s="177"/>
      <c r="I1040" s="177"/>
      <c r="J1040" s="177"/>
      <c r="K1040" s="177"/>
      <c r="L1040" s="177"/>
      <c r="M1040" s="178" t="s">
        <v>191</v>
      </c>
      <c r="N1040" s="178" t="s">
        <v>194</v>
      </c>
      <c r="O1040" s="198">
        <f>IF( AND($M1040&lt;&gt;"", $N1040&lt;&gt;""), VLOOKUP( IF(ISERROR(VLOOKUP($M1040,Datos!$B$8:$C$13,2,0)),0,VLOOKUP($M1040,Datos!$B$8:$C$13,2,0)), Datos!$I$9:$N$13, IF(ISERROR(VLOOKUP($N1040,Datos!$B$17:$C$21,2,0)),0,VLOOKUP($N1040, Datos!$B$17:$C$21,2,0)+1),  0),  "-")</f>
        <v>22</v>
      </c>
      <c r="P1040" s="177"/>
      <c r="Q1040" s="177"/>
      <c r="R1040" s="177"/>
      <c r="S1040" s="178" t="s">
        <v>40</v>
      </c>
      <c r="T1040" s="198" t="str">
        <f>IF(ISERROR(VLOOKUP($S1040,Datos!$B$25:$C$29,2,0)),"", VLOOKUP($S1040,Datos!$B$25:$C$29,2,0))</f>
        <v>Alta</v>
      </c>
      <c r="U1040" s="198" t="str">
        <f>VLOOKUP($S1040,'Efectividad de Controles'!$B$5:$D$9,3,0)</f>
        <v>Impacto / Probabilidad</v>
      </c>
      <c r="V1040" s="177"/>
      <c r="W1040" s="177"/>
      <c r="X1040" s="178" t="s">
        <v>191</v>
      </c>
      <c r="Y1040" s="178" t="s">
        <v>196</v>
      </c>
      <c r="Z1040" s="198">
        <f>IF( AND($X1040&lt;&gt;"", $Y1040&lt;&gt;""), VLOOKUP( IF(ISERROR(VLOOKUP($X1040,Datos!$B$8:$C$13,2,0)),0,VLOOKUP($X1040,Datos!$B$8:$C$13,2,0)), Datos!$I$9:$N$13, IF(ISERROR(VLOOKUP($Y1040,Datos!$B$17:$C$21,2,0)),0,VLOOKUP($Y1040, Datos!$B$17:$C$21,2,0)+1),  0),  "-")</f>
        <v>25</v>
      </c>
      <c r="AA1040" s="177"/>
      <c r="AB1040" s="177"/>
      <c r="AC1040" s="179"/>
      <c r="AD1040" s="180"/>
      <c r="AE1040" s="198">
        <f t="shared" si="48"/>
        <v>22</v>
      </c>
      <c r="AF1040" s="198">
        <f t="shared" si="49"/>
        <v>25</v>
      </c>
      <c r="AG1040" s="178">
        <v>3</v>
      </c>
      <c r="AH1040" s="198" t="str">
        <f>IF(ISERROR(VLOOKUP($AG1040,Datos!$A$9:$E$13,2,0)),"",VLOOKUP($AG1040,Datos!$A$9:$E$13,2,0))</f>
        <v>3 Moderado</v>
      </c>
      <c r="AI1040" s="197" t="str">
        <f>IF(ISERROR(VLOOKUP($AJ1040,Datos!$D$8:$E$13,2,0)),0,VLOOKUP($AJ1040,Datos!$D$8:$E$13,2,0))</f>
        <v>Extremadamente Dañino</v>
      </c>
      <c r="AJ1040" s="198">
        <f>IF(ISERROR(VLOOKUP($X1040,Datos!$B$8:$E$13,3,0)), 0, VLOOKUP($X1040,Datos!$B$8:$E$13,3,0))</f>
        <v>4</v>
      </c>
      <c r="AK1040" s="198">
        <f>IF(ISERROR(VLOOKUP(AL1040,Datos!D1033:E1038,2,0)),0,VLOOKUP(AL1040,Datos!D1033:E1038,2,0))</f>
        <v>0</v>
      </c>
      <c r="AL1040" s="198">
        <f>IF(ISERROR(VLOOKUP(Y1040,Datos!B1033:E1038,3,0)),0,VLOOKUP(Y1040,Datos!B1033:E1038,3,0))</f>
        <v>0</v>
      </c>
      <c r="AM1040" s="198">
        <f t="shared" si="50"/>
        <v>4</v>
      </c>
      <c r="AN1040" s="198" t="str">
        <f>IF(ISERROR(VLOOKUP($AM1040,Datos!$I$24:$J$28,2,0)),"-",VLOOKUP($AM1040,Datos!$I$24:$J$28,2,0))</f>
        <v>Moderado</v>
      </c>
    </row>
    <row r="1041" spans="1:40" s="199" customFormat="1">
      <c r="A1041" s="196"/>
      <c r="B1041" s="177"/>
      <c r="C1041" s="177"/>
      <c r="D1041" s="177"/>
      <c r="E1041" s="177"/>
      <c r="F1041" s="177"/>
      <c r="G1041" s="177"/>
      <c r="H1041" s="177"/>
      <c r="I1041" s="177"/>
      <c r="J1041" s="177"/>
      <c r="K1041" s="177"/>
      <c r="L1041" s="177"/>
      <c r="M1041" s="178" t="s">
        <v>191</v>
      </c>
      <c r="N1041" s="178" t="s">
        <v>194</v>
      </c>
      <c r="O1041" s="198">
        <f>IF( AND($M1041&lt;&gt;"", $N1041&lt;&gt;""), VLOOKUP( IF(ISERROR(VLOOKUP($M1041,Datos!$B$8:$C$13,2,0)),0,VLOOKUP($M1041,Datos!$B$8:$C$13,2,0)), Datos!$I$9:$N$13, IF(ISERROR(VLOOKUP($N1041,Datos!$B$17:$C$21,2,0)),0,VLOOKUP($N1041, Datos!$B$17:$C$21,2,0)+1),  0),  "-")</f>
        <v>22</v>
      </c>
      <c r="P1041" s="177"/>
      <c r="Q1041" s="177"/>
      <c r="R1041" s="177"/>
      <c r="S1041" s="178" t="s">
        <v>40</v>
      </c>
      <c r="T1041" s="198" t="str">
        <f>IF(ISERROR(VLOOKUP($S1041,Datos!$B$25:$C$29,2,0)),"", VLOOKUP($S1041,Datos!$B$25:$C$29,2,0))</f>
        <v>Alta</v>
      </c>
      <c r="U1041" s="198" t="str">
        <f>VLOOKUP($S1041,'Efectividad de Controles'!$B$5:$D$9,3,0)</f>
        <v>Impacto / Probabilidad</v>
      </c>
      <c r="V1041" s="177"/>
      <c r="W1041" s="177"/>
      <c r="X1041" s="178" t="s">
        <v>191</v>
      </c>
      <c r="Y1041" s="178" t="s">
        <v>196</v>
      </c>
      <c r="Z1041" s="198">
        <f>IF( AND($X1041&lt;&gt;"", $Y1041&lt;&gt;""), VLOOKUP( IF(ISERROR(VLOOKUP($X1041,Datos!$B$8:$C$13,2,0)),0,VLOOKUP($X1041,Datos!$B$8:$C$13,2,0)), Datos!$I$9:$N$13, IF(ISERROR(VLOOKUP($Y1041,Datos!$B$17:$C$21,2,0)),0,VLOOKUP($Y1041, Datos!$B$17:$C$21,2,0)+1),  0),  "-")</f>
        <v>25</v>
      </c>
      <c r="AA1041" s="177"/>
      <c r="AB1041" s="177"/>
      <c r="AC1041" s="179"/>
      <c r="AD1041" s="180"/>
      <c r="AE1041" s="198">
        <f t="shared" si="48"/>
        <v>22</v>
      </c>
      <c r="AF1041" s="198">
        <f t="shared" si="49"/>
        <v>25</v>
      </c>
      <c r="AG1041" s="178">
        <v>3</v>
      </c>
      <c r="AH1041" s="198" t="str">
        <f>IF(ISERROR(VLOOKUP($AG1041,Datos!$A$9:$E$13,2,0)),"",VLOOKUP($AG1041,Datos!$A$9:$E$13,2,0))</f>
        <v>3 Moderado</v>
      </c>
      <c r="AI1041" s="197" t="str">
        <f>IF(ISERROR(VLOOKUP($AJ1041,Datos!$D$8:$E$13,2,0)),0,VLOOKUP($AJ1041,Datos!$D$8:$E$13,2,0))</f>
        <v>Extremadamente Dañino</v>
      </c>
      <c r="AJ1041" s="198">
        <f>IF(ISERROR(VLOOKUP($X1041,Datos!$B$8:$E$13,3,0)), 0, VLOOKUP($X1041,Datos!$B$8:$E$13,3,0))</f>
        <v>4</v>
      </c>
      <c r="AK1041" s="198">
        <f>IF(ISERROR(VLOOKUP(AL1041,Datos!D1034:E1039,2,0)),0,VLOOKUP(AL1041,Datos!D1034:E1039,2,0))</f>
        <v>0</v>
      </c>
      <c r="AL1041" s="198">
        <f>IF(ISERROR(VLOOKUP(Y1041,Datos!B1034:E1039,3,0)),0,VLOOKUP(Y1041,Datos!B1034:E1039,3,0))</f>
        <v>0</v>
      </c>
      <c r="AM1041" s="198">
        <f t="shared" si="50"/>
        <v>4</v>
      </c>
      <c r="AN1041" s="198" t="str">
        <f>IF(ISERROR(VLOOKUP($AM1041,Datos!$I$24:$J$28,2,0)),"-",VLOOKUP($AM1041,Datos!$I$24:$J$28,2,0))</f>
        <v>Moderado</v>
      </c>
    </row>
    <row r="1042" spans="1:40" s="199" customFormat="1">
      <c r="A1042" s="196"/>
      <c r="B1042" s="177"/>
      <c r="C1042" s="177"/>
      <c r="D1042" s="177"/>
      <c r="E1042" s="177"/>
      <c r="F1042" s="177"/>
      <c r="G1042" s="177"/>
      <c r="H1042" s="177"/>
      <c r="I1042" s="177"/>
      <c r="J1042" s="177"/>
      <c r="K1042" s="177"/>
      <c r="L1042" s="177"/>
      <c r="M1042" s="178" t="s">
        <v>191</v>
      </c>
      <c r="N1042" s="178" t="s">
        <v>194</v>
      </c>
      <c r="O1042" s="198">
        <f>IF( AND($M1042&lt;&gt;"", $N1042&lt;&gt;""), VLOOKUP( IF(ISERROR(VLOOKUP($M1042,Datos!$B$8:$C$13,2,0)),0,VLOOKUP($M1042,Datos!$B$8:$C$13,2,0)), Datos!$I$9:$N$13, IF(ISERROR(VLOOKUP($N1042,Datos!$B$17:$C$21,2,0)),0,VLOOKUP($N1042, Datos!$B$17:$C$21,2,0)+1),  0),  "-")</f>
        <v>22</v>
      </c>
      <c r="P1042" s="177"/>
      <c r="Q1042" s="177"/>
      <c r="R1042" s="177"/>
      <c r="S1042" s="178" t="s">
        <v>40</v>
      </c>
      <c r="T1042" s="198" t="str">
        <f>IF(ISERROR(VLOOKUP($S1042,Datos!$B$25:$C$29,2,0)),"", VLOOKUP($S1042,Datos!$B$25:$C$29,2,0))</f>
        <v>Alta</v>
      </c>
      <c r="U1042" s="198" t="str">
        <f>VLOOKUP($S1042,'Efectividad de Controles'!$B$5:$D$9,3,0)</f>
        <v>Impacto / Probabilidad</v>
      </c>
      <c r="V1042" s="177"/>
      <c r="W1042" s="177"/>
      <c r="X1042" s="178" t="s">
        <v>191</v>
      </c>
      <c r="Y1042" s="178" t="s">
        <v>196</v>
      </c>
      <c r="Z1042" s="198">
        <f>IF( AND($X1042&lt;&gt;"", $Y1042&lt;&gt;""), VLOOKUP( IF(ISERROR(VLOOKUP($X1042,Datos!$B$8:$C$13,2,0)),0,VLOOKUP($X1042,Datos!$B$8:$C$13,2,0)), Datos!$I$9:$N$13, IF(ISERROR(VLOOKUP($Y1042,Datos!$B$17:$C$21,2,0)),0,VLOOKUP($Y1042, Datos!$B$17:$C$21,2,0)+1),  0),  "-")</f>
        <v>25</v>
      </c>
      <c r="AA1042" s="177"/>
      <c r="AB1042" s="177"/>
      <c r="AC1042" s="179"/>
      <c r="AD1042" s="180"/>
      <c r="AE1042" s="198">
        <f t="shared" si="48"/>
        <v>22</v>
      </c>
      <c r="AF1042" s="198">
        <f t="shared" si="49"/>
        <v>25</v>
      </c>
      <c r="AG1042" s="178">
        <v>3</v>
      </c>
      <c r="AH1042" s="198" t="str">
        <f>IF(ISERROR(VLOOKUP($AG1042,Datos!$A$9:$E$13,2,0)),"",VLOOKUP($AG1042,Datos!$A$9:$E$13,2,0))</f>
        <v>3 Moderado</v>
      </c>
      <c r="AI1042" s="197" t="str">
        <f>IF(ISERROR(VLOOKUP($AJ1042,Datos!$D$8:$E$13,2,0)),0,VLOOKUP($AJ1042,Datos!$D$8:$E$13,2,0))</f>
        <v>Extremadamente Dañino</v>
      </c>
      <c r="AJ1042" s="198">
        <f>IF(ISERROR(VLOOKUP($X1042,Datos!$B$8:$E$13,3,0)), 0, VLOOKUP($X1042,Datos!$B$8:$E$13,3,0))</f>
        <v>4</v>
      </c>
      <c r="AK1042" s="198">
        <f>IF(ISERROR(VLOOKUP(AL1042,Datos!D1035:E1040,2,0)),0,VLOOKUP(AL1042,Datos!D1035:E1040,2,0))</f>
        <v>0</v>
      </c>
      <c r="AL1042" s="198">
        <f>IF(ISERROR(VLOOKUP(Y1042,Datos!B1035:E1040,3,0)),0,VLOOKUP(Y1042,Datos!B1035:E1040,3,0))</f>
        <v>0</v>
      </c>
      <c r="AM1042" s="198">
        <f t="shared" si="50"/>
        <v>4</v>
      </c>
      <c r="AN1042" s="198" t="str">
        <f>IF(ISERROR(VLOOKUP($AM1042,Datos!$I$24:$J$28,2,0)),"-",VLOOKUP($AM1042,Datos!$I$24:$J$28,2,0))</f>
        <v>Moderado</v>
      </c>
    </row>
    <row r="1043" spans="1:40" s="199" customFormat="1">
      <c r="A1043" s="196"/>
      <c r="B1043" s="177"/>
      <c r="C1043" s="177"/>
      <c r="D1043" s="177"/>
      <c r="E1043" s="177"/>
      <c r="F1043" s="177"/>
      <c r="G1043" s="177"/>
      <c r="H1043" s="177"/>
      <c r="I1043" s="177"/>
      <c r="J1043" s="177"/>
      <c r="K1043" s="177"/>
      <c r="L1043" s="177"/>
      <c r="M1043" s="178" t="s">
        <v>191</v>
      </c>
      <c r="N1043" s="178" t="s">
        <v>194</v>
      </c>
      <c r="O1043" s="198">
        <f>IF( AND($M1043&lt;&gt;"", $N1043&lt;&gt;""), VLOOKUP( IF(ISERROR(VLOOKUP($M1043,Datos!$B$8:$C$13,2,0)),0,VLOOKUP($M1043,Datos!$B$8:$C$13,2,0)), Datos!$I$9:$N$13, IF(ISERROR(VLOOKUP($N1043,Datos!$B$17:$C$21,2,0)),0,VLOOKUP($N1043, Datos!$B$17:$C$21,2,0)+1),  0),  "-")</f>
        <v>22</v>
      </c>
      <c r="P1043" s="177"/>
      <c r="Q1043" s="177"/>
      <c r="R1043" s="177"/>
      <c r="S1043" s="178" t="s">
        <v>40</v>
      </c>
      <c r="T1043" s="198" t="str">
        <f>IF(ISERROR(VLOOKUP($S1043,Datos!$B$25:$C$29,2,0)),"", VLOOKUP($S1043,Datos!$B$25:$C$29,2,0))</f>
        <v>Alta</v>
      </c>
      <c r="U1043" s="198" t="str">
        <f>VLOOKUP($S1043,'Efectividad de Controles'!$B$5:$D$9,3,0)</f>
        <v>Impacto / Probabilidad</v>
      </c>
      <c r="V1043" s="177"/>
      <c r="W1043" s="177"/>
      <c r="X1043" s="178" t="s">
        <v>191</v>
      </c>
      <c r="Y1043" s="178" t="s">
        <v>196</v>
      </c>
      <c r="Z1043" s="198">
        <f>IF( AND($X1043&lt;&gt;"", $Y1043&lt;&gt;""), VLOOKUP( IF(ISERROR(VLOOKUP($X1043,Datos!$B$8:$C$13,2,0)),0,VLOOKUP($X1043,Datos!$B$8:$C$13,2,0)), Datos!$I$9:$N$13, IF(ISERROR(VLOOKUP($Y1043,Datos!$B$17:$C$21,2,0)),0,VLOOKUP($Y1043, Datos!$B$17:$C$21,2,0)+1),  0),  "-")</f>
        <v>25</v>
      </c>
      <c r="AA1043" s="177"/>
      <c r="AB1043" s="177"/>
      <c r="AC1043" s="179"/>
      <c r="AD1043" s="180"/>
      <c r="AE1043" s="198">
        <f t="shared" si="48"/>
        <v>22</v>
      </c>
      <c r="AF1043" s="198">
        <f t="shared" si="49"/>
        <v>25</v>
      </c>
      <c r="AG1043" s="178">
        <v>3</v>
      </c>
      <c r="AH1043" s="198" t="str">
        <f>IF(ISERROR(VLOOKUP($AG1043,Datos!$A$9:$E$13,2,0)),"",VLOOKUP($AG1043,Datos!$A$9:$E$13,2,0))</f>
        <v>3 Moderado</v>
      </c>
      <c r="AI1043" s="197" t="str">
        <f>IF(ISERROR(VLOOKUP($AJ1043,Datos!$D$8:$E$13,2,0)),0,VLOOKUP($AJ1043,Datos!$D$8:$E$13,2,0))</f>
        <v>Extremadamente Dañino</v>
      </c>
      <c r="AJ1043" s="198">
        <f>IF(ISERROR(VLOOKUP($X1043,Datos!$B$8:$E$13,3,0)), 0, VLOOKUP($X1043,Datos!$B$8:$E$13,3,0))</f>
        <v>4</v>
      </c>
      <c r="AK1043" s="198">
        <f>IF(ISERROR(VLOOKUP(AL1043,Datos!D1036:E1041,2,0)),0,VLOOKUP(AL1043,Datos!D1036:E1041,2,0))</f>
        <v>0</v>
      </c>
      <c r="AL1043" s="198">
        <f>IF(ISERROR(VLOOKUP(Y1043,Datos!B1036:E1041,3,0)),0,VLOOKUP(Y1043,Datos!B1036:E1041,3,0))</f>
        <v>0</v>
      </c>
      <c r="AM1043" s="198">
        <f t="shared" si="50"/>
        <v>4</v>
      </c>
      <c r="AN1043" s="198" t="str">
        <f>IF(ISERROR(VLOOKUP($AM1043,Datos!$I$24:$J$28,2,0)),"-",VLOOKUP($AM1043,Datos!$I$24:$J$28,2,0))</f>
        <v>Moderado</v>
      </c>
    </row>
    <row r="1044" spans="1:40" s="199" customFormat="1">
      <c r="A1044" s="196"/>
      <c r="B1044" s="177"/>
      <c r="C1044" s="177"/>
      <c r="D1044" s="177"/>
      <c r="E1044" s="177"/>
      <c r="F1044" s="177"/>
      <c r="G1044" s="177"/>
      <c r="H1044" s="177"/>
      <c r="I1044" s="177"/>
      <c r="J1044" s="177"/>
      <c r="K1044" s="177"/>
      <c r="L1044" s="177"/>
      <c r="M1044" s="178" t="s">
        <v>191</v>
      </c>
      <c r="N1044" s="178" t="s">
        <v>194</v>
      </c>
      <c r="O1044" s="198">
        <f>IF( AND($M1044&lt;&gt;"", $N1044&lt;&gt;""), VLOOKUP( IF(ISERROR(VLOOKUP($M1044,Datos!$B$8:$C$13,2,0)),0,VLOOKUP($M1044,Datos!$B$8:$C$13,2,0)), Datos!$I$9:$N$13, IF(ISERROR(VLOOKUP($N1044,Datos!$B$17:$C$21,2,0)),0,VLOOKUP($N1044, Datos!$B$17:$C$21,2,0)+1),  0),  "-")</f>
        <v>22</v>
      </c>
      <c r="P1044" s="177"/>
      <c r="Q1044" s="177"/>
      <c r="R1044" s="177"/>
      <c r="S1044" s="178" t="s">
        <v>40</v>
      </c>
      <c r="T1044" s="198" t="str">
        <f>IF(ISERROR(VLOOKUP($S1044,Datos!$B$25:$C$29,2,0)),"", VLOOKUP($S1044,Datos!$B$25:$C$29,2,0))</f>
        <v>Alta</v>
      </c>
      <c r="U1044" s="198" t="str">
        <f>VLOOKUP($S1044,'Efectividad de Controles'!$B$5:$D$9,3,0)</f>
        <v>Impacto / Probabilidad</v>
      </c>
      <c r="V1044" s="177"/>
      <c r="W1044" s="177"/>
      <c r="X1044" s="178" t="s">
        <v>191</v>
      </c>
      <c r="Y1044" s="178" t="s">
        <v>196</v>
      </c>
      <c r="Z1044" s="198">
        <f>IF( AND($X1044&lt;&gt;"", $Y1044&lt;&gt;""), VLOOKUP( IF(ISERROR(VLOOKUP($X1044,Datos!$B$8:$C$13,2,0)),0,VLOOKUP($X1044,Datos!$B$8:$C$13,2,0)), Datos!$I$9:$N$13, IF(ISERROR(VLOOKUP($Y1044,Datos!$B$17:$C$21,2,0)),0,VLOOKUP($Y1044, Datos!$B$17:$C$21,2,0)+1),  0),  "-")</f>
        <v>25</v>
      </c>
      <c r="AA1044" s="177"/>
      <c r="AB1044" s="177"/>
      <c r="AC1044" s="179"/>
      <c r="AD1044" s="180"/>
      <c r="AE1044" s="198">
        <f t="shared" si="48"/>
        <v>22</v>
      </c>
      <c r="AF1044" s="198">
        <f t="shared" si="49"/>
        <v>25</v>
      </c>
      <c r="AG1044" s="178">
        <v>3</v>
      </c>
      <c r="AH1044" s="198" t="str">
        <f>IF(ISERROR(VLOOKUP($AG1044,Datos!$A$9:$E$13,2,0)),"",VLOOKUP($AG1044,Datos!$A$9:$E$13,2,0))</f>
        <v>3 Moderado</v>
      </c>
      <c r="AI1044" s="197" t="str">
        <f>IF(ISERROR(VLOOKUP($AJ1044,Datos!$D$8:$E$13,2,0)),0,VLOOKUP($AJ1044,Datos!$D$8:$E$13,2,0))</f>
        <v>Extremadamente Dañino</v>
      </c>
      <c r="AJ1044" s="198">
        <f>IF(ISERROR(VLOOKUP($X1044,Datos!$B$8:$E$13,3,0)), 0, VLOOKUP($X1044,Datos!$B$8:$E$13,3,0))</f>
        <v>4</v>
      </c>
      <c r="AK1044" s="198">
        <f>IF(ISERROR(VLOOKUP(AL1044,Datos!D1037:E1042,2,0)),0,VLOOKUP(AL1044,Datos!D1037:E1042,2,0))</f>
        <v>0</v>
      </c>
      <c r="AL1044" s="198">
        <f>IF(ISERROR(VLOOKUP(Y1044,Datos!B1037:E1042,3,0)),0,VLOOKUP(Y1044,Datos!B1037:E1042,3,0))</f>
        <v>0</v>
      </c>
      <c r="AM1044" s="198">
        <f t="shared" si="50"/>
        <v>4</v>
      </c>
      <c r="AN1044" s="198" t="str">
        <f>IF(ISERROR(VLOOKUP($AM1044,Datos!$I$24:$J$28,2,0)),"-",VLOOKUP($AM1044,Datos!$I$24:$J$28,2,0))</f>
        <v>Moderado</v>
      </c>
    </row>
    <row r="1045" spans="1:40" s="199" customFormat="1">
      <c r="A1045" s="196"/>
      <c r="B1045" s="177"/>
      <c r="C1045" s="177"/>
      <c r="D1045" s="177"/>
      <c r="E1045" s="177"/>
      <c r="F1045" s="177"/>
      <c r="G1045" s="177"/>
      <c r="H1045" s="177"/>
      <c r="I1045" s="177"/>
      <c r="J1045" s="177"/>
      <c r="K1045" s="177"/>
      <c r="L1045" s="177"/>
      <c r="M1045" s="178" t="s">
        <v>191</v>
      </c>
      <c r="N1045" s="178" t="s">
        <v>194</v>
      </c>
      <c r="O1045" s="198">
        <f>IF( AND($M1045&lt;&gt;"", $N1045&lt;&gt;""), VLOOKUP( IF(ISERROR(VLOOKUP($M1045,Datos!$B$8:$C$13,2,0)),0,VLOOKUP($M1045,Datos!$B$8:$C$13,2,0)), Datos!$I$9:$N$13, IF(ISERROR(VLOOKUP($N1045,Datos!$B$17:$C$21,2,0)),0,VLOOKUP($N1045, Datos!$B$17:$C$21,2,0)+1),  0),  "-")</f>
        <v>22</v>
      </c>
      <c r="P1045" s="177"/>
      <c r="Q1045" s="177"/>
      <c r="R1045" s="177"/>
      <c r="S1045" s="178" t="s">
        <v>40</v>
      </c>
      <c r="T1045" s="198" t="str">
        <f>IF(ISERROR(VLOOKUP($S1045,Datos!$B$25:$C$29,2,0)),"", VLOOKUP($S1045,Datos!$B$25:$C$29,2,0))</f>
        <v>Alta</v>
      </c>
      <c r="U1045" s="198" t="str">
        <f>VLOOKUP($S1045,'Efectividad de Controles'!$B$5:$D$9,3,0)</f>
        <v>Impacto / Probabilidad</v>
      </c>
      <c r="V1045" s="177"/>
      <c r="W1045" s="177"/>
      <c r="X1045" s="178" t="s">
        <v>191</v>
      </c>
      <c r="Y1045" s="178" t="s">
        <v>196</v>
      </c>
      <c r="Z1045" s="198">
        <f>IF( AND($X1045&lt;&gt;"", $Y1045&lt;&gt;""), VLOOKUP( IF(ISERROR(VLOOKUP($X1045,Datos!$B$8:$C$13,2,0)),0,VLOOKUP($X1045,Datos!$B$8:$C$13,2,0)), Datos!$I$9:$N$13, IF(ISERROR(VLOOKUP($Y1045,Datos!$B$17:$C$21,2,0)),0,VLOOKUP($Y1045, Datos!$B$17:$C$21,2,0)+1),  0),  "-")</f>
        <v>25</v>
      </c>
      <c r="AA1045" s="177"/>
      <c r="AB1045" s="177"/>
      <c r="AC1045" s="179"/>
      <c r="AD1045" s="180"/>
      <c r="AE1045" s="198">
        <f t="shared" si="48"/>
        <v>22</v>
      </c>
      <c r="AF1045" s="198">
        <f t="shared" si="49"/>
        <v>25</v>
      </c>
      <c r="AG1045" s="178">
        <v>3</v>
      </c>
      <c r="AH1045" s="198" t="str">
        <f>IF(ISERROR(VLOOKUP($AG1045,Datos!$A$9:$E$13,2,0)),"",VLOOKUP($AG1045,Datos!$A$9:$E$13,2,0))</f>
        <v>3 Moderado</v>
      </c>
      <c r="AI1045" s="197" t="str">
        <f>IF(ISERROR(VLOOKUP($AJ1045,Datos!$D$8:$E$13,2,0)),0,VLOOKUP($AJ1045,Datos!$D$8:$E$13,2,0))</f>
        <v>Extremadamente Dañino</v>
      </c>
      <c r="AJ1045" s="198">
        <f>IF(ISERROR(VLOOKUP($X1045,Datos!$B$8:$E$13,3,0)), 0, VLOOKUP($X1045,Datos!$B$8:$E$13,3,0))</f>
        <v>4</v>
      </c>
      <c r="AK1045" s="198">
        <f>IF(ISERROR(VLOOKUP(AL1045,Datos!D1038:E1043,2,0)),0,VLOOKUP(AL1045,Datos!D1038:E1043,2,0))</f>
        <v>0</v>
      </c>
      <c r="AL1045" s="198">
        <f>IF(ISERROR(VLOOKUP(Y1045,Datos!B1038:E1043,3,0)),0,VLOOKUP(Y1045,Datos!B1038:E1043,3,0))</f>
        <v>0</v>
      </c>
      <c r="AM1045" s="198">
        <f t="shared" si="50"/>
        <v>4</v>
      </c>
      <c r="AN1045" s="198" t="str">
        <f>IF(ISERROR(VLOOKUP($AM1045,Datos!$I$24:$J$28,2,0)),"-",VLOOKUP($AM1045,Datos!$I$24:$J$28,2,0))</f>
        <v>Moderado</v>
      </c>
    </row>
    <row r="1046" spans="1:40" s="199" customFormat="1">
      <c r="A1046" s="196"/>
      <c r="B1046" s="177"/>
      <c r="C1046" s="177"/>
      <c r="D1046" s="177"/>
      <c r="E1046" s="177"/>
      <c r="F1046" s="177"/>
      <c r="G1046" s="177"/>
      <c r="H1046" s="177"/>
      <c r="I1046" s="177"/>
      <c r="J1046" s="177"/>
      <c r="K1046" s="177"/>
      <c r="L1046" s="177"/>
      <c r="M1046" s="178" t="s">
        <v>191</v>
      </c>
      <c r="N1046" s="178" t="s">
        <v>194</v>
      </c>
      <c r="O1046" s="198">
        <f>IF( AND($M1046&lt;&gt;"", $N1046&lt;&gt;""), VLOOKUP( IF(ISERROR(VLOOKUP($M1046,Datos!$B$8:$C$13,2,0)),0,VLOOKUP($M1046,Datos!$B$8:$C$13,2,0)), Datos!$I$9:$N$13, IF(ISERROR(VLOOKUP($N1046,Datos!$B$17:$C$21,2,0)),0,VLOOKUP($N1046, Datos!$B$17:$C$21,2,0)+1),  0),  "-")</f>
        <v>22</v>
      </c>
      <c r="P1046" s="177"/>
      <c r="Q1046" s="177"/>
      <c r="R1046" s="177"/>
      <c r="S1046" s="178" t="s">
        <v>40</v>
      </c>
      <c r="T1046" s="198" t="str">
        <f>IF(ISERROR(VLOOKUP($S1046,Datos!$B$25:$C$29,2,0)),"", VLOOKUP($S1046,Datos!$B$25:$C$29,2,0))</f>
        <v>Alta</v>
      </c>
      <c r="U1046" s="198" t="str">
        <f>VLOOKUP($S1046,'Efectividad de Controles'!$B$5:$D$9,3,0)</f>
        <v>Impacto / Probabilidad</v>
      </c>
      <c r="V1046" s="177"/>
      <c r="W1046" s="177"/>
      <c r="X1046" s="178" t="s">
        <v>191</v>
      </c>
      <c r="Y1046" s="178" t="s">
        <v>196</v>
      </c>
      <c r="Z1046" s="198">
        <f>IF( AND($X1046&lt;&gt;"", $Y1046&lt;&gt;""), VLOOKUP( IF(ISERROR(VLOOKUP($X1046,Datos!$B$8:$C$13,2,0)),0,VLOOKUP($X1046,Datos!$B$8:$C$13,2,0)), Datos!$I$9:$N$13, IF(ISERROR(VLOOKUP($Y1046,Datos!$B$17:$C$21,2,0)),0,VLOOKUP($Y1046, Datos!$B$17:$C$21,2,0)+1),  0),  "-")</f>
        <v>25</v>
      </c>
      <c r="AA1046" s="177"/>
      <c r="AB1046" s="177"/>
      <c r="AC1046" s="179"/>
      <c r="AD1046" s="180"/>
      <c r="AE1046" s="198">
        <f t="shared" si="48"/>
        <v>22</v>
      </c>
      <c r="AF1046" s="198">
        <f t="shared" si="49"/>
        <v>25</v>
      </c>
      <c r="AG1046" s="178">
        <v>3</v>
      </c>
      <c r="AH1046" s="198" t="str">
        <f>IF(ISERROR(VLOOKUP($AG1046,Datos!$A$9:$E$13,2,0)),"",VLOOKUP($AG1046,Datos!$A$9:$E$13,2,0))</f>
        <v>3 Moderado</v>
      </c>
      <c r="AI1046" s="197" t="str">
        <f>IF(ISERROR(VLOOKUP($AJ1046,Datos!$D$8:$E$13,2,0)),0,VLOOKUP($AJ1046,Datos!$D$8:$E$13,2,0))</f>
        <v>Extremadamente Dañino</v>
      </c>
      <c r="AJ1046" s="198">
        <f>IF(ISERROR(VLOOKUP($X1046,Datos!$B$8:$E$13,3,0)), 0, VLOOKUP($X1046,Datos!$B$8:$E$13,3,0))</f>
        <v>4</v>
      </c>
      <c r="AK1046" s="198">
        <f>IF(ISERROR(VLOOKUP(AL1046,Datos!D1039:E1044,2,0)),0,VLOOKUP(AL1046,Datos!D1039:E1044,2,0))</f>
        <v>0</v>
      </c>
      <c r="AL1046" s="198">
        <f>IF(ISERROR(VLOOKUP(Y1046,Datos!B1039:E1044,3,0)),0,VLOOKUP(Y1046,Datos!B1039:E1044,3,0))</f>
        <v>0</v>
      </c>
      <c r="AM1046" s="198">
        <f t="shared" si="50"/>
        <v>4</v>
      </c>
      <c r="AN1046" s="198" t="str">
        <f>IF(ISERROR(VLOOKUP($AM1046,Datos!$I$24:$J$28,2,0)),"-",VLOOKUP($AM1046,Datos!$I$24:$J$28,2,0))</f>
        <v>Moderado</v>
      </c>
    </row>
    <row r="1047" spans="1:40" s="199" customFormat="1">
      <c r="A1047" s="196"/>
      <c r="B1047" s="177"/>
      <c r="C1047" s="177"/>
      <c r="D1047" s="177"/>
      <c r="E1047" s="177"/>
      <c r="F1047" s="177"/>
      <c r="G1047" s="177"/>
      <c r="H1047" s="177"/>
      <c r="I1047" s="177"/>
      <c r="J1047" s="177"/>
      <c r="K1047" s="177"/>
      <c r="L1047" s="177"/>
      <c r="M1047" s="178" t="s">
        <v>191</v>
      </c>
      <c r="N1047" s="178" t="s">
        <v>194</v>
      </c>
      <c r="O1047" s="198">
        <f>IF( AND($M1047&lt;&gt;"", $N1047&lt;&gt;""), VLOOKUP( IF(ISERROR(VLOOKUP($M1047,Datos!$B$8:$C$13,2,0)),0,VLOOKUP($M1047,Datos!$B$8:$C$13,2,0)), Datos!$I$9:$N$13, IF(ISERROR(VLOOKUP($N1047,Datos!$B$17:$C$21,2,0)),0,VLOOKUP($N1047, Datos!$B$17:$C$21,2,0)+1),  0),  "-")</f>
        <v>22</v>
      </c>
      <c r="P1047" s="177"/>
      <c r="Q1047" s="177"/>
      <c r="R1047" s="177"/>
      <c r="S1047" s="178" t="s">
        <v>40</v>
      </c>
      <c r="T1047" s="198" t="str">
        <f>IF(ISERROR(VLOOKUP($S1047,Datos!$B$25:$C$29,2,0)),"", VLOOKUP($S1047,Datos!$B$25:$C$29,2,0))</f>
        <v>Alta</v>
      </c>
      <c r="U1047" s="198" t="str">
        <f>VLOOKUP($S1047,'Efectividad de Controles'!$B$5:$D$9,3,0)</f>
        <v>Impacto / Probabilidad</v>
      </c>
      <c r="V1047" s="177"/>
      <c r="W1047" s="177"/>
      <c r="X1047" s="178" t="s">
        <v>191</v>
      </c>
      <c r="Y1047" s="178" t="s">
        <v>196</v>
      </c>
      <c r="Z1047" s="198">
        <f>IF( AND($X1047&lt;&gt;"", $Y1047&lt;&gt;""), VLOOKUP( IF(ISERROR(VLOOKUP($X1047,Datos!$B$8:$C$13,2,0)),0,VLOOKUP($X1047,Datos!$B$8:$C$13,2,0)), Datos!$I$9:$N$13, IF(ISERROR(VLOOKUP($Y1047,Datos!$B$17:$C$21,2,0)),0,VLOOKUP($Y1047, Datos!$B$17:$C$21,2,0)+1),  0),  "-")</f>
        <v>25</v>
      </c>
      <c r="AA1047" s="177"/>
      <c r="AB1047" s="177"/>
      <c r="AC1047" s="179"/>
      <c r="AD1047" s="180"/>
      <c r="AE1047" s="198">
        <f t="shared" si="48"/>
        <v>22</v>
      </c>
      <c r="AF1047" s="198">
        <f t="shared" si="49"/>
        <v>25</v>
      </c>
      <c r="AG1047" s="178">
        <v>3</v>
      </c>
      <c r="AH1047" s="198" t="str">
        <f>IF(ISERROR(VLOOKUP($AG1047,Datos!$A$9:$E$13,2,0)),"",VLOOKUP($AG1047,Datos!$A$9:$E$13,2,0))</f>
        <v>3 Moderado</v>
      </c>
      <c r="AI1047" s="197" t="str">
        <f>IF(ISERROR(VLOOKUP($AJ1047,Datos!$D$8:$E$13,2,0)),0,VLOOKUP($AJ1047,Datos!$D$8:$E$13,2,0))</f>
        <v>Extremadamente Dañino</v>
      </c>
      <c r="AJ1047" s="198">
        <f>IF(ISERROR(VLOOKUP($X1047,Datos!$B$8:$E$13,3,0)), 0, VLOOKUP($X1047,Datos!$B$8:$E$13,3,0))</f>
        <v>4</v>
      </c>
      <c r="AK1047" s="198">
        <f>IF(ISERROR(VLOOKUP(AL1047,Datos!D1040:E1045,2,0)),0,VLOOKUP(AL1047,Datos!D1040:E1045,2,0))</f>
        <v>0</v>
      </c>
      <c r="AL1047" s="198">
        <f>IF(ISERROR(VLOOKUP(Y1047,Datos!B1040:E1045,3,0)),0,VLOOKUP(Y1047,Datos!B1040:E1045,3,0))</f>
        <v>0</v>
      </c>
      <c r="AM1047" s="198">
        <f t="shared" si="50"/>
        <v>4</v>
      </c>
      <c r="AN1047" s="198" t="str">
        <f>IF(ISERROR(VLOOKUP($AM1047,Datos!$I$24:$J$28,2,0)),"-",VLOOKUP($AM1047,Datos!$I$24:$J$28,2,0))</f>
        <v>Moderado</v>
      </c>
    </row>
    <row r="1048" spans="1:40" s="199" customFormat="1">
      <c r="A1048" s="196"/>
      <c r="B1048" s="177"/>
      <c r="C1048" s="177"/>
      <c r="D1048" s="177"/>
      <c r="E1048" s="177"/>
      <c r="F1048" s="177"/>
      <c r="G1048" s="177"/>
      <c r="H1048" s="177"/>
      <c r="I1048" s="177"/>
      <c r="J1048" s="177"/>
      <c r="K1048" s="177"/>
      <c r="L1048" s="177"/>
      <c r="M1048" s="178" t="s">
        <v>191</v>
      </c>
      <c r="N1048" s="178" t="s">
        <v>194</v>
      </c>
      <c r="O1048" s="198">
        <f>IF( AND($M1048&lt;&gt;"", $N1048&lt;&gt;""), VLOOKUP( IF(ISERROR(VLOOKUP($M1048,Datos!$B$8:$C$13,2,0)),0,VLOOKUP($M1048,Datos!$B$8:$C$13,2,0)), Datos!$I$9:$N$13, IF(ISERROR(VLOOKUP($N1048,Datos!$B$17:$C$21,2,0)),0,VLOOKUP($N1048, Datos!$B$17:$C$21,2,0)+1),  0),  "-")</f>
        <v>22</v>
      </c>
      <c r="P1048" s="177"/>
      <c r="Q1048" s="177"/>
      <c r="R1048" s="177"/>
      <c r="S1048" s="178" t="s">
        <v>40</v>
      </c>
      <c r="T1048" s="198" t="str">
        <f>IF(ISERROR(VLOOKUP($S1048,Datos!$B$25:$C$29,2,0)),"", VLOOKUP($S1048,Datos!$B$25:$C$29,2,0))</f>
        <v>Alta</v>
      </c>
      <c r="U1048" s="198" t="str">
        <f>VLOOKUP($S1048,'Efectividad de Controles'!$B$5:$D$9,3,0)</f>
        <v>Impacto / Probabilidad</v>
      </c>
      <c r="V1048" s="177"/>
      <c r="W1048" s="177"/>
      <c r="X1048" s="178" t="s">
        <v>191</v>
      </c>
      <c r="Y1048" s="178" t="s">
        <v>196</v>
      </c>
      <c r="Z1048" s="198">
        <f>IF( AND($X1048&lt;&gt;"", $Y1048&lt;&gt;""), VLOOKUP( IF(ISERROR(VLOOKUP($X1048,Datos!$B$8:$C$13,2,0)),0,VLOOKUP($X1048,Datos!$B$8:$C$13,2,0)), Datos!$I$9:$N$13, IF(ISERROR(VLOOKUP($Y1048,Datos!$B$17:$C$21,2,0)),0,VLOOKUP($Y1048, Datos!$B$17:$C$21,2,0)+1),  0),  "-")</f>
        <v>25</v>
      </c>
      <c r="AA1048" s="177"/>
      <c r="AB1048" s="177"/>
      <c r="AC1048" s="179"/>
      <c r="AD1048" s="180"/>
      <c r="AE1048" s="198">
        <f t="shared" si="48"/>
        <v>22</v>
      </c>
      <c r="AF1048" s="198">
        <f t="shared" si="49"/>
        <v>25</v>
      </c>
      <c r="AG1048" s="178">
        <v>3</v>
      </c>
      <c r="AH1048" s="198" t="str">
        <f>IF(ISERROR(VLOOKUP($AG1048,Datos!$A$9:$E$13,2,0)),"",VLOOKUP($AG1048,Datos!$A$9:$E$13,2,0))</f>
        <v>3 Moderado</v>
      </c>
      <c r="AI1048" s="197" t="str">
        <f>IF(ISERROR(VLOOKUP($AJ1048,Datos!$D$8:$E$13,2,0)),0,VLOOKUP($AJ1048,Datos!$D$8:$E$13,2,0))</f>
        <v>Extremadamente Dañino</v>
      </c>
      <c r="AJ1048" s="198">
        <f>IF(ISERROR(VLOOKUP($X1048,Datos!$B$8:$E$13,3,0)), 0, VLOOKUP($X1048,Datos!$B$8:$E$13,3,0))</f>
        <v>4</v>
      </c>
      <c r="AK1048" s="198">
        <f>IF(ISERROR(VLOOKUP(AL1048,Datos!D1041:E1046,2,0)),0,VLOOKUP(AL1048,Datos!D1041:E1046,2,0))</f>
        <v>0</v>
      </c>
      <c r="AL1048" s="198">
        <f>IF(ISERROR(VLOOKUP(Y1048,Datos!B1041:E1046,3,0)),0,VLOOKUP(Y1048,Datos!B1041:E1046,3,0))</f>
        <v>0</v>
      </c>
      <c r="AM1048" s="198">
        <f t="shared" si="50"/>
        <v>4</v>
      </c>
      <c r="AN1048" s="198" t="str">
        <f>IF(ISERROR(VLOOKUP($AM1048,Datos!$I$24:$J$28,2,0)),"-",VLOOKUP($AM1048,Datos!$I$24:$J$28,2,0))</f>
        <v>Moderado</v>
      </c>
    </row>
    <row r="1049" spans="1:40" s="199" customFormat="1">
      <c r="A1049" s="196"/>
      <c r="B1049" s="177"/>
      <c r="C1049" s="177"/>
      <c r="D1049" s="177"/>
      <c r="E1049" s="177"/>
      <c r="F1049" s="177"/>
      <c r="G1049" s="177"/>
      <c r="H1049" s="177"/>
      <c r="I1049" s="177"/>
      <c r="J1049" s="177"/>
      <c r="K1049" s="177"/>
      <c r="L1049" s="177"/>
      <c r="M1049" s="178" t="s">
        <v>191</v>
      </c>
      <c r="N1049" s="178" t="s">
        <v>194</v>
      </c>
      <c r="O1049" s="198">
        <f>IF( AND($M1049&lt;&gt;"", $N1049&lt;&gt;""), VLOOKUP( IF(ISERROR(VLOOKUP($M1049,Datos!$B$8:$C$13,2,0)),0,VLOOKUP($M1049,Datos!$B$8:$C$13,2,0)), Datos!$I$9:$N$13, IF(ISERROR(VLOOKUP($N1049,Datos!$B$17:$C$21,2,0)),0,VLOOKUP($N1049, Datos!$B$17:$C$21,2,0)+1),  0),  "-")</f>
        <v>22</v>
      </c>
      <c r="P1049" s="177"/>
      <c r="Q1049" s="177"/>
      <c r="R1049" s="177"/>
      <c r="S1049" s="178" t="s">
        <v>40</v>
      </c>
      <c r="T1049" s="198" t="str">
        <f>IF(ISERROR(VLOOKUP($S1049,Datos!$B$25:$C$29,2,0)),"", VLOOKUP($S1049,Datos!$B$25:$C$29,2,0))</f>
        <v>Alta</v>
      </c>
      <c r="U1049" s="198" t="str">
        <f>VLOOKUP($S1049,'Efectividad de Controles'!$B$5:$D$9,3,0)</f>
        <v>Impacto / Probabilidad</v>
      </c>
      <c r="V1049" s="177"/>
      <c r="W1049" s="177"/>
      <c r="X1049" s="178" t="s">
        <v>191</v>
      </c>
      <c r="Y1049" s="178" t="s">
        <v>196</v>
      </c>
      <c r="Z1049" s="198">
        <f>IF( AND($X1049&lt;&gt;"", $Y1049&lt;&gt;""), VLOOKUP( IF(ISERROR(VLOOKUP($X1049,Datos!$B$8:$C$13,2,0)),0,VLOOKUP($X1049,Datos!$B$8:$C$13,2,0)), Datos!$I$9:$N$13, IF(ISERROR(VLOOKUP($Y1049,Datos!$B$17:$C$21,2,0)),0,VLOOKUP($Y1049, Datos!$B$17:$C$21,2,0)+1),  0),  "-")</f>
        <v>25</v>
      </c>
      <c r="AA1049" s="177"/>
      <c r="AB1049" s="177"/>
      <c r="AC1049" s="179"/>
      <c r="AD1049" s="180"/>
      <c r="AE1049" s="198">
        <f t="shared" si="48"/>
        <v>22</v>
      </c>
      <c r="AF1049" s="198">
        <f t="shared" si="49"/>
        <v>25</v>
      </c>
      <c r="AG1049" s="178">
        <v>3</v>
      </c>
      <c r="AH1049" s="198" t="str">
        <f>IF(ISERROR(VLOOKUP($AG1049,Datos!$A$9:$E$13,2,0)),"",VLOOKUP($AG1049,Datos!$A$9:$E$13,2,0))</f>
        <v>3 Moderado</v>
      </c>
      <c r="AI1049" s="197" t="str">
        <f>IF(ISERROR(VLOOKUP($AJ1049,Datos!$D$8:$E$13,2,0)),0,VLOOKUP($AJ1049,Datos!$D$8:$E$13,2,0))</f>
        <v>Extremadamente Dañino</v>
      </c>
      <c r="AJ1049" s="198">
        <f>IF(ISERROR(VLOOKUP($X1049,Datos!$B$8:$E$13,3,0)), 0, VLOOKUP($X1049,Datos!$B$8:$E$13,3,0))</f>
        <v>4</v>
      </c>
      <c r="AK1049" s="198">
        <f>IF(ISERROR(VLOOKUP(AL1049,Datos!D1042:E1047,2,0)),0,VLOOKUP(AL1049,Datos!D1042:E1047,2,0))</f>
        <v>0</v>
      </c>
      <c r="AL1049" s="198">
        <f>IF(ISERROR(VLOOKUP(Y1049,Datos!B1042:E1047,3,0)),0,VLOOKUP(Y1049,Datos!B1042:E1047,3,0))</f>
        <v>0</v>
      </c>
      <c r="AM1049" s="198">
        <f t="shared" si="50"/>
        <v>4</v>
      </c>
      <c r="AN1049" s="198" t="str">
        <f>IF(ISERROR(VLOOKUP($AM1049,Datos!$I$24:$J$28,2,0)),"-",VLOOKUP($AM1049,Datos!$I$24:$J$28,2,0))</f>
        <v>Moderado</v>
      </c>
    </row>
    <row r="1050" spans="1:40" s="199" customFormat="1">
      <c r="A1050" s="196"/>
      <c r="B1050" s="177"/>
      <c r="C1050" s="177"/>
      <c r="D1050" s="177"/>
      <c r="E1050" s="177"/>
      <c r="F1050" s="177"/>
      <c r="G1050" s="177"/>
      <c r="H1050" s="177"/>
      <c r="I1050" s="177"/>
      <c r="J1050" s="177"/>
      <c r="K1050" s="177"/>
      <c r="L1050" s="177"/>
      <c r="M1050" s="178" t="s">
        <v>191</v>
      </c>
      <c r="N1050" s="178" t="s">
        <v>194</v>
      </c>
      <c r="O1050" s="198">
        <f>IF( AND($M1050&lt;&gt;"", $N1050&lt;&gt;""), VLOOKUP( IF(ISERROR(VLOOKUP($M1050,Datos!$B$8:$C$13,2,0)),0,VLOOKUP($M1050,Datos!$B$8:$C$13,2,0)), Datos!$I$9:$N$13, IF(ISERROR(VLOOKUP($N1050,Datos!$B$17:$C$21,2,0)),0,VLOOKUP($N1050, Datos!$B$17:$C$21,2,0)+1),  0),  "-")</f>
        <v>22</v>
      </c>
      <c r="P1050" s="177"/>
      <c r="Q1050" s="177"/>
      <c r="R1050" s="177"/>
      <c r="S1050" s="178" t="s">
        <v>40</v>
      </c>
      <c r="T1050" s="198" t="str">
        <f>IF(ISERROR(VLOOKUP($S1050,Datos!$B$25:$C$29,2,0)),"", VLOOKUP($S1050,Datos!$B$25:$C$29,2,0))</f>
        <v>Alta</v>
      </c>
      <c r="U1050" s="198" t="str">
        <f>VLOOKUP($S1050,'Efectividad de Controles'!$B$5:$D$9,3,0)</f>
        <v>Impacto / Probabilidad</v>
      </c>
      <c r="V1050" s="177"/>
      <c r="W1050" s="177"/>
      <c r="X1050" s="178" t="s">
        <v>191</v>
      </c>
      <c r="Y1050" s="178" t="s">
        <v>196</v>
      </c>
      <c r="Z1050" s="198">
        <f>IF( AND($X1050&lt;&gt;"", $Y1050&lt;&gt;""), VLOOKUP( IF(ISERROR(VLOOKUP($X1050,Datos!$B$8:$C$13,2,0)),0,VLOOKUP($X1050,Datos!$B$8:$C$13,2,0)), Datos!$I$9:$N$13, IF(ISERROR(VLOOKUP($Y1050,Datos!$B$17:$C$21,2,0)),0,VLOOKUP($Y1050, Datos!$B$17:$C$21,2,0)+1),  0),  "-")</f>
        <v>25</v>
      </c>
      <c r="AA1050" s="177"/>
      <c r="AB1050" s="177"/>
      <c r="AC1050" s="179"/>
      <c r="AD1050" s="180"/>
      <c r="AE1050" s="198">
        <f t="shared" si="48"/>
        <v>22</v>
      </c>
      <c r="AF1050" s="198">
        <f t="shared" si="49"/>
        <v>25</v>
      </c>
      <c r="AG1050" s="178">
        <v>3</v>
      </c>
      <c r="AH1050" s="198" t="str">
        <f>IF(ISERROR(VLOOKUP($AG1050,Datos!$A$9:$E$13,2,0)),"",VLOOKUP($AG1050,Datos!$A$9:$E$13,2,0))</f>
        <v>3 Moderado</v>
      </c>
      <c r="AI1050" s="197" t="str">
        <f>IF(ISERROR(VLOOKUP($AJ1050,Datos!$D$8:$E$13,2,0)),0,VLOOKUP($AJ1050,Datos!$D$8:$E$13,2,0))</f>
        <v>Extremadamente Dañino</v>
      </c>
      <c r="AJ1050" s="198">
        <f>IF(ISERROR(VLOOKUP($X1050,Datos!$B$8:$E$13,3,0)), 0, VLOOKUP($X1050,Datos!$B$8:$E$13,3,0))</f>
        <v>4</v>
      </c>
      <c r="AK1050" s="198">
        <f>IF(ISERROR(VLOOKUP(AL1050,Datos!D1043:E1048,2,0)),0,VLOOKUP(AL1050,Datos!D1043:E1048,2,0))</f>
        <v>0</v>
      </c>
      <c r="AL1050" s="198">
        <f>IF(ISERROR(VLOOKUP(Y1050,Datos!B1043:E1048,3,0)),0,VLOOKUP(Y1050,Datos!B1043:E1048,3,0))</f>
        <v>0</v>
      </c>
      <c r="AM1050" s="198">
        <f t="shared" si="50"/>
        <v>4</v>
      </c>
      <c r="AN1050" s="198" t="str">
        <f>IF(ISERROR(VLOOKUP($AM1050,Datos!$I$24:$J$28,2,0)),"-",VLOOKUP($AM1050,Datos!$I$24:$J$28,2,0))</f>
        <v>Moderado</v>
      </c>
    </row>
    <row r="1051" spans="1:40" s="199" customFormat="1">
      <c r="A1051" s="196"/>
      <c r="B1051" s="177"/>
      <c r="C1051" s="177"/>
      <c r="D1051" s="177"/>
      <c r="E1051" s="177"/>
      <c r="F1051" s="177"/>
      <c r="G1051" s="177"/>
      <c r="H1051" s="177"/>
      <c r="I1051" s="177"/>
      <c r="J1051" s="177"/>
      <c r="K1051" s="177"/>
      <c r="L1051" s="177"/>
      <c r="M1051" s="178" t="s">
        <v>191</v>
      </c>
      <c r="N1051" s="178" t="s">
        <v>194</v>
      </c>
      <c r="O1051" s="198">
        <f>IF( AND($M1051&lt;&gt;"", $N1051&lt;&gt;""), VLOOKUP( IF(ISERROR(VLOOKUP($M1051,Datos!$B$8:$C$13,2,0)),0,VLOOKUP($M1051,Datos!$B$8:$C$13,2,0)), Datos!$I$9:$N$13, IF(ISERROR(VLOOKUP($N1051,Datos!$B$17:$C$21,2,0)),0,VLOOKUP($N1051, Datos!$B$17:$C$21,2,0)+1),  0),  "-")</f>
        <v>22</v>
      </c>
      <c r="P1051" s="177"/>
      <c r="Q1051" s="177"/>
      <c r="R1051" s="177"/>
      <c r="S1051" s="178" t="s">
        <v>40</v>
      </c>
      <c r="T1051" s="198" t="str">
        <f>IF(ISERROR(VLOOKUP($S1051,Datos!$B$25:$C$29,2,0)),"", VLOOKUP($S1051,Datos!$B$25:$C$29,2,0))</f>
        <v>Alta</v>
      </c>
      <c r="U1051" s="198" t="str">
        <f>VLOOKUP($S1051,'Efectividad de Controles'!$B$5:$D$9,3,0)</f>
        <v>Impacto / Probabilidad</v>
      </c>
      <c r="V1051" s="177"/>
      <c r="W1051" s="177"/>
      <c r="X1051" s="178" t="s">
        <v>191</v>
      </c>
      <c r="Y1051" s="178" t="s">
        <v>196</v>
      </c>
      <c r="Z1051" s="198">
        <f>IF( AND($X1051&lt;&gt;"", $Y1051&lt;&gt;""), VLOOKUP( IF(ISERROR(VLOOKUP($X1051,Datos!$B$8:$C$13,2,0)),0,VLOOKUP($X1051,Datos!$B$8:$C$13,2,0)), Datos!$I$9:$N$13, IF(ISERROR(VLOOKUP($Y1051,Datos!$B$17:$C$21,2,0)),0,VLOOKUP($Y1051, Datos!$B$17:$C$21,2,0)+1),  0),  "-")</f>
        <v>25</v>
      </c>
      <c r="AA1051" s="177"/>
      <c r="AB1051" s="177"/>
      <c r="AC1051" s="179"/>
      <c r="AD1051" s="180"/>
      <c r="AE1051" s="198">
        <f t="shared" si="48"/>
        <v>22</v>
      </c>
      <c r="AF1051" s="198">
        <f t="shared" si="49"/>
        <v>25</v>
      </c>
      <c r="AG1051" s="178">
        <v>3</v>
      </c>
      <c r="AH1051" s="198" t="str">
        <f>IF(ISERROR(VLOOKUP($AG1051,Datos!$A$9:$E$13,2,0)),"",VLOOKUP($AG1051,Datos!$A$9:$E$13,2,0))</f>
        <v>3 Moderado</v>
      </c>
      <c r="AI1051" s="197" t="str">
        <f>IF(ISERROR(VLOOKUP($AJ1051,Datos!$D$8:$E$13,2,0)),0,VLOOKUP($AJ1051,Datos!$D$8:$E$13,2,0))</f>
        <v>Extremadamente Dañino</v>
      </c>
      <c r="AJ1051" s="198">
        <f>IF(ISERROR(VLOOKUP($X1051,Datos!$B$8:$E$13,3,0)), 0, VLOOKUP($X1051,Datos!$B$8:$E$13,3,0))</f>
        <v>4</v>
      </c>
      <c r="AK1051" s="198">
        <f>IF(ISERROR(VLOOKUP(AL1051,Datos!D1044:E1049,2,0)),0,VLOOKUP(AL1051,Datos!D1044:E1049,2,0))</f>
        <v>0</v>
      </c>
      <c r="AL1051" s="198">
        <f>IF(ISERROR(VLOOKUP(Y1051,Datos!B1044:E1049,3,0)),0,VLOOKUP(Y1051,Datos!B1044:E1049,3,0))</f>
        <v>0</v>
      </c>
      <c r="AM1051" s="198">
        <f t="shared" si="50"/>
        <v>4</v>
      </c>
      <c r="AN1051" s="198" t="str">
        <f>IF(ISERROR(VLOOKUP($AM1051,Datos!$I$24:$J$28,2,0)),"-",VLOOKUP($AM1051,Datos!$I$24:$J$28,2,0))</f>
        <v>Moderado</v>
      </c>
    </row>
    <row r="1052" spans="1:40" s="199" customFormat="1">
      <c r="A1052" s="196"/>
      <c r="B1052" s="177"/>
      <c r="C1052" s="177"/>
      <c r="D1052" s="177"/>
      <c r="E1052" s="177"/>
      <c r="F1052" s="177"/>
      <c r="G1052" s="177"/>
      <c r="H1052" s="177"/>
      <c r="I1052" s="177"/>
      <c r="J1052" s="177"/>
      <c r="K1052" s="177"/>
      <c r="L1052" s="177"/>
      <c r="M1052" s="178" t="s">
        <v>191</v>
      </c>
      <c r="N1052" s="178" t="s">
        <v>194</v>
      </c>
      <c r="O1052" s="198">
        <f>IF( AND($M1052&lt;&gt;"", $N1052&lt;&gt;""), VLOOKUP( IF(ISERROR(VLOOKUP($M1052,Datos!$B$8:$C$13,2,0)),0,VLOOKUP($M1052,Datos!$B$8:$C$13,2,0)), Datos!$I$9:$N$13, IF(ISERROR(VLOOKUP($N1052,Datos!$B$17:$C$21,2,0)),0,VLOOKUP($N1052, Datos!$B$17:$C$21,2,0)+1),  0),  "-")</f>
        <v>22</v>
      </c>
      <c r="P1052" s="177"/>
      <c r="Q1052" s="177"/>
      <c r="R1052" s="177"/>
      <c r="S1052" s="178" t="s">
        <v>40</v>
      </c>
      <c r="T1052" s="198" t="str">
        <f>IF(ISERROR(VLOOKUP($S1052,Datos!$B$25:$C$29,2,0)),"", VLOOKUP($S1052,Datos!$B$25:$C$29,2,0))</f>
        <v>Alta</v>
      </c>
      <c r="U1052" s="198" t="str">
        <f>VLOOKUP($S1052,'Efectividad de Controles'!$B$5:$D$9,3,0)</f>
        <v>Impacto / Probabilidad</v>
      </c>
      <c r="V1052" s="177"/>
      <c r="W1052" s="177"/>
      <c r="X1052" s="178" t="s">
        <v>191</v>
      </c>
      <c r="Y1052" s="178" t="s">
        <v>196</v>
      </c>
      <c r="Z1052" s="198">
        <f>IF( AND($X1052&lt;&gt;"", $Y1052&lt;&gt;""), VLOOKUP( IF(ISERROR(VLOOKUP($X1052,Datos!$B$8:$C$13,2,0)),0,VLOOKUP($X1052,Datos!$B$8:$C$13,2,0)), Datos!$I$9:$N$13, IF(ISERROR(VLOOKUP($Y1052,Datos!$B$17:$C$21,2,0)),0,VLOOKUP($Y1052, Datos!$B$17:$C$21,2,0)+1),  0),  "-")</f>
        <v>25</v>
      </c>
      <c r="AA1052" s="177"/>
      <c r="AB1052" s="177"/>
      <c r="AC1052" s="179"/>
      <c r="AD1052" s="180"/>
      <c r="AE1052" s="198">
        <f t="shared" si="48"/>
        <v>22</v>
      </c>
      <c r="AF1052" s="198">
        <f t="shared" si="49"/>
        <v>25</v>
      </c>
      <c r="AG1052" s="178">
        <v>3</v>
      </c>
      <c r="AH1052" s="198" t="str">
        <f>IF(ISERROR(VLOOKUP($AG1052,Datos!$A$9:$E$13,2,0)),"",VLOOKUP($AG1052,Datos!$A$9:$E$13,2,0))</f>
        <v>3 Moderado</v>
      </c>
      <c r="AI1052" s="197" t="str">
        <f>IF(ISERROR(VLOOKUP($AJ1052,Datos!$D$8:$E$13,2,0)),0,VLOOKUP($AJ1052,Datos!$D$8:$E$13,2,0))</f>
        <v>Extremadamente Dañino</v>
      </c>
      <c r="AJ1052" s="198">
        <f>IF(ISERROR(VLOOKUP($X1052,Datos!$B$8:$E$13,3,0)), 0, VLOOKUP($X1052,Datos!$B$8:$E$13,3,0))</f>
        <v>4</v>
      </c>
      <c r="AK1052" s="198">
        <f>IF(ISERROR(VLOOKUP(AL1052,Datos!D1045:E1050,2,0)),0,VLOOKUP(AL1052,Datos!D1045:E1050,2,0))</f>
        <v>0</v>
      </c>
      <c r="AL1052" s="198">
        <f>IF(ISERROR(VLOOKUP(Y1052,Datos!B1045:E1050,3,0)),0,VLOOKUP(Y1052,Datos!B1045:E1050,3,0))</f>
        <v>0</v>
      </c>
      <c r="AM1052" s="198">
        <f t="shared" si="50"/>
        <v>4</v>
      </c>
      <c r="AN1052" s="198" t="str">
        <f>IF(ISERROR(VLOOKUP($AM1052,Datos!$I$24:$J$28,2,0)),"-",VLOOKUP($AM1052,Datos!$I$24:$J$28,2,0))</f>
        <v>Moderado</v>
      </c>
    </row>
    <row r="1053" spans="1:40" s="199" customFormat="1">
      <c r="A1053" s="196"/>
      <c r="B1053" s="177"/>
      <c r="C1053" s="177"/>
      <c r="D1053" s="177"/>
      <c r="E1053" s="177"/>
      <c r="F1053" s="177"/>
      <c r="G1053" s="177"/>
      <c r="H1053" s="177"/>
      <c r="I1053" s="177"/>
      <c r="J1053" s="177"/>
      <c r="K1053" s="177"/>
      <c r="L1053" s="177"/>
      <c r="M1053" s="178" t="s">
        <v>191</v>
      </c>
      <c r="N1053" s="178" t="s">
        <v>194</v>
      </c>
      <c r="O1053" s="198">
        <f>IF( AND($M1053&lt;&gt;"", $N1053&lt;&gt;""), VLOOKUP( IF(ISERROR(VLOOKUP($M1053,Datos!$B$8:$C$13,2,0)),0,VLOOKUP($M1053,Datos!$B$8:$C$13,2,0)), Datos!$I$9:$N$13, IF(ISERROR(VLOOKUP($N1053,Datos!$B$17:$C$21,2,0)),0,VLOOKUP($N1053, Datos!$B$17:$C$21,2,0)+1),  0),  "-")</f>
        <v>22</v>
      </c>
      <c r="P1053" s="177"/>
      <c r="Q1053" s="177"/>
      <c r="R1053" s="177"/>
      <c r="S1053" s="178" t="s">
        <v>40</v>
      </c>
      <c r="T1053" s="198" t="str">
        <f>IF(ISERROR(VLOOKUP($S1053,Datos!$B$25:$C$29,2,0)),"", VLOOKUP($S1053,Datos!$B$25:$C$29,2,0))</f>
        <v>Alta</v>
      </c>
      <c r="U1053" s="198" t="str">
        <f>VLOOKUP($S1053,'Efectividad de Controles'!$B$5:$D$9,3,0)</f>
        <v>Impacto / Probabilidad</v>
      </c>
      <c r="V1053" s="177"/>
      <c r="W1053" s="177"/>
      <c r="X1053" s="178" t="s">
        <v>191</v>
      </c>
      <c r="Y1053" s="178" t="s">
        <v>196</v>
      </c>
      <c r="Z1053" s="198">
        <f>IF( AND($X1053&lt;&gt;"", $Y1053&lt;&gt;""), VLOOKUP( IF(ISERROR(VLOOKUP($X1053,Datos!$B$8:$C$13,2,0)),0,VLOOKUP($X1053,Datos!$B$8:$C$13,2,0)), Datos!$I$9:$N$13, IF(ISERROR(VLOOKUP($Y1053,Datos!$B$17:$C$21,2,0)),0,VLOOKUP($Y1053, Datos!$B$17:$C$21,2,0)+1),  0),  "-")</f>
        <v>25</v>
      </c>
      <c r="AA1053" s="177"/>
      <c r="AB1053" s="177"/>
      <c r="AC1053" s="179"/>
      <c r="AD1053" s="180"/>
      <c r="AE1053" s="198">
        <f t="shared" si="48"/>
        <v>22</v>
      </c>
      <c r="AF1053" s="198">
        <f t="shared" si="49"/>
        <v>25</v>
      </c>
      <c r="AG1053" s="178">
        <v>3</v>
      </c>
      <c r="AH1053" s="198" t="str">
        <f>IF(ISERROR(VLOOKUP($AG1053,Datos!$A$9:$E$13,2,0)),"",VLOOKUP($AG1053,Datos!$A$9:$E$13,2,0))</f>
        <v>3 Moderado</v>
      </c>
      <c r="AI1053" s="197" t="str">
        <f>IF(ISERROR(VLOOKUP($AJ1053,Datos!$D$8:$E$13,2,0)),0,VLOOKUP($AJ1053,Datos!$D$8:$E$13,2,0))</f>
        <v>Extremadamente Dañino</v>
      </c>
      <c r="AJ1053" s="198">
        <f>IF(ISERROR(VLOOKUP($X1053,Datos!$B$8:$E$13,3,0)), 0, VLOOKUP($X1053,Datos!$B$8:$E$13,3,0))</f>
        <v>4</v>
      </c>
      <c r="AK1053" s="198">
        <f>IF(ISERROR(VLOOKUP(AL1053,Datos!D1046:E1051,2,0)),0,VLOOKUP(AL1053,Datos!D1046:E1051,2,0))</f>
        <v>0</v>
      </c>
      <c r="AL1053" s="198">
        <f>IF(ISERROR(VLOOKUP(Y1053,Datos!B1046:E1051,3,0)),0,VLOOKUP(Y1053,Datos!B1046:E1051,3,0))</f>
        <v>0</v>
      </c>
      <c r="AM1053" s="198">
        <f t="shared" si="50"/>
        <v>4</v>
      </c>
      <c r="AN1053" s="198" t="str">
        <f>IF(ISERROR(VLOOKUP($AM1053,Datos!$I$24:$J$28,2,0)),"-",VLOOKUP($AM1053,Datos!$I$24:$J$28,2,0))</f>
        <v>Moderado</v>
      </c>
    </row>
    <row r="1054" spans="1:40" s="199" customFormat="1">
      <c r="A1054" s="196"/>
      <c r="B1054" s="177"/>
      <c r="C1054" s="177"/>
      <c r="D1054" s="177"/>
      <c r="E1054" s="177"/>
      <c r="F1054" s="177"/>
      <c r="G1054" s="177"/>
      <c r="H1054" s="177"/>
      <c r="I1054" s="177"/>
      <c r="J1054" s="177"/>
      <c r="K1054" s="177"/>
      <c r="L1054" s="177"/>
      <c r="M1054" s="178" t="s">
        <v>191</v>
      </c>
      <c r="N1054" s="178" t="s">
        <v>194</v>
      </c>
      <c r="O1054" s="198">
        <f>IF( AND($M1054&lt;&gt;"", $N1054&lt;&gt;""), VLOOKUP( IF(ISERROR(VLOOKUP($M1054,Datos!$B$8:$C$13,2,0)),0,VLOOKUP($M1054,Datos!$B$8:$C$13,2,0)), Datos!$I$9:$N$13, IF(ISERROR(VLOOKUP($N1054,Datos!$B$17:$C$21,2,0)),0,VLOOKUP($N1054, Datos!$B$17:$C$21,2,0)+1),  0),  "-")</f>
        <v>22</v>
      </c>
      <c r="P1054" s="177"/>
      <c r="Q1054" s="177"/>
      <c r="R1054" s="177"/>
      <c r="S1054" s="178" t="s">
        <v>40</v>
      </c>
      <c r="T1054" s="198" t="str">
        <f>IF(ISERROR(VLOOKUP($S1054,Datos!$B$25:$C$29,2,0)),"", VLOOKUP($S1054,Datos!$B$25:$C$29,2,0))</f>
        <v>Alta</v>
      </c>
      <c r="U1054" s="198" t="str">
        <f>VLOOKUP($S1054,'Efectividad de Controles'!$B$5:$D$9,3,0)</f>
        <v>Impacto / Probabilidad</v>
      </c>
      <c r="V1054" s="177"/>
      <c r="W1054" s="177"/>
      <c r="X1054" s="178" t="s">
        <v>191</v>
      </c>
      <c r="Y1054" s="178" t="s">
        <v>196</v>
      </c>
      <c r="Z1054" s="198">
        <f>IF( AND($X1054&lt;&gt;"", $Y1054&lt;&gt;""), VLOOKUP( IF(ISERROR(VLOOKUP($X1054,Datos!$B$8:$C$13,2,0)),0,VLOOKUP($X1054,Datos!$B$8:$C$13,2,0)), Datos!$I$9:$N$13, IF(ISERROR(VLOOKUP($Y1054,Datos!$B$17:$C$21,2,0)),0,VLOOKUP($Y1054, Datos!$B$17:$C$21,2,0)+1),  0),  "-")</f>
        <v>25</v>
      </c>
      <c r="AA1054" s="177"/>
      <c r="AB1054" s="177"/>
      <c r="AC1054" s="179"/>
      <c r="AD1054" s="180"/>
      <c r="AE1054" s="198">
        <f t="shared" si="48"/>
        <v>22</v>
      </c>
      <c r="AF1054" s="198">
        <f t="shared" si="49"/>
        <v>25</v>
      </c>
      <c r="AG1054" s="178">
        <v>3</v>
      </c>
      <c r="AH1054" s="198" t="str">
        <f>IF(ISERROR(VLOOKUP($AG1054,Datos!$A$9:$E$13,2,0)),"",VLOOKUP($AG1054,Datos!$A$9:$E$13,2,0))</f>
        <v>3 Moderado</v>
      </c>
      <c r="AI1054" s="197" t="str">
        <f>IF(ISERROR(VLOOKUP($AJ1054,Datos!$D$8:$E$13,2,0)),0,VLOOKUP($AJ1054,Datos!$D$8:$E$13,2,0))</f>
        <v>Extremadamente Dañino</v>
      </c>
      <c r="AJ1054" s="198">
        <f>IF(ISERROR(VLOOKUP($X1054,Datos!$B$8:$E$13,3,0)), 0, VLOOKUP($X1054,Datos!$B$8:$E$13,3,0))</f>
        <v>4</v>
      </c>
      <c r="AK1054" s="198">
        <f>IF(ISERROR(VLOOKUP(AL1054,Datos!D1047:E1052,2,0)),0,VLOOKUP(AL1054,Datos!D1047:E1052,2,0))</f>
        <v>0</v>
      </c>
      <c r="AL1054" s="198">
        <f>IF(ISERROR(VLOOKUP(Y1054,Datos!B1047:E1052,3,0)),0,VLOOKUP(Y1054,Datos!B1047:E1052,3,0))</f>
        <v>0</v>
      </c>
      <c r="AM1054" s="198">
        <f t="shared" si="50"/>
        <v>4</v>
      </c>
      <c r="AN1054" s="198" t="str">
        <f>IF(ISERROR(VLOOKUP($AM1054,Datos!$I$24:$J$28,2,0)),"-",VLOOKUP($AM1054,Datos!$I$24:$J$28,2,0))</f>
        <v>Moderado</v>
      </c>
    </row>
    <row r="1055" spans="1:40" s="199" customFormat="1">
      <c r="A1055" s="196"/>
      <c r="B1055" s="177"/>
      <c r="C1055" s="177"/>
      <c r="D1055" s="177"/>
      <c r="E1055" s="177"/>
      <c r="F1055" s="177"/>
      <c r="G1055" s="177"/>
      <c r="H1055" s="177"/>
      <c r="I1055" s="177"/>
      <c r="J1055" s="177"/>
      <c r="K1055" s="177"/>
      <c r="L1055" s="177"/>
      <c r="M1055" s="178" t="s">
        <v>191</v>
      </c>
      <c r="N1055" s="178" t="s">
        <v>194</v>
      </c>
      <c r="O1055" s="198">
        <f>IF( AND($M1055&lt;&gt;"", $N1055&lt;&gt;""), VLOOKUP( IF(ISERROR(VLOOKUP($M1055,Datos!$B$8:$C$13,2,0)),0,VLOOKUP($M1055,Datos!$B$8:$C$13,2,0)), Datos!$I$9:$N$13, IF(ISERROR(VLOOKUP($N1055,Datos!$B$17:$C$21,2,0)),0,VLOOKUP($N1055, Datos!$B$17:$C$21,2,0)+1),  0),  "-")</f>
        <v>22</v>
      </c>
      <c r="P1055" s="177"/>
      <c r="Q1055" s="177"/>
      <c r="R1055" s="177"/>
      <c r="S1055" s="178" t="s">
        <v>40</v>
      </c>
      <c r="T1055" s="198" t="str">
        <f>IF(ISERROR(VLOOKUP($S1055,Datos!$B$25:$C$29,2,0)),"", VLOOKUP($S1055,Datos!$B$25:$C$29,2,0))</f>
        <v>Alta</v>
      </c>
      <c r="U1055" s="198" t="str">
        <f>VLOOKUP($S1055,'Efectividad de Controles'!$B$5:$D$9,3,0)</f>
        <v>Impacto / Probabilidad</v>
      </c>
      <c r="V1055" s="177"/>
      <c r="W1055" s="177"/>
      <c r="X1055" s="178" t="s">
        <v>191</v>
      </c>
      <c r="Y1055" s="178" t="s">
        <v>196</v>
      </c>
      <c r="Z1055" s="198">
        <f>IF( AND($X1055&lt;&gt;"", $Y1055&lt;&gt;""), VLOOKUP( IF(ISERROR(VLOOKUP($X1055,Datos!$B$8:$C$13,2,0)),0,VLOOKUP($X1055,Datos!$B$8:$C$13,2,0)), Datos!$I$9:$N$13, IF(ISERROR(VLOOKUP($Y1055,Datos!$B$17:$C$21,2,0)),0,VLOOKUP($Y1055, Datos!$B$17:$C$21,2,0)+1),  0),  "-")</f>
        <v>25</v>
      </c>
      <c r="AA1055" s="177"/>
      <c r="AB1055" s="177"/>
      <c r="AC1055" s="179"/>
      <c r="AD1055" s="180"/>
      <c r="AE1055" s="198">
        <f t="shared" si="48"/>
        <v>22</v>
      </c>
      <c r="AF1055" s="198">
        <f t="shared" si="49"/>
        <v>25</v>
      </c>
      <c r="AG1055" s="178">
        <v>3</v>
      </c>
      <c r="AH1055" s="198" t="str">
        <f>IF(ISERROR(VLOOKUP($AG1055,Datos!$A$9:$E$13,2,0)),"",VLOOKUP($AG1055,Datos!$A$9:$E$13,2,0))</f>
        <v>3 Moderado</v>
      </c>
      <c r="AI1055" s="197" t="str">
        <f>IF(ISERROR(VLOOKUP($AJ1055,Datos!$D$8:$E$13,2,0)),0,VLOOKUP($AJ1055,Datos!$D$8:$E$13,2,0))</f>
        <v>Extremadamente Dañino</v>
      </c>
      <c r="AJ1055" s="198">
        <f>IF(ISERROR(VLOOKUP($X1055,Datos!$B$8:$E$13,3,0)), 0, VLOOKUP($X1055,Datos!$B$8:$E$13,3,0))</f>
        <v>4</v>
      </c>
      <c r="AK1055" s="198">
        <f>IF(ISERROR(VLOOKUP(AL1055,Datos!D1048:E1053,2,0)),0,VLOOKUP(AL1055,Datos!D1048:E1053,2,0))</f>
        <v>0</v>
      </c>
      <c r="AL1055" s="198">
        <f>IF(ISERROR(VLOOKUP(Y1055,Datos!B1048:E1053,3,0)),0,VLOOKUP(Y1055,Datos!B1048:E1053,3,0))</f>
        <v>0</v>
      </c>
      <c r="AM1055" s="198">
        <f t="shared" si="50"/>
        <v>4</v>
      </c>
      <c r="AN1055" s="198" t="str">
        <f>IF(ISERROR(VLOOKUP($AM1055,Datos!$I$24:$J$28,2,0)),"-",VLOOKUP($AM1055,Datos!$I$24:$J$28,2,0))</f>
        <v>Moderado</v>
      </c>
    </row>
    <row r="1056" spans="1:40" s="199" customFormat="1">
      <c r="A1056" s="196"/>
      <c r="B1056" s="177"/>
      <c r="C1056" s="177"/>
      <c r="D1056" s="177"/>
      <c r="E1056" s="177"/>
      <c r="F1056" s="177"/>
      <c r="G1056" s="177"/>
      <c r="H1056" s="177"/>
      <c r="I1056" s="177"/>
      <c r="J1056" s="177"/>
      <c r="K1056" s="177"/>
      <c r="L1056" s="177"/>
      <c r="M1056" s="178" t="s">
        <v>191</v>
      </c>
      <c r="N1056" s="178" t="s">
        <v>194</v>
      </c>
      <c r="O1056" s="198">
        <f>IF( AND($M1056&lt;&gt;"", $N1056&lt;&gt;""), VLOOKUP( IF(ISERROR(VLOOKUP($M1056,Datos!$B$8:$C$13,2,0)),0,VLOOKUP($M1056,Datos!$B$8:$C$13,2,0)), Datos!$I$9:$N$13, IF(ISERROR(VLOOKUP($N1056,Datos!$B$17:$C$21,2,0)),0,VLOOKUP($N1056, Datos!$B$17:$C$21,2,0)+1),  0),  "-")</f>
        <v>22</v>
      </c>
      <c r="P1056" s="177"/>
      <c r="Q1056" s="177"/>
      <c r="R1056" s="177"/>
      <c r="S1056" s="178" t="s">
        <v>40</v>
      </c>
      <c r="T1056" s="198" t="str">
        <f>IF(ISERROR(VLOOKUP($S1056,Datos!$B$25:$C$29,2,0)),"", VLOOKUP($S1056,Datos!$B$25:$C$29,2,0))</f>
        <v>Alta</v>
      </c>
      <c r="U1056" s="198" t="str">
        <f>VLOOKUP($S1056,'Efectividad de Controles'!$B$5:$D$9,3,0)</f>
        <v>Impacto / Probabilidad</v>
      </c>
      <c r="V1056" s="177"/>
      <c r="W1056" s="177"/>
      <c r="X1056" s="178" t="s">
        <v>191</v>
      </c>
      <c r="Y1056" s="178" t="s">
        <v>196</v>
      </c>
      <c r="Z1056" s="198">
        <f>IF( AND($X1056&lt;&gt;"", $Y1056&lt;&gt;""), VLOOKUP( IF(ISERROR(VLOOKUP($X1056,Datos!$B$8:$C$13,2,0)),0,VLOOKUP($X1056,Datos!$B$8:$C$13,2,0)), Datos!$I$9:$N$13, IF(ISERROR(VLOOKUP($Y1056,Datos!$B$17:$C$21,2,0)),0,VLOOKUP($Y1056, Datos!$B$17:$C$21,2,0)+1),  0),  "-")</f>
        <v>25</v>
      </c>
      <c r="AA1056" s="177"/>
      <c r="AB1056" s="177"/>
      <c r="AC1056" s="179"/>
      <c r="AD1056" s="180"/>
      <c r="AE1056" s="198">
        <f t="shared" si="48"/>
        <v>22</v>
      </c>
      <c r="AF1056" s="198">
        <f t="shared" si="49"/>
        <v>25</v>
      </c>
      <c r="AG1056" s="178">
        <v>3</v>
      </c>
      <c r="AH1056" s="198" t="str">
        <f>IF(ISERROR(VLOOKUP($AG1056,Datos!$A$9:$E$13,2,0)),"",VLOOKUP($AG1056,Datos!$A$9:$E$13,2,0))</f>
        <v>3 Moderado</v>
      </c>
      <c r="AI1056" s="197" t="str">
        <f>IF(ISERROR(VLOOKUP($AJ1056,Datos!$D$8:$E$13,2,0)),0,VLOOKUP($AJ1056,Datos!$D$8:$E$13,2,0))</f>
        <v>Extremadamente Dañino</v>
      </c>
      <c r="AJ1056" s="198">
        <f>IF(ISERROR(VLOOKUP($X1056,Datos!$B$8:$E$13,3,0)), 0, VLOOKUP($X1056,Datos!$B$8:$E$13,3,0))</f>
        <v>4</v>
      </c>
      <c r="AK1056" s="198">
        <f>IF(ISERROR(VLOOKUP(AL1056,Datos!D1049:E1054,2,0)),0,VLOOKUP(AL1056,Datos!D1049:E1054,2,0))</f>
        <v>0</v>
      </c>
      <c r="AL1056" s="198">
        <f>IF(ISERROR(VLOOKUP(Y1056,Datos!B1049:E1054,3,0)),0,VLOOKUP(Y1056,Datos!B1049:E1054,3,0))</f>
        <v>0</v>
      </c>
      <c r="AM1056" s="198">
        <f t="shared" si="50"/>
        <v>4</v>
      </c>
      <c r="AN1056" s="198" t="str">
        <f>IF(ISERROR(VLOOKUP($AM1056,Datos!$I$24:$J$28,2,0)),"-",VLOOKUP($AM1056,Datos!$I$24:$J$28,2,0))</f>
        <v>Moderado</v>
      </c>
    </row>
    <row r="1057" spans="1:40" s="199" customFormat="1">
      <c r="A1057" s="196"/>
      <c r="B1057" s="177"/>
      <c r="C1057" s="177"/>
      <c r="D1057" s="177"/>
      <c r="E1057" s="177"/>
      <c r="F1057" s="177"/>
      <c r="G1057" s="177"/>
      <c r="H1057" s="177"/>
      <c r="I1057" s="177"/>
      <c r="J1057" s="177"/>
      <c r="K1057" s="177"/>
      <c r="L1057" s="177"/>
      <c r="M1057" s="178" t="s">
        <v>191</v>
      </c>
      <c r="N1057" s="178" t="s">
        <v>194</v>
      </c>
      <c r="O1057" s="198">
        <f>IF( AND($M1057&lt;&gt;"", $N1057&lt;&gt;""), VLOOKUP( IF(ISERROR(VLOOKUP($M1057,Datos!$B$8:$C$13,2,0)),0,VLOOKUP($M1057,Datos!$B$8:$C$13,2,0)), Datos!$I$9:$N$13, IF(ISERROR(VLOOKUP($N1057,Datos!$B$17:$C$21,2,0)),0,VLOOKUP($N1057, Datos!$B$17:$C$21,2,0)+1),  0),  "-")</f>
        <v>22</v>
      </c>
      <c r="P1057" s="177"/>
      <c r="Q1057" s="177"/>
      <c r="R1057" s="177"/>
      <c r="S1057" s="178" t="s">
        <v>40</v>
      </c>
      <c r="T1057" s="198" t="str">
        <f>IF(ISERROR(VLOOKUP($S1057,Datos!$B$25:$C$29,2,0)),"", VLOOKUP($S1057,Datos!$B$25:$C$29,2,0))</f>
        <v>Alta</v>
      </c>
      <c r="U1057" s="198" t="str">
        <f>VLOOKUP($S1057,'Efectividad de Controles'!$B$5:$D$9,3,0)</f>
        <v>Impacto / Probabilidad</v>
      </c>
      <c r="V1057" s="177"/>
      <c r="W1057" s="177"/>
      <c r="X1057" s="178" t="s">
        <v>191</v>
      </c>
      <c r="Y1057" s="178" t="s">
        <v>196</v>
      </c>
      <c r="Z1057" s="198">
        <f>IF( AND($X1057&lt;&gt;"", $Y1057&lt;&gt;""), VLOOKUP( IF(ISERROR(VLOOKUP($X1057,Datos!$B$8:$C$13,2,0)),0,VLOOKUP($X1057,Datos!$B$8:$C$13,2,0)), Datos!$I$9:$N$13, IF(ISERROR(VLOOKUP($Y1057,Datos!$B$17:$C$21,2,0)),0,VLOOKUP($Y1057, Datos!$B$17:$C$21,2,0)+1),  0),  "-")</f>
        <v>25</v>
      </c>
      <c r="AA1057" s="177"/>
      <c r="AB1057" s="177"/>
      <c r="AC1057" s="179"/>
      <c r="AD1057" s="180"/>
      <c r="AE1057" s="198">
        <f t="shared" ref="AE1057:AE1120" si="51">+O1057</f>
        <v>22</v>
      </c>
      <c r="AF1057" s="198">
        <f t="shared" ref="AF1057:AF1120" si="52">+Z1057</f>
        <v>25</v>
      </c>
      <c r="AG1057" s="178">
        <v>3</v>
      </c>
      <c r="AH1057" s="198" t="str">
        <f>IF(ISERROR(VLOOKUP($AG1057,Datos!$A$9:$E$13,2,0)),"",VLOOKUP($AG1057,Datos!$A$9:$E$13,2,0))</f>
        <v>3 Moderado</v>
      </c>
      <c r="AI1057" s="197" t="str">
        <f>IF(ISERROR(VLOOKUP($AJ1057,Datos!$D$8:$E$13,2,0)),0,VLOOKUP($AJ1057,Datos!$D$8:$E$13,2,0))</f>
        <v>Extremadamente Dañino</v>
      </c>
      <c r="AJ1057" s="198">
        <f>IF(ISERROR(VLOOKUP($X1057,Datos!$B$8:$E$13,3,0)), 0, VLOOKUP($X1057,Datos!$B$8:$E$13,3,0))</f>
        <v>4</v>
      </c>
      <c r="AK1057" s="198">
        <f>IF(ISERROR(VLOOKUP(AL1057,Datos!D1050:E1055,2,0)),0,VLOOKUP(AL1057,Datos!D1050:E1055,2,0))</f>
        <v>0</v>
      </c>
      <c r="AL1057" s="198">
        <f>IF(ISERROR(VLOOKUP(Y1057,Datos!B1050:E1055,3,0)),0,VLOOKUP(Y1057,Datos!B1050:E1055,3,0))</f>
        <v>0</v>
      </c>
      <c r="AM1057" s="198">
        <f t="shared" ref="AM1057:AM1120" si="53">+AL1057+AJ1057</f>
        <v>4</v>
      </c>
      <c r="AN1057" s="198" t="str">
        <f>IF(ISERROR(VLOOKUP($AM1057,Datos!$I$24:$J$28,2,0)),"-",VLOOKUP($AM1057,Datos!$I$24:$J$28,2,0))</f>
        <v>Moderado</v>
      </c>
    </row>
    <row r="1058" spans="1:40" s="199" customFormat="1">
      <c r="A1058" s="196"/>
      <c r="B1058" s="177"/>
      <c r="C1058" s="177"/>
      <c r="D1058" s="177"/>
      <c r="E1058" s="177"/>
      <c r="F1058" s="177"/>
      <c r="G1058" s="177"/>
      <c r="H1058" s="177"/>
      <c r="I1058" s="177"/>
      <c r="J1058" s="177"/>
      <c r="K1058" s="177"/>
      <c r="L1058" s="177"/>
      <c r="M1058" s="178" t="s">
        <v>191</v>
      </c>
      <c r="N1058" s="178" t="s">
        <v>194</v>
      </c>
      <c r="O1058" s="198">
        <f>IF( AND($M1058&lt;&gt;"", $N1058&lt;&gt;""), VLOOKUP( IF(ISERROR(VLOOKUP($M1058,Datos!$B$8:$C$13,2,0)),0,VLOOKUP($M1058,Datos!$B$8:$C$13,2,0)), Datos!$I$9:$N$13, IF(ISERROR(VLOOKUP($N1058,Datos!$B$17:$C$21,2,0)),0,VLOOKUP($N1058, Datos!$B$17:$C$21,2,0)+1),  0),  "-")</f>
        <v>22</v>
      </c>
      <c r="P1058" s="177"/>
      <c r="Q1058" s="177"/>
      <c r="R1058" s="177"/>
      <c r="S1058" s="178" t="s">
        <v>40</v>
      </c>
      <c r="T1058" s="198" t="str">
        <f>IF(ISERROR(VLOOKUP($S1058,Datos!$B$25:$C$29,2,0)),"", VLOOKUP($S1058,Datos!$B$25:$C$29,2,0))</f>
        <v>Alta</v>
      </c>
      <c r="U1058" s="198" t="str">
        <f>VLOOKUP($S1058,'Efectividad de Controles'!$B$5:$D$9,3,0)</f>
        <v>Impacto / Probabilidad</v>
      </c>
      <c r="V1058" s="177"/>
      <c r="W1058" s="177"/>
      <c r="X1058" s="178" t="s">
        <v>191</v>
      </c>
      <c r="Y1058" s="178" t="s">
        <v>196</v>
      </c>
      <c r="Z1058" s="198">
        <f>IF( AND($X1058&lt;&gt;"", $Y1058&lt;&gt;""), VLOOKUP( IF(ISERROR(VLOOKUP($X1058,Datos!$B$8:$C$13,2,0)),0,VLOOKUP($X1058,Datos!$B$8:$C$13,2,0)), Datos!$I$9:$N$13, IF(ISERROR(VLOOKUP($Y1058,Datos!$B$17:$C$21,2,0)),0,VLOOKUP($Y1058, Datos!$B$17:$C$21,2,0)+1),  0),  "-")</f>
        <v>25</v>
      </c>
      <c r="AA1058" s="177"/>
      <c r="AB1058" s="177"/>
      <c r="AC1058" s="179"/>
      <c r="AD1058" s="180"/>
      <c r="AE1058" s="198">
        <f t="shared" si="51"/>
        <v>22</v>
      </c>
      <c r="AF1058" s="198">
        <f t="shared" si="52"/>
        <v>25</v>
      </c>
      <c r="AG1058" s="178">
        <v>3</v>
      </c>
      <c r="AH1058" s="198" t="str">
        <f>IF(ISERROR(VLOOKUP($AG1058,Datos!$A$9:$E$13,2,0)),"",VLOOKUP($AG1058,Datos!$A$9:$E$13,2,0))</f>
        <v>3 Moderado</v>
      </c>
      <c r="AI1058" s="197" t="str">
        <f>IF(ISERROR(VLOOKUP($AJ1058,Datos!$D$8:$E$13,2,0)),0,VLOOKUP($AJ1058,Datos!$D$8:$E$13,2,0))</f>
        <v>Extremadamente Dañino</v>
      </c>
      <c r="AJ1058" s="198">
        <f>IF(ISERROR(VLOOKUP($X1058,Datos!$B$8:$E$13,3,0)), 0, VLOOKUP($X1058,Datos!$B$8:$E$13,3,0))</f>
        <v>4</v>
      </c>
      <c r="AK1058" s="198">
        <f>IF(ISERROR(VLOOKUP(AL1058,Datos!D1051:E1056,2,0)),0,VLOOKUP(AL1058,Datos!D1051:E1056,2,0))</f>
        <v>0</v>
      </c>
      <c r="AL1058" s="198">
        <f>IF(ISERROR(VLOOKUP(Y1058,Datos!B1051:E1056,3,0)),0,VLOOKUP(Y1058,Datos!B1051:E1056,3,0))</f>
        <v>0</v>
      </c>
      <c r="AM1058" s="198">
        <f t="shared" si="53"/>
        <v>4</v>
      </c>
      <c r="AN1058" s="198" t="str">
        <f>IF(ISERROR(VLOOKUP($AM1058,Datos!$I$24:$J$28,2,0)),"-",VLOOKUP($AM1058,Datos!$I$24:$J$28,2,0))</f>
        <v>Moderado</v>
      </c>
    </row>
    <row r="1059" spans="1:40" s="199" customFormat="1">
      <c r="A1059" s="196"/>
      <c r="B1059" s="177"/>
      <c r="C1059" s="177"/>
      <c r="D1059" s="177"/>
      <c r="E1059" s="177"/>
      <c r="F1059" s="177"/>
      <c r="G1059" s="177"/>
      <c r="H1059" s="177"/>
      <c r="I1059" s="177"/>
      <c r="J1059" s="177"/>
      <c r="K1059" s="177"/>
      <c r="L1059" s="177"/>
      <c r="M1059" s="178" t="s">
        <v>191</v>
      </c>
      <c r="N1059" s="178" t="s">
        <v>194</v>
      </c>
      <c r="O1059" s="198">
        <f>IF( AND($M1059&lt;&gt;"", $N1059&lt;&gt;""), VLOOKUP( IF(ISERROR(VLOOKUP($M1059,Datos!$B$8:$C$13,2,0)),0,VLOOKUP($M1059,Datos!$B$8:$C$13,2,0)), Datos!$I$9:$N$13, IF(ISERROR(VLOOKUP($N1059,Datos!$B$17:$C$21,2,0)),0,VLOOKUP($N1059, Datos!$B$17:$C$21,2,0)+1),  0),  "-")</f>
        <v>22</v>
      </c>
      <c r="P1059" s="177"/>
      <c r="Q1059" s="177"/>
      <c r="R1059" s="177"/>
      <c r="S1059" s="178" t="s">
        <v>40</v>
      </c>
      <c r="T1059" s="198" t="str">
        <f>IF(ISERROR(VLOOKUP($S1059,Datos!$B$25:$C$29,2,0)),"", VLOOKUP($S1059,Datos!$B$25:$C$29,2,0))</f>
        <v>Alta</v>
      </c>
      <c r="U1059" s="198" t="str">
        <f>VLOOKUP($S1059,'Efectividad de Controles'!$B$5:$D$9,3,0)</f>
        <v>Impacto / Probabilidad</v>
      </c>
      <c r="V1059" s="177"/>
      <c r="W1059" s="177"/>
      <c r="X1059" s="178" t="s">
        <v>191</v>
      </c>
      <c r="Y1059" s="178" t="s">
        <v>196</v>
      </c>
      <c r="Z1059" s="198">
        <f>IF( AND($X1059&lt;&gt;"", $Y1059&lt;&gt;""), VLOOKUP( IF(ISERROR(VLOOKUP($X1059,Datos!$B$8:$C$13,2,0)),0,VLOOKUP($X1059,Datos!$B$8:$C$13,2,0)), Datos!$I$9:$N$13, IF(ISERROR(VLOOKUP($Y1059,Datos!$B$17:$C$21,2,0)),0,VLOOKUP($Y1059, Datos!$B$17:$C$21,2,0)+1),  0),  "-")</f>
        <v>25</v>
      </c>
      <c r="AA1059" s="177"/>
      <c r="AB1059" s="177"/>
      <c r="AC1059" s="179"/>
      <c r="AD1059" s="180"/>
      <c r="AE1059" s="198">
        <f t="shared" si="51"/>
        <v>22</v>
      </c>
      <c r="AF1059" s="198">
        <f t="shared" si="52"/>
        <v>25</v>
      </c>
      <c r="AG1059" s="178">
        <v>3</v>
      </c>
      <c r="AH1059" s="198" t="str">
        <f>IF(ISERROR(VLOOKUP($AG1059,Datos!$A$9:$E$13,2,0)),"",VLOOKUP($AG1059,Datos!$A$9:$E$13,2,0))</f>
        <v>3 Moderado</v>
      </c>
      <c r="AI1059" s="197" t="str">
        <f>IF(ISERROR(VLOOKUP($AJ1059,Datos!$D$8:$E$13,2,0)),0,VLOOKUP($AJ1059,Datos!$D$8:$E$13,2,0))</f>
        <v>Extremadamente Dañino</v>
      </c>
      <c r="AJ1059" s="198">
        <f>IF(ISERROR(VLOOKUP($X1059,Datos!$B$8:$E$13,3,0)), 0, VLOOKUP($X1059,Datos!$B$8:$E$13,3,0))</f>
        <v>4</v>
      </c>
      <c r="AK1059" s="198">
        <f>IF(ISERROR(VLOOKUP(AL1059,Datos!D1052:E1057,2,0)),0,VLOOKUP(AL1059,Datos!D1052:E1057,2,0))</f>
        <v>0</v>
      </c>
      <c r="AL1059" s="198">
        <f>IF(ISERROR(VLOOKUP(Y1059,Datos!B1052:E1057,3,0)),0,VLOOKUP(Y1059,Datos!B1052:E1057,3,0))</f>
        <v>0</v>
      </c>
      <c r="AM1059" s="198">
        <f t="shared" si="53"/>
        <v>4</v>
      </c>
      <c r="AN1059" s="198" t="str">
        <f>IF(ISERROR(VLOOKUP($AM1059,Datos!$I$24:$J$28,2,0)),"-",VLOOKUP($AM1059,Datos!$I$24:$J$28,2,0))</f>
        <v>Moderado</v>
      </c>
    </row>
    <row r="1060" spans="1:40" s="199" customFormat="1">
      <c r="A1060" s="196"/>
      <c r="B1060" s="177"/>
      <c r="C1060" s="177"/>
      <c r="D1060" s="177"/>
      <c r="E1060" s="177"/>
      <c r="F1060" s="177"/>
      <c r="G1060" s="177"/>
      <c r="H1060" s="177"/>
      <c r="I1060" s="177"/>
      <c r="J1060" s="177"/>
      <c r="K1060" s="177"/>
      <c r="L1060" s="177"/>
      <c r="M1060" s="178" t="s">
        <v>191</v>
      </c>
      <c r="N1060" s="178" t="s">
        <v>194</v>
      </c>
      <c r="O1060" s="198">
        <f>IF( AND($M1060&lt;&gt;"", $N1060&lt;&gt;""), VLOOKUP( IF(ISERROR(VLOOKUP($M1060,Datos!$B$8:$C$13,2,0)),0,VLOOKUP($M1060,Datos!$B$8:$C$13,2,0)), Datos!$I$9:$N$13, IF(ISERROR(VLOOKUP($N1060,Datos!$B$17:$C$21,2,0)),0,VLOOKUP($N1060, Datos!$B$17:$C$21,2,0)+1),  0),  "-")</f>
        <v>22</v>
      </c>
      <c r="P1060" s="177"/>
      <c r="Q1060" s="177"/>
      <c r="R1060" s="177"/>
      <c r="S1060" s="178" t="s">
        <v>40</v>
      </c>
      <c r="T1060" s="198" t="str">
        <f>IF(ISERROR(VLOOKUP($S1060,Datos!$B$25:$C$29,2,0)),"", VLOOKUP($S1060,Datos!$B$25:$C$29,2,0))</f>
        <v>Alta</v>
      </c>
      <c r="U1060" s="198" t="str">
        <f>VLOOKUP($S1060,'Efectividad de Controles'!$B$5:$D$9,3,0)</f>
        <v>Impacto / Probabilidad</v>
      </c>
      <c r="V1060" s="177"/>
      <c r="W1060" s="177"/>
      <c r="X1060" s="178" t="s">
        <v>191</v>
      </c>
      <c r="Y1060" s="178" t="s">
        <v>196</v>
      </c>
      <c r="Z1060" s="198">
        <f>IF( AND($X1060&lt;&gt;"", $Y1060&lt;&gt;""), VLOOKUP( IF(ISERROR(VLOOKUP($X1060,Datos!$B$8:$C$13,2,0)),0,VLOOKUP($X1060,Datos!$B$8:$C$13,2,0)), Datos!$I$9:$N$13, IF(ISERROR(VLOOKUP($Y1060,Datos!$B$17:$C$21,2,0)),0,VLOOKUP($Y1060, Datos!$B$17:$C$21,2,0)+1),  0),  "-")</f>
        <v>25</v>
      </c>
      <c r="AA1060" s="177"/>
      <c r="AB1060" s="177"/>
      <c r="AC1060" s="179"/>
      <c r="AD1060" s="180"/>
      <c r="AE1060" s="198">
        <f t="shared" si="51"/>
        <v>22</v>
      </c>
      <c r="AF1060" s="198">
        <f t="shared" si="52"/>
        <v>25</v>
      </c>
      <c r="AG1060" s="178">
        <v>3</v>
      </c>
      <c r="AH1060" s="198" t="str">
        <f>IF(ISERROR(VLOOKUP($AG1060,Datos!$A$9:$E$13,2,0)),"",VLOOKUP($AG1060,Datos!$A$9:$E$13,2,0))</f>
        <v>3 Moderado</v>
      </c>
      <c r="AI1060" s="197" t="str">
        <f>IF(ISERROR(VLOOKUP($AJ1060,Datos!$D$8:$E$13,2,0)),0,VLOOKUP($AJ1060,Datos!$D$8:$E$13,2,0))</f>
        <v>Extremadamente Dañino</v>
      </c>
      <c r="AJ1060" s="198">
        <f>IF(ISERROR(VLOOKUP($X1060,Datos!$B$8:$E$13,3,0)), 0, VLOOKUP($X1060,Datos!$B$8:$E$13,3,0))</f>
        <v>4</v>
      </c>
      <c r="AK1060" s="198">
        <f>IF(ISERROR(VLOOKUP(AL1060,Datos!D1053:E1058,2,0)),0,VLOOKUP(AL1060,Datos!D1053:E1058,2,0))</f>
        <v>0</v>
      </c>
      <c r="AL1060" s="198">
        <f>IF(ISERROR(VLOOKUP(Y1060,Datos!B1053:E1058,3,0)),0,VLOOKUP(Y1060,Datos!B1053:E1058,3,0))</f>
        <v>0</v>
      </c>
      <c r="AM1060" s="198">
        <f t="shared" si="53"/>
        <v>4</v>
      </c>
      <c r="AN1060" s="198" t="str">
        <f>IF(ISERROR(VLOOKUP($AM1060,Datos!$I$24:$J$28,2,0)),"-",VLOOKUP($AM1060,Datos!$I$24:$J$28,2,0))</f>
        <v>Moderado</v>
      </c>
    </row>
    <row r="1061" spans="1:40" s="199" customFormat="1">
      <c r="A1061" s="196"/>
      <c r="B1061" s="177"/>
      <c r="C1061" s="177"/>
      <c r="D1061" s="177"/>
      <c r="E1061" s="177"/>
      <c r="F1061" s="177"/>
      <c r="G1061" s="177"/>
      <c r="H1061" s="177"/>
      <c r="I1061" s="177"/>
      <c r="J1061" s="177"/>
      <c r="K1061" s="177"/>
      <c r="L1061" s="177"/>
      <c r="M1061" s="178" t="s">
        <v>191</v>
      </c>
      <c r="N1061" s="178" t="s">
        <v>194</v>
      </c>
      <c r="O1061" s="198">
        <f>IF( AND($M1061&lt;&gt;"", $N1061&lt;&gt;""), VLOOKUP( IF(ISERROR(VLOOKUP($M1061,Datos!$B$8:$C$13,2,0)),0,VLOOKUP($M1061,Datos!$B$8:$C$13,2,0)), Datos!$I$9:$N$13, IF(ISERROR(VLOOKUP($N1061,Datos!$B$17:$C$21,2,0)),0,VLOOKUP($N1061, Datos!$B$17:$C$21,2,0)+1),  0),  "-")</f>
        <v>22</v>
      </c>
      <c r="P1061" s="177"/>
      <c r="Q1061" s="177"/>
      <c r="R1061" s="177"/>
      <c r="S1061" s="178" t="s">
        <v>40</v>
      </c>
      <c r="T1061" s="198" t="str">
        <f>IF(ISERROR(VLOOKUP($S1061,Datos!$B$25:$C$29,2,0)),"", VLOOKUP($S1061,Datos!$B$25:$C$29,2,0))</f>
        <v>Alta</v>
      </c>
      <c r="U1061" s="198" t="str">
        <f>VLOOKUP($S1061,'Efectividad de Controles'!$B$5:$D$9,3,0)</f>
        <v>Impacto / Probabilidad</v>
      </c>
      <c r="V1061" s="177"/>
      <c r="W1061" s="177"/>
      <c r="X1061" s="178" t="s">
        <v>191</v>
      </c>
      <c r="Y1061" s="178" t="s">
        <v>196</v>
      </c>
      <c r="Z1061" s="198">
        <f>IF( AND($X1061&lt;&gt;"", $Y1061&lt;&gt;""), VLOOKUP( IF(ISERROR(VLOOKUP($X1061,Datos!$B$8:$C$13,2,0)),0,VLOOKUP($X1061,Datos!$B$8:$C$13,2,0)), Datos!$I$9:$N$13, IF(ISERROR(VLOOKUP($Y1061,Datos!$B$17:$C$21,2,0)),0,VLOOKUP($Y1061, Datos!$B$17:$C$21,2,0)+1),  0),  "-")</f>
        <v>25</v>
      </c>
      <c r="AA1061" s="177"/>
      <c r="AB1061" s="177"/>
      <c r="AC1061" s="179"/>
      <c r="AD1061" s="180"/>
      <c r="AE1061" s="198">
        <f t="shared" si="51"/>
        <v>22</v>
      </c>
      <c r="AF1061" s="198">
        <f t="shared" si="52"/>
        <v>25</v>
      </c>
      <c r="AG1061" s="178">
        <v>3</v>
      </c>
      <c r="AH1061" s="198" t="str">
        <f>IF(ISERROR(VLOOKUP($AG1061,Datos!$A$9:$E$13,2,0)),"",VLOOKUP($AG1061,Datos!$A$9:$E$13,2,0))</f>
        <v>3 Moderado</v>
      </c>
      <c r="AI1061" s="197" t="str">
        <f>IF(ISERROR(VLOOKUP($AJ1061,Datos!$D$8:$E$13,2,0)),0,VLOOKUP($AJ1061,Datos!$D$8:$E$13,2,0))</f>
        <v>Extremadamente Dañino</v>
      </c>
      <c r="AJ1061" s="198">
        <f>IF(ISERROR(VLOOKUP($X1061,Datos!$B$8:$E$13,3,0)), 0, VLOOKUP($X1061,Datos!$B$8:$E$13,3,0))</f>
        <v>4</v>
      </c>
      <c r="AK1061" s="198">
        <f>IF(ISERROR(VLOOKUP(AL1061,Datos!D1054:E1059,2,0)),0,VLOOKUP(AL1061,Datos!D1054:E1059,2,0))</f>
        <v>0</v>
      </c>
      <c r="AL1061" s="198">
        <f>IF(ISERROR(VLOOKUP(Y1061,Datos!B1054:E1059,3,0)),0,VLOOKUP(Y1061,Datos!B1054:E1059,3,0))</f>
        <v>0</v>
      </c>
      <c r="AM1061" s="198">
        <f t="shared" si="53"/>
        <v>4</v>
      </c>
      <c r="AN1061" s="198" t="str">
        <f>IF(ISERROR(VLOOKUP($AM1061,Datos!$I$24:$J$28,2,0)),"-",VLOOKUP($AM1061,Datos!$I$24:$J$28,2,0))</f>
        <v>Moderado</v>
      </c>
    </row>
    <row r="1062" spans="1:40" s="199" customFormat="1">
      <c r="A1062" s="196"/>
      <c r="B1062" s="177"/>
      <c r="C1062" s="177"/>
      <c r="D1062" s="177"/>
      <c r="E1062" s="177"/>
      <c r="F1062" s="177"/>
      <c r="G1062" s="177"/>
      <c r="H1062" s="177"/>
      <c r="I1062" s="177"/>
      <c r="J1062" s="177"/>
      <c r="K1062" s="177"/>
      <c r="L1062" s="177"/>
      <c r="M1062" s="178" t="s">
        <v>191</v>
      </c>
      <c r="N1062" s="178" t="s">
        <v>194</v>
      </c>
      <c r="O1062" s="198">
        <f>IF( AND($M1062&lt;&gt;"", $N1062&lt;&gt;""), VLOOKUP( IF(ISERROR(VLOOKUP($M1062,Datos!$B$8:$C$13,2,0)),0,VLOOKUP($M1062,Datos!$B$8:$C$13,2,0)), Datos!$I$9:$N$13, IF(ISERROR(VLOOKUP($N1062,Datos!$B$17:$C$21,2,0)),0,VLOOKUP($N1062, Datos!$B$17:$C$21,2,0)+1),  0),  "-")</f>
        <v>22</v>
      </c>
      <c r="P1062" s="177"/>
      <c r="Q1062" s="177"/>
      <c r="R1062" s="177"/>
      <c r="S1062" s="178" t="s">
        <v>40</v>
      </c>
      <c r="T1062" s="198" t="str">
        <f>IF(ISERROR(VLOOKUP($S1062,Datos!$B$25:$C$29,2,0)),"", VLOOKUP($S1062,Datos!$B$25:$C$29,2,0))</f>
        <v>Alta</v>
      </c>
      <c r="U1062" s="198" t="str">
        <f>VLOOKUP($S1062,'Efectividad de Controles'!$B$5:$D$9,3,0)</f>
        <v>Impacto / Probabilidad</v>
      </c>
      <c r="V1062" s="177"/>
      <c r="W1062" s="177"/>
      <c r="X1062" s="178" t="s">
        <v>191</v>
      </c>
      <c r="Y1062" s="178" t="s">
        <v>196</v>
      </c>
      <c r="Z1062" s="198">
        <f>IF( AND($X1062&lt;&gt;"", $Y1062&lt;&gt;""), VLOOKUP( IF(ISERROR(VLOOKUP($X1062,Datos!$B$8:$C$13,2,0)),0,VLOOKUP($X1062,Datos!$B$8:$C$13,2,0)), Datos!$I$9:$N$13, IF(ISERROR(VLOOKUP($Y1062,Datos!$B$17:$C$21,2,0)),0,VLOOKUP($Y1062, Datos!$B$17:$C$21,2,0)+1),  0),  "-")</f>
        <v>25</v>
      </c>
      <c r="AA1062" s="177"/>
      <c r="AB1062" s="177"/>
      <c r="AC1062" s="179"/>
      <c r="AD1062" s="180"/>
      <c r="AE1062" s="198">
        <f t="shared" si="51"/>
        <v>22</v>
      </c>
      <c r="AF1062" s="198">
        <f t="shared" si="52"/>
        <v>25</v>
      </c>
      <c r="AG1062" s="178">
        <v>3</v>
      </c>
      <c r="AH1062" s="198" t="str">
        <f>IF(ISERROR(VLOOKUP($AG1062,Datos!$A$9:$E$13,2,0)),"",VLOOKUP($AG1062,Datos!$A$9:$E$13,2,0))</f>
        <v>3 Moderado</v>
      </c>
      <c r="AI1062" s="197" t="str">
        <f>IF(ISERROR(VLOOKUP($AJ1062,Datos!$D$8:$E$13,2,0)),0,VLOOKUP($AJ1062,Datos!$D$8:$E$13,2,0))</f>
        <v>Extremadamente Dañino</v>
      </c>
      <c r="AJ1062" s="198">
        <f>IF(ISERROR(VLOOKUP($X1062,Datos!$B$8:$E$13,3,0)), 0, VLOOKUP($X1062,Datos!$B$8:$E$13,3,0))</f>
        <v>4</v>
      </c>
      <c r="AK1062" s="198">
        <f>IF(ISERROR(VLOOKUP(AL1062,Datos!D1055:E1060,2,0)),0,VLOOKUP(AL1062,Datos!D1055:E1060,2,0))</f>
        <v>0</v>
      </c>
      <c r="AL1062" s="198">
        <f>IF(ISERROR(VLOOKUP(Y1062,Datos!B1055:E1060,3,0)),0,VLOOKUP(Y1062,Datos!B1055:E1060,3,0))</f>
        <v>0</v>
      </c>
      <c r="AM1062" s="198">
        <f t="shared" si="53"/>
        <v>4</v>
      </c>
      <c r="AN1062" s="198" t="str">
        <f>IF(ISERROR(VLOOKUP($AM1062,Datos!$I$24:$J$28,2,0)),"-",VLOOKUP($AM1062,Datos!$I$24:$J$28,2,0))</f>
        <v>Moderado</v>
      </c>
    </row>
    <row r="1063" spans="1:40" s="199" customFormat="1">
      <c r="A1063" s="196"/>
      <c r="B1063" s="177"/>
      <c r="C1063" s="177"/>
      <c r="D1063" s="177"/>
      <c r="E1063" s="177"/>
      <c r="F1063" s="177"/>
      <c r="G1063" s="177"/>
      <c r="H1063" s="177"/>
      <c r="I1063" s="177"/>
      <c r="J1063" s="177"/>
      <c r="K1063" s="177"/>
      <c r="L1063" s="177"/>
      <c r="M1063" s="178" t="s">
        <v>191</v>
      </c>
      <c r="N1063" s="178" t="s">
        <v>194</v>
      </c>
      <c r="O1063" s="198">
        <f>IF( AND($M1063&lt;&gt;"", $N1063&lt;&gt;""), VLOOKUP( IF(ISERROR(VLOOKUP($M1063,Datos!$B$8:$C$13,2,0)),0,VLOOKUP($M1063,Datos!$B$8:$C$13,2,0)), Datos!$I$9:$N$13, IF(ISERROR(VLOOKUP($N1063,Datos!$B$17:$C$21,2,0)),0,VLOOKUP($N1063, Datos!$B$17:$C$21,2,0)+1),  0),  "-")</f>
        <v>22</v>
      </c>
      <c r="P1063" s="177"/>
      <c r="Q1063" s="177"/>
      <c r="R1063" s="177"/>
      <c r="S1063" s="178" t="s">
        <v>40</v>
      </c>
      <c r="T1063" s="198" t="str">
        <f>IF(ISERROR(VLOOKUP($S1063,Datos!$B$25:$C$29,2,0)),"", VLOOKUP($S1063,Datos!$B$25:$C$29,2,0))</f>
        <v>Alta</v>
      </c>
      <c r="U1063" s="198" t="str">
        <f>VLOOKUP($S1063,'Efectividad de Controles'!$B$5:$D$9,3,0)</f>
        <v>Impacto / Probabilidad</v>
      </c>
      <c r="V1063" s="177"/>
      <c r="W1063" s="177"/>
      <c r="X1063" s="178" t="s">
        <v>191</v>
      </c>
      <c r="Y1063" s="178" t="s">
        <v>196</v>
      </c>
      <c r="Z1063" s="198">
        <f>IF( AND($X1063&lt;&gt;"", $Y1063&lt;&gt;""), VLOOKUP( IF(ISERROR(VLOOKUP($X1063,Datos!$B$8:$C$13,2,0)),0,VLOOKUP($X1063,Datos!$B$8:$C$13,2,0)), Datos!$I$9:$N$13, IF(ISERROR(VLOOKUP($Y1063,Datos!$B$17:$C$21,2,0)),0,VLOOKUP($Y1063, Datos!$B$17:$C$21,2,0)+1),  0),  "-")</f>
        <v>25</v>
      </c>
      <c r="AA1063" s="177"/>
      <c r="AB1063" s="177"/>
      <c r="AC1063" s="179"/>
      <c r="AD1063" s="180"/>
      <c r="AE1063" s="198">
        <f t="shared" si="51"/>
        <v>22</v>
      </c>
      <c r="AF1063" s="198">
        <f t="shared" si="52"/>
        <v>25</v>
      </c>
      <c r="AG1063" s="178">
        <v>3</v>
      </c>
      <c r="AH1063" s="198" t="str">
        <f>IF(ISERROR(VLOOKUP($AG1063,Datos!$A$9:$E$13,2,0)),"",VLOOKUP($AG1063,Datos!$A$9:$E$13,2,0))</f>
        <v>3 Moderado</v>
      </c>
      <c r="AI1063" s="197" t="str">
        <f>IF(ISERROR(VLOOKUP($AJ1063,Datos!$D$8:$E$13,2,0)),0,VLOOKUP($AJ1063,Datos!$D$8:$E$13,2,0))</f>
        <v>Extremadamente Dañino</v>
      </c>
      <c r="AJ1063" s="198">
        <f>IF(ISERROR(VLOOKUP($X1063,Datos!$B$8:$E$13,3,0)), 0, VLOOKUP($X1063,Datos!$B$8:$E$13,3,0))</f>
        <v>4</v>
      </c>
      <c r="AK1063" s="198">
        <f>IF(ISERROR(VLOOKUP(AL1063,Datos!D1056:E1061,2,0)),0,VLOOKUP(AL1063,Datos!D1056:E1061,2,0))</f>
        <v>0</v>
      </c>
      <c r="AL1063" s="198">
        <f>IF(ISERROR(VLOOKUP(Y1063,Datos!B1056:E1061,3,0)),0,VLOOKUP(Y1063,Datos!B1056:E1061,3,0))</f>
        <v>0</v>
      </c>
      <c r="AM1063" s="198">
        <f t="shared" si="53"/>
        <v>4</v>
      </c>
      <c r="AN1063" s="198" t="str">
        <f>IF(ISERROR(VLOOKUP($AM1063,Datos!$I$24:$J$28,2,0)),"-",VLOOKUP($AM1063,Datos!$I$24:$J$28,2,0))</f>
        <v>Moderado</v>
      </c>
    </row>
    <row r="1064" spans="1:40" s="199" customFormat="1">
      <c r="A1064" s="196"/>
      <c r="B1064" s="177"/>
      <c r="C1064" s="177"/>
      <c r="D1064" s="177"/>
      <c r="E1064" s="177"/>
      <c r="F1064" s="177"/>
      <c r="G1064" s="177"/>
      <c r="H1064" s="177"/>
      <c r="I1064" s="177"/>
      <c r="J1064" s="177"/>
      <c r="K1064" s="177"/>
      <c r="L1064" s="177"/>
      <c r="M1064" s="178" t="s">
        <v>191</v>
      </c>
      <c r="N1064" s="178" t="s">
        <v>194</v>
      </c>
      <c r="O1064" s="198">
        <f>IF( AND($M1064&lt;&gt;"", $N1064&lt;&gt;""), VLOOKUP( IF(ISERROR(VLOOKUP($M1064,Datos!$B$8:$C$13,2,0)),0,VLOOKUP($M1064,Datos!$B$8:$C$13,2,0)), Datos!$I$9:$N$13, IF(ISERROR(VLOOKUP($N1064,Datos!$B$17:$C$21,2,0)),0,VLOOKUP($N1064, Datos!$B$17:$C$21,2,0)+1),  0),  "-")</f>
        <v>22</v>
      </c>
      <c r="P1064" s="177"/>
      <c r="Q1064" s="177"/>
      <c r="R1064" s="177"/>
      <c r="S1064" s="178" t="s">
        <v>40</v>
      </c>
      <c r="T1064" s="198" t="str">
        <f>IF(ISERROR(VLOOKUP($S1064,Datos!$B$25:$C$29,2,0)),"", VLOOKUP($S1064,Datos!$B$25:$C$29,2,0))</f>
        <v>Alta</v>
      </c>
      <c r="U1064" s="198" t="str">
        <f>VLOOKUP($S1064,'Efectividad de Controles'!$B$5:$D$9,3,0)</f>
        <v>Impacto / Probabilidad</v>
      </c>
      <c r="V1064" s="177"/>
      <c r="W1064" s="177"/>
      <c r="X1064" s="178" t="s">
        <v>191</v>
      </c>
      <c r="Y1064" s="178" t="s">
        <v>196</v>
      </c>
      <c r="Z1064" s="198">
        <f>IF( AND($X1064&lt;&gt;"", $Y1064&lt;&gt;""), VLOOKUP( IF(ISERROR(VLOOKUP($X1064,Datos!$B$8:$C$13,2,0)),0,VLOOKUP($X1064,Datos!$B$8:$C$13,2,0)), Datos!$I$9:$N$13, IF(ISERROR(VLOOKUP($Y1064,Datos!$B$17:$C$21,2,0)),0,VLOOKUP($Y1064, Datos!$B$17:$C$21,2,0)+1),  0),  "-")</f>
        <v>25</v>
      </c>
      <c r="AA1064" s="177"/>
      <c r="AB1064" s="177"/>
      <c r="AC1064" s="179"/>
      <c r="AD1064" s="180"/>
      <c r="AE1064" s="198">
        <f t="shared" si="51"/>
        <v>22</v>
      </c>
      <c r="AF1064" s="198">
        <f t="shared" si="52"/>
        <v>25</v>
      </c>
      <c r="AG1064" s="178">
        <v>3</v>
      </c>
      <c r="AH1064" s="198" t="str">
        <f>IF(ISERROR(VLOOKUP($AG1064,Datos!$A$9:$E$13,2,0)),"",VLOOKUP($AG1064,Datos!$A$9:$E$13,2,0))</f>
        <v>3 Moderado</v>
      </c>
      <c r="AI1064" s="197" t="str">
        <f>IF(ISERROR(VLOOKUP($AJ1064,Datos!$D$8:$E$13,2,0)),0,VLOOKUP($AJ1064,Datos!$D$8:$E$13,2,0))</f>
        <v>Extremadamente Dañino</v>
      </c>
      <c r="AJ1064" s="198">
        <f>IF(ISERROR(VLOOKUP($X1064,Datos!$B$8:$E$13,3,0)), 0, VLOOKUP($X1064,Datos!$B$8:$E$13,3,0))</f>
        <v>4</v>
      </c>
      <c r="AK1064" s="198">
        <f>IF(ISERROR(VLOOKUP(AL1064,Datos!D1057:E1062,2,0)),0,VLOOKUP(AL1064,Datos!D1057:E1062,2,0))</f>
        <v>0</v>
      </c>
      <c r="AL1064" s="198">
        <f>IF(ISERROR(VLOOKUP(Y1064,Datos!B1057:E1062,3,0)),0,VLOOKUP(Y1064,Datos!B1057:E1062,3,0))</f>
        <v>0</v>
      </c>
      <c r="AM1064" s="198">
        <f t="shared" si="53"/>
        <v>4</v>
      </c>
      <c r="AN1064" s="198" t="str">
        <f>IF(ISERROR(VLOOKUP($AM1064,Datos!$I$24:$J$28,2,0)),"-",VLOOKUP($AM1064,Datos!$I$24:$J$28,2,0))</f>
        <v>Moderado</v>
      </c>
    </row>
    <row r="1065" spans="1:40" s="199" customFormat="1">
      <c r="A1065" s="196"/>
      <c r="B1065" s="177"/>
      <c r="C1065" s="177"/>
      <c r="D1065" s="177"/>
      <c r="E1065" s="177"/>
      <c r="F1065" s="177"/>
      <c r="G1065" s="177"/>
      <c r="H1065" s="177"/>
      <c r="I1065" s="177"/>
      <c r="J1065" s="177"/>
      <c r="K1065" s="177"/>
      <c r="L1065" s="177"/>
      <c r="M1065" s="178" t="s">
        <v>191</v>
      </c>
      <c r="N1065" s="178" t="s">
        <v>194</v>
      </c>
      <c r="O1065" s="198">
        <f>IF( AND($M1065&lt;&gt;"", $N1065&lt;&gt;""), VLOOKUP( IF(ISERROR(VLOOKUP($M1065,Datos!$B$8:$C$13,2,0)),0,VLOOKUP($M1065,Datos!$B$8:$C$13,2,0)), Datos!$I$9:$N$13, IF(ISERROR(VLOOKUP($N1065,Datos!$B$17:$C$21,2,0)),0,VLOOKUP($N1065, Datos!$B$17:$C$21,2,0)+1),  0),  "-")</f>
        <v>22</v>
      </c>
      <c r="P1065" s="177"/>
      <c r="Q1065" s="177"/>
      <c r="R1065" s="177"/>
      <c r="S1065" s="178" t="s">
        <v>40</v>
      </c>
      <c r="T1065" s="198" t="str">
        <f>IF(ISERROR(VLOOKUP($S1065,Datos!$B$25:$C$29,2,0)),"", VLOOKUP($S1065,Datos!$B$25:$C$29,2,0))</f>
        <v>Alta</v>
      </c>
      <c r="U1065" s="198" t="str">
        <f>VLOOKUP($S1065,'Efectividad de Controles'!$B$5:$D$9,3,0)</f>
        <v>Impacto / Probabilidad</v>
      </c>
      <c r="V1065" s="177"/>
      <c r="W1065" s="177"/>
      <c r="X1065" s="178" t="s">
        <v>191</v>
      </c>
      <c r="Y1065" s="178" t="s">
        <v>196</v>
      </c>
      <c r="Z1065" s="198">
        <f>IF( AND($X1065&lt;&gt;"", $Y1065&lt;&gt;""), VLOOKUP( IF(ISERROR(VLOOKUP($X1065,Datos!$B$8:$C$13,2,0)),0,VLOOKUP($X1065,Datos!$B$8:$C$13,2,0)), Datos!$I$9:$N$13, IF(ISERROR(VLOOKUP($Y1065,Datos!$B$17:$C$21,2,0)),0,VLOOKUP($Y1065, Datos!$B$17:$C$21,2,0)+1),  0),  "-")</f>
        <v>25</v>
      </c>
      <c r="AA1065" s="177"/>
      <c r="AB1065" s="177"/>
      <c r="AC1065" s="179"/>
      <c r="AD1065" s="180"/>
      <c r="AE1065" s="198">
        <f t="shared" si="51"/>
        <v>22</v>
      </c>
      <c r="AF1065" s="198">
        <f t="shared" si="52"/>
        <v>25</v>
      </c>
      <c r="AG1065" s="178">
        <v>3</v>
      </c>
      <c r="AH1065" s="198" t="str">
        <f>IF(ISERROR(VLOOKUP($AG1065,Datos!$A$9:$E$13,2,0)),"",VLOOKUP($AG1065,Datos!$A$9:$E$13,2,0))</f>
        <v>3 Moderado</v>
      </c>
      <c r="AI1065" s="197" t="str">
        <f>IF(ISERROR(VLOOKUP($AJ1065,Datos!$D$8:$E$13,2,0)),0,VLOOKUP($AJ1065,Datos!$D$8:$E$13,2,0))</f>
        <v>Extremadamente Dañino</v>
      </c>
      <c r="AJ1065" s="198">
        <f>IF(ISERROR(VLOOKUP($X1065,Datos!$B$8:$E$13,3,0)), 0, VLOOKUP($X1065,Datos!$B$8:$E$13,3,0))</f>
        <v>4</v>
      </c>
      <c r="AK1065" s="198">
        <f>IF(ISERROR(VLOOKUP(AL1065,Datos!D1058:E1063,2,0)),0,VLOOKUP(AL1065,Datos!D1058:E1063,2,0))</f>
        <v>0</v>
      </c>
      <c r="AL1065" s="198">
        <f>IF(ISERROR(VLOOKUP(Y1065,Datos!B1058:E1063,3,0)),0,VLOOKUP(Y1065,Datos!B1058:E1063,3,0))</f>
        <v>0</v>
      </c>
      <c r="AM1065" s="198">
        <f t="shared" si="53"/>
        <v>4</v>
      </c>
      <c r="AN1065" s="198" t="str">
        <f>IF(ISERROR(VLOOKUP($AM1065,Datos!$I$24:$J$28,2,0)),"-",VLOOKUP($AM1065,Datos!$I$24:$J$28,2,0))</f>
        <v>Moderado</v>
      </c>
    </row>
    <row r="1066" spans="1:40" s="199" customFormat="1">
      <c r="A1066" s="196"/>
      <c r="B1066" s="177"/>
      <c r="C1066" s="177"/>
      <c r="D1066" s="177"/>
      <c r="E1066" s="177"/>
      <c r="F1066" s="177"/>
      <c r="G1066" s="177"/>
      <c r="H1066" s="177"/>
      <c r="I1066" s="177"/>
      <c r="J1066" s="177"/>
      <c r="K1066" s="177"/>
      <c r="L1066" s="177"/>
      <c r="M1066" s="178" t="s">
        <v>191</v>
      </c>
      <c r="N1066" s="178" t="s">
        <v>194</v>
      </c>
      <c r="O1066" s="198">
        <f>IF( AND($M1066&lt;&gt;"", $N1066&lt;&gt;""), VLOOKUP( IF(ISERROR(VLOOKUP($M1066,Datos!$B$8:$C$13,2,0)),0,VLOOKUP($M1066,Datos!$B$8:$C$13,2,0)), Datos!$I$9:$N$13, IF(ISERROR(VLOOKUP($N1066,Datos!$B$17:$C$21,2,0)),0,VLOOKUP($N1066, Datos!$B$17:$C$21,2,0)+1),  0),  "-")</f>
        <v>22</v>
      </c>
      <c r="P1066" s="177"/>
      <c r="Q1066" s="177"/>
      <c r="R1066" s="177"/>
      <c r="S1066" s="178" t="s">
        <v>40</v>
      </c>
      <c r="T1066" s="198" t="str">
        <f>IF(ISERROR(VLOOKUP($S1066,Datos!$B$25:$C$29,2,0)),"", VLOOKUP($S1066,Datos!$B$25:$C$29,2,0))</f>
        <v>Alta</v>
      </c>
      <c r="U1066" s="198" t="str">
        <f>VLOOKUP($S1066,'Efectividad de Controles'!$B$5:$D$9,3,0)</f>
        <v>Impacto / Probabilidad</v>
      </c>
      <c r="V1066" s="177"/>
      <c r="W1066" s="177"/>
      <c r="X1066" s="178" t="s">
        <v>191</v>
      </c>
      <c r="Y1066" s="178" t="s">
        <v>196</v>
      </c>
      <c r="Z1066" s="198">
        <f>IF( AND($X1066&lt;&gt;"", $Y1066&lt;&gt;""), VLOOKUP( IF(ISERROR(VLOOKUP($X1066,Datos!$B$8:$C$13,2,0)),0,VLOOKUP($X1066,Datos!$B$8:$C$13,2,0)), Datos!$I$9:$N$13, IF(ISERROR(VLOOKUP($Y1066,Datos!$B$17:$C$21,2,0)),0,VLOOKUP($Y1066, Datos!$B$17:$C$21,2,0)+1),  0),  "-")</f>
        <v>25</v>
      </c>
      <c r="AA1066" s="177"/>
      <c r="AB1066" s="177"/>
      <c r="AC1066" s="179"/>
      <c r="AD1066" s="180"/>
      <c r="AE1066" s="198">
        <f t="shared" si="51"/>
        <v>22</v>
      </c>
      <c r="AF1066" s="198">
        <f t="shared" si="52"/>
        <v>25</v>
      </c>
      <c r="AG1066" s="178">
        <v>3</v>
      </c>
      <c r="AH1066" s="198" t="str">
        <f>IF(ISERROR(VLOOKUP($AG1066,Datos!$A$9:$E$13,2,0)),"",VLOOKUP($AG1066,Datos!$A$9:$E$13,2,0))</f>
        <v>3 Moderado</v>
      </c>
      <c r="AI1066" s="197" t="str">
        <f>IF(ISERROR(VLOOKUP($AJ1066,Datos!$D$8:$E$13,2,0)),0,VLOOKUP($AJ1066,Datos!$D$8:$E$13,2,0))</f>
        <v>Extremadamente Dañino</v>
      </c>
      <c r="AJ1066" s="198">
        <f>IF(ISERROR(VLOOKUP($X1066,Datos!$B$8:$E$13,3,0)), 0, VLOOKUP($X1066,Datos!$B$8:$E$13,3,0))</f>
        <v>4</v>
      </c>
      <c r="AK1066" s="198">
        <f>IF(ISERROR(VLOOKUP(AL1066,Datos!D1059:E1064,2,0)),0,VLOOKUP(AL1066,Datos!D1059:E1064,2,0))</f>
        <v>0</v>
      </c>
      <c r="AL1066" s="198">
        <f>IF(ISERROR(VLOOKUP(Y1066,Datos!B1059:E1064,3,0)),0,VLOOKUP(Y1066,Datos!B1059:E1064,3,0))</f>
        <v>0</v>
      </c>
      <c r="AM1066" s="198">
        <f t="shared" si="53"/>
        <v>4</v>
      </c>
      <c r="AN1066" s="198" t="str">
        <f>IF(ISERROR(VLOOKUP($AM1066,Datos!$I$24:$J$28,2,0)),"-",VLOOKUP($AM1066,Datos!$I$24:$J$28,2,0))</f>
        <v>Moderado</v>
      </c>
    </row>
    <row r="1067" spans="1:40" s="199" customFormat="1">
      <c r="A1067" s="196"/>
      <c r="B1067" s="177"/>
      <c r="C1067" s="177"/>
      <c r="D1067" s="177"/>
      <c r="E1067" s="177"/>
      <c r="F1067" s="177"/>
      <c r="G1067" s="177"/>
      <c r="H1067" s="177"/>
      <c r="I1067" s="177"/>
      <c r="J1067" s="177"/>
      <c r="K1067" s="177"/>
      <c r="L1067" s="177"/>
      <c r="M1067" s="178" t="s">
        <v>191</v>
      </c>
      <c r="N1067" s="178" t="s">
        <v>194</v>
      </c>
      <c r="O1067" s="198">
        <f>IF( AND($M1067&lt;&gt;"", $N1067&lt;&gt;""), VLOOKUP( IF(ISERROR(VLOOKUP($M1067,Datos!$B$8:$C$13,2,0)),0,VLOOKUP($M1067,Datos!$B$8:$C$13,2,0)), Datos!$I$9:$N$13, IF(ISERROR(VLOOKUP($N1067,Datos!$B$17:$C$21,2,0)),0,VLOOKUP($N1067, Datos!$B$17:$C$21,2,0)+1),  0),  "-")</f>
        <v>22</v>
      </c>
      <c r="P1067" s="177"/>
      <c r="Q1067" s="177"/>
      <c r="R1067" s="177"/>
      <c r="S1067" s="178" t="s">
        <v>40</v>
      </c>
      <c r="T1067" s="198" t="str">
        <f>IF(ISERROR(VLOOKUP($S1067,Datos!$B$25:$C$29,2,0)),"", VLOOKUP($S1067,Datos!$B$25:$C$29,2,0))</f>
        <v>Alta</v>
      </c>
      <c r="U1067" s="198" t="str">
        <f>VLOOKUP($S1067,'Efectividad de Controles'!$B$5:$D$9,3,0)</f>
        <v>Impacto / Probabilidad</v>
      </c>
      <c r="V1067" s="177"/>
      <c r="W1067" s="177"/>
      <c r="X1067" s="178" t="s">
        <v>191</v>
      </c>
      <c r="Y1067" s="178" t="s">
        <v>196</v>
      </c>
      <c r="Z1067" s="198">
        <f>IF( AND($X1067&lt;&gt;"", $Y1067&lt;&gt;""), VLOOKUP( IF(ISERROR(VLOOKUP($X1067,Datos!$B$8:$C$13,2,0)),0,VLOOKUP($X1067,Datos!$B$8:$C$13,2,0)), Datos!$I$9:$N$13, IF(ISERROR(VLOOKUP($Y1067,Datos!$B$17:$C$21,2,0)),0,VLOOKUP($Y1067, Datos!$B$17:$C$21,2,0)+1),  0),  "-")</f>
        <v>25</v>
      </c>
      <c r="AA1067" s="177"/>
      <c r="AB1067" s="177"/>
      <c r="AC1067" s="179"/>
      <c r="AD1067" s="180"/>
      <c r="AE1067" s="198">
        <f t="shared" si="51"/>
        <v>22</v>
      </c>
      <c r="AF1067" s="198">
        <f t="shared" si="52"/>
        <v>25</v>
      </c>
      <c r="AG1067" s="178">
        <v>3</v>
      </c>
      <c r="AH1067" s="198" t="str">
        <f>IF(ISERROR(VLOOKUP($AG1067,Datos!$A$9:$E$13,2,0)),"",VLOOKUP($AG1067,Datos!$A$9:$E$13,2,0))</f>
        <v>3 Moderado</v>
      </c>
      <c r="AI1067" s="197" t="str">
        <f>IF(ISERROR(VLOOKUP($AJ1067,Datos!$D$8:$E$13,2,0)),0,VLOOKUP($AJ1067,Datos!$D$8:$E$13,2,0))</f>
        <v>Extremadamente Dañino</v>
      </c>
      <c r="AJ1067" s="198">
        <f>IF(ISERROR(VLOOKUP($X1067,Datos!$B$8:$E$13,3,0)), 0, VLOOKUP($X1067,Datos!$B$8:$E$13,3,0))</f>
        <v>4</v>
      </c>
      <c r="AK1067" s="198">
        <f>IF(ISERROR(VLOOKUP(AL1067,Datos!D1060:E1065,2,0)),0,VLOOKUP(AL1067,Datos!D1060:E1065,2,0))</f>
        <v>0</v>
      </c>
      <c r="AL1067" s="198">
        <f>IF(ISERROR(VLOOKUP(Y1067,Datos!B1060:E1065,3,0)),0,VLOOKUP(Y1067,Datos!B1060:E1065,3,0))</f>
        <v>0</v>
      </c>
      <c r="AM1067" s="198">
        <f t="shared" si="53"/>
        <v>4</v>
      </c>
      <c r="AN1067" s="198" t="str">
        <f>IF(ISERROR(VLOOKUP($AM1067,Datos!$I$24:$J$28,2,0)),"-",VLOOKUP($AM1067,Datos!$I$24:$J$28,2,0))</f>
        <v>Moderado</v>
      </c>
    </row>
    <row r="1068" spans="1:40" s="199" customFormat="1">
      <c r="A1068" s="196"/>
      <c r="B1068" s="177"/>
      <c r="C1068" s="177"/>
      <c r="D1068" s="177"/>
      <c r="E1068" s="177"/>
      <c r="F1068" s="177"/>
      <c r="G1068" s="177"/>
      <c r="H1068" s="177"/>
      <c r="I1068" s="177"/>
      <c r="J1068" s="177"/>
      <c r="K1068" s="177"/>
      <c r="L1068" s="177"/>
      <c r="M1068" s="178" t="s">
        <v>191</v>
      </c>
      <c r="N1068" s="178" t="s">
        <v>194</v>
      </c>
      <c r="O1068" s="198">
        <f>IF( AND($M1068&lt;&gt;"", $N1068&lt;&gt;""), VLOOKUP( IF(ISERROR(VLOOKUP($M1068,Datos!$B$8:$C$13,2,0)),0,VLOOKUP($M1068,Datos!$B$8:$C$13,2,0)), Datos!$I$9:$N$13, IF(ISERROR(VLOOKUP($N1068,Datos!$B$17:$C$21,2,0)),0,VLOOKUP($N1068, Datos!$B$17:$C$21,2,0)+1),  0),  "-")</f>
        <v>22</v>
      </c>
      <c r="P1068" s="177"/>
      <c r="Q1068" s="177"/>
      <c r="R1068" s="177"/>
      <c r="S1068" s="178" t="s">
        <v>40</v>
      </c>
      <c r="T1068" s="198" t="str">
        <f>IF(ISERROR(VLOOKUP($S1068,Datos!$B$25:$C$29,2,0)),"", VLOOKUP($S1068,Datos!$B$25:$C$29,2,0))</f>
        <v>Alta</v>
      </c>
      <c r="U1068" s="198" t="str">
        <f>VLOOKUP($S1068,'Efectividad de Controles'!$B$5:$D$9,3,0)</f>
        <v>Impacto / Probabilidad</v>
      </c>
      <c r="V1068" s="177"/>
      <c r="W1068" s="177"/>
      <c r="X1068" s="178" t="s">
        <v>191</v>
      </c>
      <c r="Y1068" s="178" t="s">
        <v>196</v>
      </c>
      <c r="Z1068" s="198">
        <f>IF( AND($X1068&lt;&gt;"", $Y1068&lt;&gt;""), VLOOKUP( IF(ISERROR(VLOOKUP($X1068,Datos!$B$8:$C$13,2,0)),0,VLOOKUP($X1068,Datos!$B$8:$C$13,2,0)), Datos!$I$9:$N$13, IF(ISERROR(VLOOKUP($Y1068,Datos!$B$17:$C$21,2,0)),0,VLOOKUP($Y1068, Datos!$B$17:$C$21,2,0)+1),  0),  "-")</f>
        <v>25</v>
      </c>
      <c r="AA1068" s="177"/>
      <c r="AB1068" s="177"/>
      <c r="AC1068" s="179"/>
      <c r="AD1068" s="180"/>
      <c r="AE1068" s="198">
        <f t="shared" si="51"/>
        <v>22</v>
      </c>
      <c r="AF1068" s="198">
        <f t="shared" si="52"/>
        <v>25</v>
      </c>
      <c r="AG1068" s="178">
        <v>3</v>
      </c>
      <c r="AH1068" s="198" t="str">
        <f>IF(ISERROR(VLOOKUP($AG1068,Datos!$A$9:$E$13,2,0)),"",VLOOKUP($AG1068,Datos!$A$9:$E$13,2,0))</f>
        <v>3 Moderado</v>
      </c>
      <c r="AI1068" s="197" t="str">
        <f>IF(ISERROR(VLOOKUP($AJ1068,Datos!$D$8:$E$13,2,0)),0,VLOOKUP($AJ1068,Datos!$D$8:$E$13,2,0))</f>
        <v>Extremadamente Dañino</v>
      </c>
      <c r="AJ1068" s="198">
        <f>IF(ISERROR(VLOOKUP($X1068,Datos!$B$8:$E$13,3,0)), 0, VLOOKUP($X1068,Datos!$B$8:$E$13,3,0))</f>
        <v>4</v>
      </c>
      <c r="AK1068" s="198">
        <f>IF(ISERROR(VLOOKUP(AL1068,Datos!D1061:E1066,2,0)),0,VLOOKUP(AL1068,Datos!D1061:E1066,2,0))</f>
        <v>0</v>
      </c>
      <c r="AL1068" s="198">
        <f>IF(ISERROR(VLOOKUP(Y1068,Datos!B1061:E1066,3,0)),0,VLOOKUP(Y1068,Datos!B1061:E1066,3,0))</f>
        <v>0</v>
      </c>
      <c r="AM1068" s="198">
        <f t="shared" si="53"/>
        <v>4</v>
      </c>
      <c r="AN1068" s="198" t="str">
        <f>IF(ISERROR(VLOOKUP($AM1068,Datos!$I$24:$J$28,2,0)),"-",VLOOKUP($AM1068,Datos!$I$24:$J$28,2,0))</f>
        <v>Moderado</v>
      </c>
    </row>
    <row r="1069" spans="1:40" s="199" customFormat="1">
      <c r="A1069" s="196"/>
      <c r="B1069" s="177"/>
      <c r="C1069" s="177"/>
      <c r="D1069" s="177"/>
      <c r="E1069" s="177"/>
      <c r="F1069" s="177"/>
      <c r="G1069" s="177"/>
      <c r="H1069" s="177"/>
      <c r="I1069" s="177"/>
      <c r="J1069" s="177"/>
      <c r="K1069" s="177"/>
      <c r="L1069" s="177"/>
      <c r="M1069" s="178" t="s">
        <v>191</v>
      </c>
      <c r="N1069" s="178" t="s">
        <v>194</v>
      </c>
      <c r="O1069" s="198">
        <f>IF( AND($M1069&lt;&gt;"", $N1069&lt;&gt;""), VLOOKUP( IF(ISERROR(VLOOKUP($M1069,Datos!$B$8:$C$13,2,0)),0,VLOOKUP($M1069,Datos!$B$8:$C$13,2,0)), Datos!$I$9:$N$13, IF(ISERROR(VLOOKUP($N1069,Datos!$B$17:$C$21,2,0)),0,VLOOKUP($N1069, Datos!$B$17:$C$21,2,0)+1),  0),  "-")</f>
        <v>22</v>
      </c>
      <c r="P1069" s="177"/>
      <c r="Q1069" s="177"/>
      <c r="R1069" s="177"/>
      <c r="S1069" s="178" t="s">
        <v>40</v>
      </c>
      <c r="T1069" s="198" t="str">
        <f>IF(ISERROR(VLOOKUP($S1069,Datos!$B$25:$C$29,2,0)),"", VLOOKUP($S1069,Datos!$B$25:$C$29,2,0))</f>
        <v>Alta</v>
      </c>
      <c r="U1069" s="198" t="str">
        <f>VLOOKUP($S1069,'Efectividad de Controles'!$B$5:$D$9,3,0)</f>
        <v>Impacto / Probabilidad</v>
      </c>
      <c r="V1069" s="177"/>
      <c r="W1069" s="177"/>
      <c r="X1069" s="178" t="s">
        <v>191</v>
      </c>
      <c r="Y1069" s="178" t="s">
        <v>196</v>
      </c>
      <c r="Z1069" s="198">
        <f>IF( AND($X1069&lt;&gt;"", $Y1069&lt;&gt;""), VLOOKUP( IF(ISERROR(VLOOKUP($X1069,Datos!$B$8:$C$13,2,0)),0,VLOOKUP($X1069,Datos!$B$8:$C$13,2,0)), Datos!$I$9:$N$13, IF(ISERROR(VLOOKUP($Y1069,Datos!$B$17:$C$21,2,0)),0,VLOOKUP($Y1069, Datos!$B$17:$C$21,2,0)+1),  0),  "-")</f>
        <v>25</v>
      </c>
      <c r="AA1069" s="177"/>
      <c r="AB1069" s="177"/>
      <c r="AC1069" s="179"/>
      <c r="AD1069" s="180"/>
      <c r="AE1069" s="198">
        <f t="shared" si="51"/>
        <v>22</v>
      </c>
      <c r="AF1069" s="198">
        <f t="shared" si="52"/>
        <v>25</v>
      </c>
      <c r="AG1069" s="178">
        <v>3</v>
      </c>
      <c r="AH1069" s="198" t="str">
        <f>IF(ISERROR(VLOOKUP($AG1069,Datos!$A$9:$E$13,2,0)),"",VLOOKUP($AG1069,Datos!$A$9:$E$13,2,0))</f>
        <v>3 Moderado</v>
      </c>
      <c r="AI1069" s="197" t="str">
        <f>IF(ISERROR(VLOOKUP($AJ1069,Datos!$D$8:$E$13,2,0)),0,VLOOKUP($AJ1069,Datos!$D$8:$E$13,2,0))</f>
        <v>Extremadamente Dañino</v>
      </c>
      <c r="AJ1069" s="198">
        <f>IF(ISERROR(VLOOKUP($X1069,Datos!$B$8:$E$13,3,0)), 0, VLOOKUP($X1069,Datos!$B$8:$E$13,3,0))</f>
        <v>4</v>
      </c>
      <c r="AK1069" s="198">
        <f>IF(ISERROR(VLOOKUP(AL1069,Datos!D1062:E1067,2,0)),0,VLOOKUP(AL1069,Datos!D1062:E1067,2,0))</f>
        <v>0</v>
      </c>
      <c r="AL1069" s="198">
        <f>IF(ISERROR(VLOOKUP(Y1069,Datos!B1062:E1067,3,0)),0,VLOOKUP(Y1069,Datos!B1062:E1067,3,0))</f>
        <v>0</v>
      </c>
      <c r="AM1069" s="198">
        <f t="shared" si="53"/>
        <v>4</v>
      </c>
      <c r="AN1069" s="198" t="str">
        <f>IF(ISERROR(VLOOKUP($AM1069,Datos!$I$24:$J$28,2,0)),"-",VLOOKUP($AM1069,Datos!$I$24:$J$28,2,0))</f>
        <v>Moderado</v>
      </c>
    </row>
    <row r="1070" spans="1:40" s="199" customFormat="1">
      <c r="A1070" s="196"/>
      <c r="B1070" s="177"/>
      <c r="C1070" s="177"/>
      <c r="D1070" s="177"/>
      <c r="E1070" s="177"/>
      <c r="F1070" s="177"/>
      <c r="G1070" s="177"/>
      <c r="H1070" s="177"/>
      <c r="I1070" s="177"/>
      <c r="J1070" s="177"/>
      <c r="K1070" s="177"/>
      <c r="L1070" s="177"/>
      <c r="M1070" s="178" t="s">
        <v>191</v>
      </c>
      <c r="N1070" s="178" t="s">
        <v>194</v>
      </c>
      <c r="O1070" s="198">
        <f>IF( AND($M1070&lt;&gt;"", $N1070&lt;&gt;""), VLOOKUP( IF(ISERROR(VLOOKUP($M1070,Datos!$B$8:$C$13,2,0)),0,VLOOKUP($M1070,Datos!$B$8:$C$13,2,0)), Datos!$I$9:$N$13, IF(ISERROR(VLOOKUP($N1070,Datos!$B$17:$C$21,2,0)),0,VLOOKUP($N1070, Datos!$B$17:$C$21,2,0)+1),  0),  "-")</f>
        <v>22</v>
      </c>
      <c r="P1070" s="177"/>
      <c r="Q1070" s="177"/>
      <c r="R1070" s="177"/>
      <c r="S1070" s="178" t="s">
        <v>40</v>
      </c>
      <c r="T1070" s="198" t="str">
        <f>IF(ISERROR(VLOOKUP($S1070,Datos!$B$25:$C$29,2,0)),"", VLOOKUP($S1070,Datos!$B$25:$C$29,2,0))</f>
        <v>Alta</v>
      </c>
      <c r="U1070" s="198" t="str">
        <f>VLOOKUP($S1070,'Efectividad de Controles'!$B$5:$D$9,3,0)</f>
        <v>Impacto / Probabilidad</v>
      </c>
      <c r="V1070" s="177"/>
      <c r="W1070" s="177"/>
      <c r="X1070" s="178" t="s">
        <v>191</v>
      </c>
      <c r="Y1070" s="178" t="s">
        <v>196</v>
      </c>
      <c r="Z1070" s="198">
        <f>IF( AND($X1070&lt;&gt;"", $Y1070&lt;&gt;""), VLOOKUP( IF(ISERROR(VLOOKUP($X1070,Datos!$B$8:$C$13,2,0)),0,VLOOKUP($X1070,Datos!$B$8:$C$13,2,0)), Datos!$I$9:$N$13, IF(ISERROR(VLOOKUP($Y1070,Datos!$B$17:$C$21,2,0)),0,VLOOKUP($Y1070, Datos!$B$17:$C$21,2,0)+1),  0),  "-")</f>
        <v>25</v>
      </c>
      <c r="AA1070" s="177"/>
      <c r="AB1070" s="177"/>
      <c r="AC1070" s="179"/>
      <c r="AD1070" s="180"/>
      <c r="AE1070" s="198">
        <f t="shared" si="51"/>
        <v>22</v>
      </c>
      <c r="AF1070" s="198">
        <f t="shared" si="52"/>
        <v>25</v>
      </c>
      <c r="AG1070" s="178">
        <v>3</v>
      </c>
      <c r="AH1070" s="198" t="str">
        <f>IF(ISERROR(VLOOKUP($AG1070,Datos!$A$9:$E$13,2,0)),"",VLOOKUP($AG1070,Datos!$A$9:$E$13,2,0))</f>
        <v>3 Moderado</v>
      </c>
      <c r="AI1070" s="197" t="str">
        <f>IF(ISERROR(VLOOKUP($AJ1070,Datos!$D$8:$E$13,2,0)),0,VLOOKUP($AJ1070,Datos!$D$8:$E$13,2,0))</f>
        <v>Extremadamente Dañino</v>
      </c>
      <c r="AJ1070" s="198">
        <f>IF(ISERROR(VLOOKUP($X1070,Datos!$B$8:$E$13,3,0)), 0, VLOOKUP($X1070,Datos!$B$8:$E$13,3,0))</f>
        <v>4</v>
      </c>
      <c r="AK1070" s="198">
        <f>IF(ISERROR(VLOOKUP(AL1070,Datos!D1063:E1068,2,0)),0,VLOOKUP(AL1070,Datos!D1063:E1068,2,0))</f>
        <v>0</v>
      </c>
      <c r="AL1070" s="198">
        <f>IF(ISERROR(VLOOKUP(Y1070,Datos!B1063:E1068,3,0)),0,VLOOKUP(Y1070,Datos!B1063:E1068,3,0))</f>
        <v>0</v>
      </c>
      <c r="AM1070" s="198">
        <f t="shared" si="53"/>
        <v>4</v>
      </c>
      <c r="AN1070" s="198" t="str">
        <f>IF(ISERROR(VLOOKUP($AM1070,Datos!$I$24:$J$28,2,0)),"-",VLOOKUP($AM1070,Datos!$I$24:$J$28,2,0))</f>
        <v>Moderado</v>
      </c>
    </row>
    <row r="1071" spans="1:40" s="199" customFormat="1">
      <c r="A1071" s="196"/>
      <c r="B1071" s="177"/>
      <c r="C1071" s="177"/>
      <c r="D1071" s="177"/>
      <c r="E1071" s="177"/>
      <c r="F1071" s="177"/>
      <c r="G1071" s="177"/>
      <c r="H1071" s="177"/>
      <c r="I1071" s="177"/>
      <c r="J1071" s="177"/>
      <c r="K1071" s="177"/>
      <c r="L1071" s="177"/>
      <c r="M1071" s="178" t="s">
        <v>191</v>
      </c>
      <c r="N1071" s="178" t="s">
        <v>194</v>
      </c>
      <c r="O1071" s="198">
        <f>IF( AND($M1071&lt;&gt;"", $N1071&lt;&gt;""), VLOOKUP( IF(ISERROR(VLOOKUP($M1071,Datos!$B$8:$C$13,2,0)),0,VLOOKUP($M1071,Datos!$B$8:$C$13,2,0)), Datos!$I$9:$N$13, IF(ISERROR(VLOOKUP($N1071,Datos!$B$17:$C$21,2,0)),0,VLOOKUP($N1071, Datos!$B$17:$C$21,2,0)+1),  0),  "-")</f>
        <v>22</v>
      </c>
      <c r="P1071" s="177"/>
      <c r="Q1071" s="177"/>
      <c r="R1071" s="177"/>
      <c r="S1071" s="178" t="s">
        <v>40</v>
      </c>
      <c r="T1071" s="198" t="str">
        <f>IF(ISERROR(VLOOKUP($S1071,Datos!$B$25:$C$29,2,0)),"", VLOOKUP($S1071,Datos!$B$25:$C$29,2,0))</f>
        <v>Alta</v>
      </c>
      <c r="U1071" s="198" t="str">
        <f>VLOOKUP($S1071,'Efectividad de Controles'!$B$5:$D$9,3,0)</f>
        <v>Impacto / Probabilidad</v>
      </c>
      <c r="V1071" s="177"/>
      <c r="W1071" s="177"/>
      <c r="X1071" s="178" t="s">
        <v>191</v>
      </c>
      <c r="Y1071" s="178" t="s">
        <v>196</v>
      </c>
      <c r="Z1071" s="198">
        <f>IF( AND($X1071&lt;&gt;"", $Y1071&lt;&gt;""), VLOOKUP( IF(ISERROR(VLOOKUP($X1071,Datos!$B$8:$C$13,2,0)),0,VLOOKUP($X1071,Datos!$B$8:$C$13,2,0)), Datos!$I$9:$N$13, IF(ISERROR(VLOOKUP($Y1071,Datos!$B$17:$C$21,2,0)),0,VLOOKUP($Y1071, Datos!$B$17:$C$21,2,0)+1),  0),  "-")</f>
        <v>25</v>
      </c>
      <c r="AA1071" s="177"/>
      <c r="AB1071" s="177"/>
      <c r="AC1071" s="179"/>
      <c r="AD1071" s="180"/>
      <c r="AE1071" s="198">
        <f t="shared" si="51"/>
        <v>22</v>
      </c>
      <c r="AF1071" s="198">
        <f t="shared" si="52"/>
        <v>25</v>
      </c>
      <c r="AG1071" s="178">
        <v>3</v>
      </c>
      <c r="AH1071" s="198" t="str">
        <f>IF(ISERROR(VLOOKUP($AG1071,Datos!$A$9:$E$13,2,0)),"",VLOOKUP($AG1071,Datos!$A$9:$E$13,2,0))</f>
        <v>3 Moderado</v>
      </c>
      <c r="AI1071" s="197" t="str">
        <f>IF(ISERROR(VLOOKUP($AJ1071,Datos!$D$8:$E$13,2,0)),0,VLOOKUP($AJ1071,Datos!$D$8:$E$13,2,0))</f>
        <v>Extremadamente Dañino</v>
      </c>
      <c r="AJ1071" s="198">
        <f>IF(ISERROR(VLOOKUP($X1071,Datos!$B$8:$E$13,3,0)), 0, VLOOKUP($X1071,Datos!$B$8:$E$13,3,0))</f>
        <v>4</v>
      </c>
      <c r="AK1071" s="198">
        <f>IF(ISERROR(VLOOKUP(AL1071,Datos!D1064:E1069,2,0)),0,VLOOKUP(AL1071,Datos!D1064:E1069,2,0))</f>
        <v>0</v>
      </c>
      <c r="AL1071" s="198">
        <f>IF(ISERROR(VLOOKUP(Y1071,Datos!B1064:E1069,3,0)),0,VLOOKUP(Y1071,Datos!B1064:E1069,3,0))</f>
        <v>0</v>
      </c>
      <c r="AM1071" s="198">
        <f t="shared" si="53"/>
        <v>4</v>
      </c>
      <c r="AN1071" s="198" t="str">
        <f>IF(ISERROR(VLOOKUP($AM1071,Datos!$I$24:$J$28,2,0)),"-",VLOOKUP($AM1071,Datos!$I$24:$J$28,2,0))</f>
        <v>Moderado</v>
      </c>
    </row>
    <row r="1072" spans="1:40" s="199" customFormat="1">
      <c r="A1072" s="196"/>
      <c r="B1072" s="177"/>
      <c r="C1072" s="177"/>
      <c r="D1072" s="177"/>
      <c r="E1072" s="177"/>
      <c r="F1072" s="177"/>
      <c r="G1072" s="177"/>
      <c r="H1072" s="177"/>
      <c r="I1072" s="177"/>
      <c r="J1072" s="177"/>
      <c r="K1072" s="177"/>
      <c r="L1072" s="177"/>
      <c r="M1072" s="178" t="s">
        <v>191</v>
      </c>
      <c r="N1072" s="178" t="s">
        <v>194</v>
      </c>
      <c r="O1072" s="198">
        <f>IF( AND($M1072&lt;&gt;"", $N1072&lt;&gt;""), VLOOKUP( IF(ISERROR(VLOOKUP($M1072,Datos!$B$8:$C$13,2,0)),0,VLOOKUP($M1072,Datos!$B$8:$C$13,2,0)), Datos!$I$9:$N$13, IF(ISERROR(VLOOKUP($N1072,Datos!$B$17:$C$21,2,0)),0,VLOOKUP($N1072, Datos!$B$17:$C$21,2,0)+1),  0),  "-")</f>
        <v>22</v>
      </c>
      <c r="P1072" s="177"/>
      <c r="Q1072" s="177"/>
      <c r="R1072" s="177"/>
      <c r="S1072" s="178" t="s">
        <v>40</v>
      </c>
      <c r="T1072" s="198" t="str">
        <f>IF(ISERROR(VLOOKUP($S1072,Datos!$B$25:$C$29,2,0)),"", VLOOKUP($S1072,Datos!$B$25:$C$29,2,0))</f>
        <v>Alta</v>
      </c>
      <c r="U1072" s="198" t="str">
        <f>VLOOKUP($S1072,'Efectividad de Controles'!$B$5:$D$9,3,0)</f>
        <v>Impacto / Probabilidad</v>
      </c>
      <c r="V1072" s="177"/>
      <c r="W1072" s="177"/>
      <c r="X1072" s="178" t="s">
        <v>191</v>
      </c>
      <c r="Y1072" s="178" t="s">
        <v>196</v>
      </c>
      <c r="Z1072" s="198">
        <f>IF( AND($X1072&lt;&gt;"", $Y1072&lt;&gt;""), VLOOKUP( IF(ISERROR(VLOOKUP($X1072,Datos!$B$8:$C$13,2,0)),0,VLOOKUP($X1072,Datos!$B$8:$C$13,2,0)), Datos!$I$9:$N$13, IF(ISERROR(VLOOKUP($Y1072,Datos!$B$17:$C$21,2,0)),0,VLOOKUP($Y1072, Datos!$B$17:$C$21,2,0)+1),  0),  "-")</f>
        <v>25</v>
      </c>
      <c r="AA1072" s="177"/>
      <c r="AB1072" s="177"/>
      <c r="AC1072" s="179"/>
      <c r="AD1072" s="180"/>
      <c r="AE1072" s="198">
        <f t="shared" si="51"/>
        <v>22</v>
      </c>
      <c r="AF1072" s="198">
        <f t="shared" si="52"/>
        <v>25</v>
      </c>
      <c r="AG1072" s="178">
        <v>3</v>
      </c>
      <c r="AH1072" s="198" t="str">
        <f>IF(ISERROR(VLOOKUP($AG1072,Datos!$A$9:$E$13,2,0)),"",VLOOKUP($AG1072,Datos!$A$9:$E$13,2,0))</f>
        <v>3 Moderado</v>
      </c>
      <c r="AI1072" s="197" t="str">
        <f>IF(ISERROR(VLOOKUP($AJ1072,Datos!$D$8:$E$13,2,0)),0,VLOOKUP($AJ1072,Datos!$D$8:$E$13,2,0))</f>
        <v>Extremadamente Dañino</v>
      </c>
      <c r="AJ1072" s="198">
        <f>IF(ISERROR(VLOOKUP($X1072,Datos!$B$8:$E$13,3,0)), 0, VLOOKUP($X1072,Datos!$B$8:$E$13,3,0))</f>
        <v>4</v>
      </c>
      <c r="AK1072" s="198">
        <f>IF(ISERROR(VLOOKUP(AL1072,Datos!D1065:E1070,2,0)),0,VLOOKUP(AL1072,Datos!D1065:E1070,2,0))</f>
        <v>0</v>
      </c>
      <c r="AL1072" s="198">
        <f>IF(ISERROR(VLOOKUP(Y1072,Datos!B1065:E1070,3,0)),0,VLOOKUP(Y1072,Datos!B1065:E1070,3,0))</f>
        <v>0</v>
      </c>
      <c r="AM1072" s="198">
        <f t="shared" si="53"/>
        <v>4</v>
      </c>
      <c r="AN1072" s="198" t="str">
        <f>IF(ISERROR(VLOOKUP($AM1072,Datos!$I$24:$J$28,2,0)),"-",VLOOKUP($AM1072,Datos!$I$24:$J$28,2,0))</f>
        <v>Moderado</v>
      </c>
    </row>
    <row r="1073" spans="1:40" s="199" customFormat="1">
      <c r="A1073" s="196"/>
      <c r="B1073" s="177"/>
      <c r="C1073" s="177"/>
      <c r="D1073" s="177"/>
      <c r="E1073" s="177"/>
      <c r="F1073" s="177"/>
      <c r="G1073" s="177"/>
      <c r="H1073" s="177"/>
      <c r="I1073" s="177"/>
      <c r="J1073" s="177"/>
      <c r="K1073" s="177"/>
      <c r="L1073" s="177"/>
      <c r="M1073" s="178" t="s">
        <v>191</v>
      </c>
      <c r="N1073" s="178" t="s">
        <v>194</v>
      </c>
      <c r="O1073" s="198">
        <f>IF( AND($M1073&lt;&gt;"", $N1073&lt;&gt;""), VLOOKUP( IF(ISERROR(VLOOKUP($M1073,Datos!$B$8:$C$13,2,0)),0,VLOOKUP($M1073,Datos!$B$8:$C$13,2,0)), Datos!$I$9:$N$13, IF(ISERROR(VLOOKUP($N1073,Datos!$B$17:$C$21,2,0)),0,VLOOKUP($N1073, Datos!$B$17:$C$21,2,0)+1),  0),  "-")</f>
        <v>22</v>
      </c>
      <c r="P1073" s="177"/>
      <c r="Q1073" s="177"/>
      <c r="R1073" s="177"/>
      <c r="S1073" s="178" t="s">
        <v>40</v>
      </c>
      <c r="T1073" s="198" t="str">
        <f>IF(ISERROR(VLOOKUP($S1073,Datos!$B$25:$C$29,2,0)),"", VLOOKUP($S1073,Datos!$B$25:$C$29,2,0))</f>
        <v>Alta</v>
      </c>
      <c r="U1073" s="198" t="str">
        <f>VLOOKUP($S1073,'Efectividad de Controles'!$B$5:$D$9,3,0)</f>
        <v>Impacto / Probabilidad</v>
      </c>
      <c r="V1073" s="177"/>
      <c r="W1073" s="177"/>
      <c r="X1073" s="178" t="s">
        <v>191</v>
      </c>
      <c r="Y1073" s="178" t="s">
        <v>196</v>
      </c>
      <c r="Z1073" s="198">
        <f>IF( AND($X1073&lt;&gt;"", $Y1073&lt;&gt;""), VLOOKUP( IF(ISERROR(VLOOKUP($X1073,Datos!$B$8:$C$13,2,0)),0,VLOOKUP($X1073,Datos!$B$8:$C$13,2,0)), Datos!$I$9:$N$13, IF(ISERROR(VLOOKUP($Y1073,Datos!$B$17:$C$21,2,0)),0,VLOOKUP($Y1073, Datos!$B$17:$C$21,2,0)+1),  0),  "-")</f>
        <v>25</v>
      </c>
      <c r="AA1073" s="177"/>
      <c r="AB1073" s="177"/>
      <c r="AC1073" s="179"/>
      <c r="AD1073" s="180"/>
      <c r="AE1073" s="198">
        <f t="shared" si="51"/>
        <v>22</v>
      </c>
      <c r="AF1073" s="198">
        <f t="shared" si="52"/>
        <v>25</v>
      </c>
      <c r="AG1073" s="178">
        <v>3</v>
      </c>
      <c r="AH1073" s="198" t="str">
        <f>IF(ISERROR(VLOOKUP($AG1073,Datos!$A$9:$E$13,2,0)),"",VLOOKUP($AG1073,Datos!$A$9:$E$13,2,0))</f>
        <v>3 Moderado</v>
      </c>
      <c r="AI1073" s="197" t="str">
        <f>IF(ISERROR(VLOOKUP($AJ1073,Datos!$D$8:$E$13,2,0)),0,VLOOKUP($AJ1073,Datos!$D$8:$E$13,2,0))</f>
        <v>Extremadamente Dañino</v>
      </c>
      <c r="AJ1073" s="198">
        <f>IF(ISERROR(VLOOKUP($X1073,Datos!$B$8:$E$13,3,0)), 0, VLOOKUP($X1073,Datos!$B$8:$E$13,3,0))</f>
        <v>4</v>
      </c>
      <c r="AK1073" s="198">
        <f>IF(ISERROR(VLOOKUP(AL1073,Datos!D1066:E1071,2,0)),0,VLOOKUP(AL1073,Datos!D1066:E1071,2,0))</f>
        <v>0</v>
      </c>
      <c r="AL1073" s="198">
        <f>IF(ISERROR(VLOOKUP(Y1073,Datos!B1066:E1071,3,0)),0,VLOOKUP(Y1073,Datos!B1066:E1071,3,0))</f>
        <v>0</v>
      </c>
      <c r="AM1073" s="198">
        <f t="shared" si="53"/>
        <v>4</v>
      </c>
      <c r="AN1073" s="198" t="str">
        <f>IF(ISERROR(VLOOKUP($AM1073,Datos!$I$24:$J$28,2,0)),"-",VLOOKUP($AM1073,Datos!$I$24:$J$28,2,0))</f>
        <v>Moderado</v>
      </c>
    </row>
    <row r="1074" spans="1:40" s="199" customFormat="1">
      <c r="A1074" s="196"/>
      <c r="B1074" s="177"/>
      <c r="C1074" s="177"/>
      <c r="D1074" s="177"/>
      <c r="E1074" s="177"/>
      <c r="F1074" s="177"/>
      <c r="G1074" s="177"/>
      <c r="H1074" s="177"/>
      <c r="I1074" s="177"/>
      <c r="J1074" s="177"/>
      <c r="K1074" s="177"/>
      <c r="L1074" s="177"/>
      <c r="M1074" s="178" t="s">
        <v>191</v>
      </c>
      <c r="N1074" s="178" t="s">
        <v>194</v>
      </c>
      <c r="O1074" s="198">
        <f>IF( AND($M1074&lt;&gt;"", $N1074&lt;&gt;""), VLOOKUP( IF(ISERROR(VLOOKUP($M1074,Datos!$B$8:$C$13,2,0)),0,VLOOKUP($M1074,Datos!$B$8:$C$13,2,0)), Datos!$I$9:$N$13, IF(ISERROR(VLOOKUP($N1074,Datos!$B$17:$C$21,2,0)),0,VLOOKUP($N1074, Datos!$B$17:$C$21,2,0)+1),  0),  "-")</f>
        <v>22</v>
      </c>
      <c r="P1074" s="177"/>
      <c r="Q1074" s="177"/>
      <c r="R1074" s="177"/>
      <c r="S1074" s="178" t="s">
        <v>40</v>
      </c>
      <c r="T1074" s="198" t="str">
        <f>IF(ISERROR(VLOOKUP($S1074,Datos!$B$25:$C$29,2,0)),"", VLOOKUP($S1074,Datos!$B$25:$C$29,2,0))</f>
        <v>Alta</v>
      </c>
      <c r="U1074" s="198" t="str">
        <f>VLOOKUP($S1074,'Efectividad de Controles'!$B$5:$D$9,3,0)</f>
        <v>Impacto / Probabilidad</v>
      </c>
      <c r="V1074" s="177"/>
      <c r="W1074" s="177"/>
      <c r="X1074" s="178" t="s">
        <v>191</v>
      </c>
      <c r="Y1074" s="178" t="s">
        <v>196</v>
      </c>
      <c r="Z1074" s="198">
        <f>IF( AND($X1074&lt;&gt;"", $Y1074&lt;&gt;""), VLOOKUP( IF(ISERROR(VLOOKUP($X1074,Datos!$B$8:$C$13,2,0)),0,VLOOKUP($X1074,Datos!$B$8:$C$13,2,0)), Datos!$I$9:$N$13, IF(ISERROR(VLOOKUP($Y1074,Datos!$B$17:$C$21,2,0)),0,VLOOKUP($Y1074, Datos!$B$17:$C$21,2,0)+1),  0),  "-")</f>
        <v>25</v>
      </c>
      <c r="AA1074" s="177"/>
      <c r="AB1074" s="177"/>
      <c r="AC1074" s="179"/>
      <c r="AD1074" s="180"/>
      <c r="AE1074" s="198">
        <f t="shared" si="51"/>
        <v>22</v>
      </c>
      <c r="AF1074" s="198">
        <f t="shared" si="52"/>
        <v>25</v>
      </c>
      <c r="AG1074" s="178">
        <v>3</v>
      </c>
      <c r="AH1074" s="198" t="str">
        <f>IF(ISERROR(VLOOKUP($AG1074,Datos!$A$9:$E$13,2,0)),"",VLOOKUP($AG1074,Datos!$A$9:$E$13,2,0))</f>
        <v>3 Moderado</v>
      </c>
      <c r="AI1074" s="197" t="str">
        <f>IF(ISERROR(VLOOKUP($AJ1074,Datos!$D$8:$E$13,2,0)),0,VLOOKUP($AJ1074,Datos!$D$8:$E$13,2,0))</f>
        <v>Extremadamente Dañino</v>
      </c>
      <c r="AJ1074" s="198">
        <f>IF(ISERROR(VLOOKUP($X1074,Datos!$B$8:$E$13,3,0)), 0, VLOOKUP($X1074,Datos!$B$8:$E$13,3,0))</f>
        <v>4</v>
      </c>
      <c r="AK1074" s="198">
        <f>IF(ISERROR(VLOOKUP(AL1074,Datos!D1067:E1072,2,0)),0,VLOOKUP(AL1074,Datos!D1067:E1072,2,0))</f>
        <v>0</v>
      </c>
      <c r="AL1074" s="198">
        <f>IF(ISERROR(VLOOKUP(Y1074,Datos!B1067:E1072,3,0)),0,VLOOKUP(Y1074,Datos!B1067:E1072,3,0))</f>
        <v>0</v>
      </c>
      <c r="AM1074" s="198">
        <f t="shared" si="53"/>
        <v>4</v>
      </c>
      <c r="AN1074" s="198" t="str">
        <f>IF(ISERROR(VLOOKUP($AM1074,Datos!$I$24:$J$28,2,0)),"-",VLOOKUP($AM1074,Datos!$I$24:$J$28,2,0))</f>
        <v>Moderado</v>
      </c>
    </row>
    <row r="1075" spans="1:40" s="199" customFormat="1">
      <c r="A1075" s="196"/>
      <c r="B1075" s="177"/>
      <c r="C1075" s="177"/>
      <c r="D1075" s="177"/>
      <c r="E1075" s="177"/>
      <c r="F1075" s="177"/>
      <c r="G1075" s="177"/>
      <c r="H1075" s="177"/>
      <c r="I1075" s="177"/>
      <c r="J1075" s="177"/>
      <c r="K1075" s="177"/>
      <c r="L1075" s="177"/>
      <c r="M1075" s="178" t="s">
        <v>191</v>
      </c>
      <c r="N1075" s="178" t="s">
        <v>194</v>
      </c>
      <c r="O1075" s="198">
        <f>IF( AND($M1075&lt;&gt;"", $N1075&lt;&gt;""), VLOOKUP( IF(ISERROR(VLOOKUP($M1075,Datos!$B$8:$C$13,2,0)),0,VLOOKUP($M1075,Datos!$B$8:$C$13,2,0)), Datos!$I$9:$N$13, IF(ISERROR(VLOOKUP($N1075,Datos!$B$17:$C$21,2,0)),0,VLOOKUP($N1075, Datos!$B$17:$C$21,2,0)+1),  0),  "-")</f>
        <v>22</v>
      </c>
      <c r="P1075" s="177"/>
      <c r="Q1075" s="177"/>
      <c r="R1075" s="177"/>
      <c r="S1075" s="178" t="s">
        <v>40</v>
      </c>
      <c r="T1075" s="198" t="str">
        <f>IF(ISERROR(VLOOKUP($S1075,Datos!$B$25:$C$29,2,0)),"", VLOOKUP($S1075,Datos!$B$25:$C$29,2,0))</f>
        <v>Alta</v>
      </c>
      <c r="U1075" s="198" t="str">
        <f>VLOOKUP($S1075,'Efectividad de Controles'!$B$5:$D$9,3,0)</f>
        <v>Impacto / Probabilidad</v>
      </c>
      <c r="V1075" s="177"/>
      <c r="W1075" s="177"/>
      <c r="X1075" s="178" t="s">
        <v>191</v>
      </c>
      <c r="Y1075" s="178" t="s">
        <v>196</v>
      </c>
      <c r="Z1075" s="198">
        <f>IF( AND($X1075&lt;&gt;"", $Y1075&lt;&gt;""), VLOOKUP( IF(ISERROR(VLOOKUP($X1075,Datos!$B$8:$C$13,2,0)),0,VLOOKUP($X1075,Datos!$B$8:$C$13,2,0)), Datos!$I$9:$N$13, IF(ISERROR(VLOOKUP($Y1075,Datos!$B$17:$C$21,2,0)),0,VLOOKUP($Y1075, Datos!$B$17:$C$21,2,0)+1),  0),  "-")</f>
        <v>25</v>
      </c>
      <c r="AA1075" s="177"/>
      <c r="AB1075" s="177"/>
      <c r="AC1075" s="179"/>
      <c r="AD1075" s="180"/>
      <c r="AE1075" s="198">
        <f t="shared" si="51"/>
        <v>22</v>
      </c>
      <c r="AF1075" s="198">
        <f t="shared" si="52"/>
        <v>25</v>
      </c>
      <c r="AG1075" s="178">
        <v>3</v>
      </c>
      <c r="AH1075" s="198" t="str">
        <f>IF(ISERROR(VLOOKUP($AG1075,Datos!$A$9:$E$13,2,0)),"",VLOOKUP($AG1075,Datos!$A$9:$E$13,2,0))</f>
        <v>3 Moderado</v>
      </c>
      <c r="AI1075" s="197" t="str">
        <f>IF(ISERROR(VLOOKUP($AJ1075,Datos!$D$8:$E$13,2,0)),0,VLOOKUP($AJ1075,Datos!$D$8:$E$13,2,0))</f>
        <v>Extremadamente Dañino</v>
      </c>
      <c r="AJ1075" s="198">
        <f>IF(ISERROR(VLOOKUP($X1075,Datos!$B$8:$E$13,3,0)), 0, VLOOKUP($X1075,Datos!$B$8:$E$13,3,0))</f>
        <v>4</v>
      </c>
      <c r="AK1075" s="198">
        <f>IF(ISERROR(VLOOKUP(AL1075,Datos!D1068:E1073,2,0)),0,VLOOKUP(AL1075,Datos!D1068:E1073,2,0))</f>
        <v>0</v>
      </c>
      <c r="AL1075" s="198">
        <f>IF(ISERROR(VLOOKUP(Y1075,Datos!B1068:E1073,3,0)),0,VLOOKUP(Y1075,Datos!B1068:E1073,3,0))</f>
        <v>0</v>
      </c>
      <c r="AM1075" s="198">
        <f t="shared" si="53"/>
        <v>4</v>
      </c>
      <c r="AN1075" s="198" t="str">
        <f>IF(ISERROR(VLOOKUP($AM1075,Datos!$I$24:$J$28,2,0)),"-",VLOOKUP($AM1075,Datos!$I$24:$J$28,2,0))</f>
        <v>Moderado</v>
      </c>
    </row>
    <row r="1076" spans="1:40" s="199" customFormat="1">
      <c r="A1076" s="196"/>
      <c r="B1076" s="177"/>
      <c r="C1076" s="177"/>
      <c r="D1076" s="177"/>
      <c r="E1076" s="177"/>
      <c r="F1076" s="177"/>
      <c r="G1076" s="177"/>
      <c r="H1076" s="177"/>
      <c r="I1076" s="177"/>
      <c r="J1076" s="177"/>
      <c r="K1076" s="177"/>
      <c r="L1076" s="177"/>
      <c r="M1076" s="178" t="s">
        <v>191</v>
      </c>
      <c r="N1076" s="178" t="s">
        <v>194</v>
      </c>
      <c r="O1076" s="198">
        <f>IF( AND($M1076&lt;&gt;"", $N1076&lt;&gt;""), VLOOKUP( IF(ISERROR(VLOOKUP($M1076,Datos!$B$8:$C$13,2,0)),0,VLOOKUP($M1076,Datos!$B$8:$C$13,2,0)), Datos!$I$9:$N$13, IF(ISERROR(VLOOKUP($N1076,Datos!$B$17:$C$21,2,0)),0,VLOOKUP($N1076, Datos!$B$17:$C$21,2,0)+1),  0),  "-")</f>
        <v>22</v>
      </c>
      <c r="P1076" s="177"/>
      <c r="Q1076" s="177"/>
      <c r="R1076" s="177"/>
      <c r="S1076" s="178" t="s">
        <v>40</v>
      </c>
      <c r="T1076" s="198" t="str">
        <f>IF(ISERROR(VLOOKUP($S1076,Datos!$B$25:$C$29,2,0)),"", VLOOKUP($S1076,Datos!$B$25:$C$29,2,0))</f>
        <v>Alta</v>
      </c>
      <c r="U1076" s="198" t="str">
        <f>VLOOKUP($S1076,'Efectividad de Controles'!$B$5:$D$9,3,0)</f>
        <v>Impacto / Probabilidad</v>
      </c>
      <c r="V1076" s="177"/>
      <c r="W1076" s="177"/>
      <c r="X1076" s="178" t="s">
        <v>191</v>
      </c>
      <c r="Y1076" s="178" t="s">
        <v>196</v>
      </c>
      <c r="Z1076" s="198">
        <f>IF( AND($X1076&lt;&gt;"", $Y1076&lt;&gt;""), VLOOKUP( IF(ISERROR(VLOOKUP($X1076,Datos!$B$8:$C$13,2,0)),0,VLOOKUP($X1076,Datos!$B$8:$C$13,2,0)), Datos!$I$9:$N$13, IF(ISERROR(VLOOKUP($Y1076,Datos!$B$17:$C$21,2,0)),0,VLOOKUP($Y1076, Datos!$B$17:$C$21,2,0)+1),  0),  "-")</f>
        <v>25</v>
      </c>
      <c r="AA1076" s="177"/>
      <c r="AB1076" s="177"/>
      <c r="AC1076" s="179"/>
      <c r="AD1076" s="180"/>
      <c r="AE1076" s="198">
        <f t="shared" si="51"/>
        <v>22</v>
      </c>
      <c r="AF1076" s="198">
        <f t="shared" si="52"/>
        <v>25</v>
      </c>
      <c r="AG1076" s="178">
        <v>3</v>
      </c>
      <c r="AH1076" s="198" t="str">
        <f>IF(ISERROR(VLOOKUP($AG1076,Datos!$A$9:$E$13,2,0)),"",VLOOKUP($AG1076,Datos!$A$9:$E$13,2,0))</f>
        <v>3 Moderado</v>
      </c>
      <c r="AI1076" s="197" t="str">
        <f>IF(ISERROR(VLOOKUP($AJ1076,Datos!$D$8:$E$13,2,0)),0,VLOOKUP($AJ1076,Datos!$D$8:$E$13,2,0))</f>
        <v>Extremadamente Dañino</v>
      </c>
      <c r="AJ1076" s="198">
        <f>IF(ISERROR(VLOOKUP($X1076,Datos!$B$8:$E$13,3,0)), 0, VLOOKUP($X1076,Datos!$B$8:$E$13,3,0))</f>
        <v>4</v>
      </c>
      <c r="AK1076" s="198">
        <f>IF(ISERROR(VLOOKUP(AL1076,Datos!D1069:E1074,2,0)),0,VLOOKUP(AL1076,Datos!D1069:E1074,2,0))</f>
        <v>0</v>
      </c>
      <c r="AL1076" s="198">
        <f>IF(ISERROR(VLOOKUP(Y1076,Datos!B1069:E1074,3,0)),0,VLOOKUP(Y1076,Datos!B1069:E1074,3,0))</f>
        <v>0</v>
      </c>
      <c r="AM1076" s="198">
        <f t="shared" si="53"/>
        <v>4</v>
      </c>
      <c r="AN1076" s="198" t="str">
        <f>IF(ISERROR(VLOOKUP($AM1076,Datos!$I$24:$J$28,2,0)),"-",VLOOKUP($AM1076,Datos!$I$24:$J$28,2,0))</f>
        <v>Moderado</v>
      </c>
    </row>
    <row r="1077" spans="1:40" s="199" customFormat="1">
      <c r="A1077" s="196"/>
      <c r="B1077" s="177"/>
      <c r="C1077" s="177"/>
      <c r="D1077" s="177"/>
      <c r="E1077" s="177"/>
      <c r="F1077" s="177"/>
      <c r="G1077" s="177"/>
      <c r="H1077" s="177"/>
      <c r="I1077" s="177"/>
      <c r="J1077" s="177"/>
      <c r="K1077" s="177"/>
      <c r="L1077" s="177"/>
      <c r="M1077" s="178" t="s">
        <v>191</v>
      </c>
      <c r="N1077" s="178" t="s">
        <v>194</v>
      </c>
      <c r="O1077" s="198">
        <f>IF( AND($M1077&lt;&gt;"", $N1077&lt;&gt;""), VLOOKUP( IF(ISERROR(VLOOKUP($M1077,Datos!$B$8:$C$13,2,0)),0,VLOOKUP($M1077,Datos!$B$8:$C$13,2,0)), Datos!$I$9:$N$13, IF(ISERROR(VLOOKUP($N1077,Datos!$B$17:$C$21,2,0)),0,VLOOKUP($N1077, Datos!$B$17:$C$21,2,0)+1),  0),  "-")</f>
        <v>22</v>
      </c>
      <c r="P1077" s="177"/>
      <c r="Q1077" s="177"/>
      <c r="R1077" s="177"/>
      <c r="S1077" s="178" t="s">
        <v>40</v>
      </c>
      <c r="T1077" s="198" t="str">
        <f>IF(ISERROR(VLOOKUP($S1077,Datos!$B$25:$C$29,2,0)),"", VLOOKUP($S1077,Datos!$B$25:$C$29,2,0))</f>
        <v>Alta</v>
      </c>
      <c r="U1077" s="198" t="str">
        <f>VLOOKUP($S1077,'Efectividad de Controles'!$B$5:$D$9,3,0)</f>
        <v>Impacto / Probabilidad</v>
      </c>
      <c r="V1077" s="177"/>
      <c r="W1077" s="177"/>
      <c r="X1077" s="178" t="s">
        <v>191</v>
      </c>
      <c r="Y1077" s="178" t="s">
        <v>196</v>
      </c>
      <c r="Z1077" s="198">
        <f>IF( AND($X1077&lt;&gt;"", $Y1077&lt;&gt;""), VLOOKUP( IF(ISERROR(VLOOKUP($X1077,Datos!$B$8:$C$13,2,0)),0,VLOOKUP($X1077,Datos!$B$8:$C$13,2,0)), Datos!$I$9:$N$13, IF(ISERROR(VLOOKUP($Y1077,Datos!$B$17:$C$21,2,0)),0,VLOOKUP($Y1077, Datos!$B$17:$C$21,2,0)+1),  0),  "-")</f>
        <v>25</v>
      </c>
      <c r="AA1077" s="177"/>
      <c r="AB1077" s="177"/>
      <c r="AC1077" s="179"/>
      <c r="AD1077" s="180"/>
      <c r="AE1077" s="198">
        <f t="shared" si="51"/>
        <v>22</v>
      </c>
      <c r="AF1077" s="198">
        <f t="shared" si="52"/>
        <v>25</v>
      </c>
      <c r="AG1077" s="178">
        <v>3</v>
      </c>
      <c r="AH1077" s="198" t="str">
        <f>IF(ISERROR(VLOOKUP($AG1077,Datos!$A$9:$E$13,2,0)),"",VLOOKUP($AG1077,Datos!$A$9:$E$13,2,0))</f>
        <v>3 Moderado</v>
      </c>
      <c r="AI1077" s="197" t="str">
        <f>IF(ISERROR(VLOOKUP($AJ1077,Datos!$D$8:$E$13,2,0)),0,VLOOKUP($AJ1077,Datos!$D$8:$E$13,2,0))</f>
        <v>Extremadamente Dañino</v>
      </c>
      <c r="AJ1077" s="198">
        <f>IF(ISERROR(VLOOKUP($X1077,Datos!$B$8:$E$13,3,0)), 0, VLOOKUP($X1077,Datos!$B$8:$E$13,3,0))</f>
        <v>4</v>
      </c>
      <c r="AK1077" s="198">
        <f>IF(ISERROR(VLOOKUP(AL1077,Datos!D1070:E1075,2,0)),0,VLOOKUP(AL1077,Datos!D1070:E1075,2,0))</f>
        <v>0</v>
      </c>
      <c r="AL1077" s="198">
        <f>IF(ISERROR(VLOOKUP(Y1077,Datos!B1070:E1075,3,0)),0,VLOOKUP(Y1077,Datos!B1070:E1075,3,0))</f>
        <v>0</v>
      </c>
      <c r="AM1077" s="198">
        <f t="shared" si="53"/>
        <v>4</v>
      </c>
      <c r="AN1077" s="198" t="str">
        <f>IF(ISERROR(VLOOKUP($AM1077,Datos!$I$24:$J$28,2,0)),"-",VLOOKUP($AM1077,Datos!$I$24:$J$28,2,0))</f>
        <v>Moderado</v>
      </c>
    </row>
    <row r="1078" spans="1:40" s="199" customFormat="1">
      <c r="A1078" s="196"/>
      <c r="B1078" s="177"/>
      <c r="C1078" s="177"/>
      <c r="D1078" s="177"/>
      <c r="E1078" s="177"/>
      <c r="F1078" s="177"/>
      <c r="G1078" s="177"/>
      <c r="H1078" s="177"/>
      <c r="I1078" s="177"/>
      <c r="J1078" s="177"/>
      <c r="K1078" s="177"/>
      <c r="L1078" s="177"/>
      <c r="M1078" s="178" t="s">
        <v>191</v>
      </c>
      <c r="N1078" s="178" t="s">
        <v>194</v>
      </c>
      <c r="O1078" s="198">
        <f>IF( AND($M1078&lt;&gt;"", $N1078&lt;&gt;""), VLOOKUP( IF(ISERROR(VLOOKUP($M1078,Datos!$B$8:$C$13,2,0)),0,VLOOKUP($M1078,Datos!$B$8:$C$13,2,0)), Datos!$I$9:$N$13, IF(ISERROR(VLOOKUP($N1078,Datos!$B$17:$C$21,2,0)),0,VLOOKUP($N1078, Datos!$B$17:$C$21,2,0)+1),  0),  "-")</f>
        <v>22</v>
      </c>
      <c r="P1078" s="177"/>
      <c r="Q1078" s="177"/>
      <c r="R1078" s="177"/>
      <c r="S1078" s="178" t="s">
        <v>40</v>
      </c>
      <c r="T1078" s="198" t="str">
        <f>IF(ISERROR(VLOOKUP($S1078,Datos!$B$25:$C$29,2,0)),"", VLOOKUP($S1078,Datos!$B$25:$C$29,2,0))</f>
        <v>Alta</v>
      </c>
      <c r="U1078" s="198" t="str">
        <f>VLOOKUP($S1078,'Efectividad de Controles'!$B$5:$D$9,3,0)</f>
        <v>Impacto / Probabilidad</v>
      </c>
      <c r="V1078" s="177"/>
      <c r="W1078" s="177"/>
      <c r="X1078" s="178" t="s">
        <v>191</v>
      </c>
      <c r="Y1078" s="178" t="s">
        <v>196</v>
      </c>
      <c r="Z1078" s="198">
        <f>IF( AND($X1078&lt;&gt;"", $Y1078&lt;&gt;""), VLOOKUP( IF(ISERROR(VLOOKUP($X1078,Datos!$B$8:$C$13,2,0)),0,VLOOKUP($X1078,Datos!$B$8:$C$13,2,0)), Datos!$I$9:$N$13, IF(ISERROR(VLOOKUP($Y1078,Datos!$B$17:$C$21,2,0)),0,VLOOKUP($Y1078, Datos!$B$17:$C$21,2,0)+1),  0),  "-")</f>
        <v>25</v>
      </c>
      <c r="AA1078" s="177"/>
      <c r="AB1078" s="177"/>
      <c r="AC1078" s="179"/>
      <c r="AD1078" s="180"/>
      <c r="AE1078" s="198">
        <f t="shared" si="51"/>
        <v>22</v>
      </c>
      <c r="AF1078" s="198">
        <f t="shared" si="52"/>
        <v>25</v>
      </c>
      <c r="AG1078" s="178">
        <v>3</v>
      </c>
      <c r="AH1078" s="198" t="str">
        <f>IF(ISERROR(VLOOKUP($AG1078,Datos!$A$9:$E$13,2,0)),"",VLOOKUP($AG1078,Datos!$A$9:$E$13,2,0))</f>
        <v>3 Moderado</v>
      </c>
      <c r="AI1078" s="197" t="str">
        <f>IF(ISERROR(VLOOKUP($AJ1078,Datos!$D$8:$E$13,2,0)),0,VLOOKUP($AJ1078,Datos!$D$8:$E$13,2,0))</f>
        <v>Extremadamente Dañino</v>
      </c>
      <c r="AJ1078" s="198">
        <f>IF(ISERROR(VLOOKUP($X1078,Datos!$B$8:$E$13,3,0)), 0, VLOOKUP($X1078,Datos!$B$8:$E$13,3,0))</f>
        <v>4</v>
      </c>
      <c r="AK1078" s="198">
        <f>IF(ISERROR(VLOOKUP(AL1078,Datos!D1071:E1076,2,0)),0,VLOOKUP(AL1078,Datos!D1071:E1076,2,0))</f>
        <v>0</v>
      </c>
      <c r="AL1078" s="198">
        <f>IF(ISERROR(VLOOKUP(Y1078,Datos!B1071:E1076,3,0)),0,VLOOKUP(Y1078,Datos!B1071:E1076,3,0))</f>
        <v>0</v>
      </c>
      <c r="AM1078" s="198">
        <f t="shared" si="53"/>
        <v>4</v>
      </c>
      <c r="AN1078" s="198" t="str">
        <f>IF(ISERROR(VLOOKUP($AM1078,Datos!$I$24:$J$28,2,0)),"-",VLOOKUP($AM1078,Datos!$I$24:$J$28,2,0))</f>
        <v>Moderado</v>
      </c>
    </row>
    <row r="1079" spans="1:40" s="199" customFormat="1">
      <c r="A1079" s="196"/>
      <c r="B1079" s="177"/>
      <c r="C1079" s="177"/>
      <c r="D1079" s="177"/>
      <c r="E1079" s="177"/>
      <c r="F1079" s="177"/>
      <c r="G1079" s="177"/>
      <c r="H1079" s="177"/>
      <c r="I1079" s="177"/>
      <c r="J1079" s="177"/>
      <c r="K1079" s="177"/>
      <c r="L1079" s="177"/>
      <c r="M1079" s="178" t="s">
        <v>191</v>
      </c>
      <c r="N1079" s="178" t="s">
        <v>194</v>
      </c>
      <c r="O1079" s="198">
        <f>IF( AND($M1079&lt;&gt;"", $N1079&lt;&gt;""), VLOOKUP( IF(ISERROR(VLOOKUP($M1079,Datos!$B$8:$C$13,2,0)),0,VLOOKUP($M1079,Datos!$B$8:$C$13,2,0)), Datos!$I$9:$N$13, IF(ISERROR(VLOOKUP($N1079,Datos!$B$17:$C$21,2,0)),0,VLOOKUP($N1079, Datos!$B$17:$C$21,2,0)+1),  0),  "-")</f>
        <v>22</v>
      </c>
      <c r="P1079" s="177"/>
      <c r="Q1079" s="177"/>
      <c r="R1079" s="177"/>
      <c r="S1079" s="178" t="s">
        <v>40</v>
      </c>
      <c r="T1079" s="198" t="str">
        <f>IF(ISERROR(VLOOKUP($S1079,Datos!$B$25:$C$29,2,0)),"", VLOOKUP($S1079,Datos!$B$25:$C$29,2,0))</f>
        <v>Alta</v>
      </c>
      <c r="U1079" s="198" t="str">
        <f>VLOOKUP($S1079,'Efectividad de Controles'!$B$5:$D$9,3,0)</f>
        <v>Impacto / Probabilidad</v>
      </c>
      <c r="V1079" s="177"/>
      <c r="W1079" s="177"/>
      <c r="X1079" s="178" t="s">
        <v>191</v>
      </c>
      <c r="Y1079" s="178" t="s">
        <v>196</v>
      </c>
      <c r="Z1079" s="198">
        <f>IF( AND($X1079&lt;&gt;"", $Y1079&lt;&gt;""), VLOOKUP( IF(ISERROR(VLOOKUP($X1079,Datos!$B$8:$C$13,2,0)),0,VLOOKUP($X1079,Datos!$B$8:$C$13,2,0)), Datos!$I$9:$N$13, IF(ISERROR(VLOOKUP($Y1079,Datos!$B$17:$C$21,2,0)),0,VLOOKUP($Y1079, Datos!$B$17:$C$21,2,0)+1),  0),  "-")</f>
        <v>25</v>
      </c>
      <c r="AA1079" s="177"/>
      <c r="AB1079" s="177"/>
      <c r="AC1079" s="179"/>
      <c r="AD1079" s="180"/>
      <c r="AE1079" s="198">
        <f t="shared" si="51"/>
        <v>22</v>
      </c>
      <c r="AF1079" s="198">
        <f t="shared" si="52"/>
        <v>25</v>
      </c>
      <c r="AG1079" s="178">
        <v>3</v>
      </c>
      <c r="AH1079" s="198" t="str">
        <f>IF(ISERROR(VLOOKUP($AG1079,Datos!$A$9:$E$13,2,0)),"",VLOOKUP($AG1079,Datos!$A$9:$E$13,2,0))</f>
        <v>3 Moderado</v>
      </c>
      <c r="AI1079" s="197" t="str">
        <f>IF(ISERROR(VLOOKUP($AJ1079,Datos!$D$8:$E$13,2,0)),0,VLOOKUP($AJ1079,Datos!$D$8:$E$13,2,0))</f>
        <v>Extremadamente Dañino</v>
      </c>
      <c r="AJ1079" s="198">
        <f>IF(ISERROR(VLOOKUP($X1079,Datos!$B$8:$E$13,3,0)), 0, VLOOKUP($X1079,Datos!$B$8:$E$13,3,0))</f>
        <v>4</v>
      </c>
      <c r="AK1079" s="198">
        <f>IF(ISERROR(VLOOKUP(AL1079,Datos!D1072:E1077,2,0)),0,VLOOKUP(AL1079,Datos!D1072:E1077,2,0))</f>
        <v>0</v>
      </c>
      <c r="AL1079" s="198">
        <f>IF(ISERROR(VLOOKUP(Y1079,Datos!B1072:E1077,3,0)),0,VLOOKUP(Y1079,Datos!B1072:E1077,3,0))</f>
        <v>0</v>
      </c>
      <c r="AM1079" s="198">
        <f t="shared" si="53"/>
        <v>4</v>
      </c>
      <c r="AN1079" s="198" t="str">
        <f>IF(ISERROR(VLOOKUP($AM1079,Datos!$I$24:$J$28,2,0)),"-",VLOOKUP($AM1079,Datos!$I$24:$J$28,2,0))</f>
        <v>Moderado</v>
      </c>
    </row>
    <row r="1080" spans="1:40" s="199" customFormat="1">
      <c r="A1080" s="196"/>
      <c r="B1080" s="177"/>
      <c r="C1080" s="177"/>
      <c r="D1080" s="177"/>
      <c r="E1080" s="177"/>
      <c r="F1080" s="177"/>
      <c r="G1080" s="177"/>
      <c r="H1080" s="177"/>
      <c r="I1080" s="177"/>
      <c r="J1080" s="177"/>
      <c r="K1080" s="177"/>
      <c r="L1080" s="177"/>
      <c r="M1080" s="178" t="s">
        <v>191</v>
      </c>
      <c r="N1080" s="178" t="s">
        <v>194</v>
      </c>
      <c r="O1080" s="198">
        <f>IF( AND($M1080&lt;&gt;"", $N1080&lt;&gt;""), VLOOKUP( IF(ISERROR(VLOOKUP($M1080,Datos!$B$8:$C$13,2,0)),0,VLOOKUP($M1080,Datos!$B$8:$C$13,2,0)), Datos!$I$9:$N$13, IF(ISERROR(VLOOKUP($N1080,Datos!$B$17:$C$21,2,0)),0,VLOOKUP($N1080, Datos!$B$17:$C$21,2,0)+1),  0),  "-")</f>
        <v>22</v>
      </c>
      <c r="P1080" s="177"/>
      <c r="Q1080" s="177"/>
      <c r="R1080" s="177"/>
      <c r="S1080" s="178" t="s">
        <v>40</v>
      </c>
      <c r="T1080" s="198" t="str">
        <f>IF(ISERROR(VLOOKUP($S1080,Datos!$B$25:$C$29,2,0)),"", VLOOKUP($S1080,Datos!$B$25:$C$29,2,0))</f>
        <v>Alta</v>
      </c>
      <c r="U1080" s="198" t="str">
        <f>VLOOKUP($S1080,'Efectividad de Controles'!$B$5:$D$9,3,0)</f>
        <v>Impacto / Probabilidad</v>
      </c>
      <c r="V1080" s="177"/>
      <c r="W1080" s="177"/>
      <c r="X1080" s="178" t="s">
        <v>191</v>
      </c>
      <c r="Y1080" s="178" t="s">
        <v>196</v>
      </c>
      <c r="Z1080" s="198">
        <f>IF( AND($X1080&lt;&gt;"", $Y1080&lt;&gt;""), VLOOKUP( IF(ISERROR(VLOOKUP($X1080,Datos!$B$8:$C$13,2,0)),0,VLOOKUP($X1080,Datos!$B$8:$C$13,2,0)), Datos!$I$9:$N$13, IF(ISERROR(VLOOKUP($Y1080,Datos!$B$17:$C$21,2,0)),0,VLOOKUP($Y1080, Datos!$B$17:$C$21,2,0)+1),  0),  "-")</f>
        <v>25</v>
      </c>
      <c r="AA1080" s="177"/>
      <c r="AB1080" s="177"/>
      <c r="AC1080" s="179"/>
      <c r="AD1080" s="180"/>
      <c r="AE1080" s="198">
        <f t="shared" si="51"/>
        <v>22</v>
      </c>
      <c r="AF1080" s="198">
        <f t="shared" si="52"/>
        <v>25</v>
      </c>
      <c r="AG1080" s="178">
        <v>3</v>
      </c>
      <c r="AH1080" s="198" t="str">
        <f>IF(ISERROR(VLOOKUP($AG1080,Datos!$A$9:$E$13,2,0)),"",VLOOKUP($AG1080,Datos!$A$9:$E$13,2,0))</f>
        <v>3 Moderado</v>
      </c>
      <c r="AI1080" s="197" t="str">
        <f>IF(ISERROR(VLOOKUP($AJ1080,Datos!$D$8:$E$13,2,0)),0,VLOOKUP($AJ1080,Datos!$D$8:$E$13,2,0))</f>
        <v>Extremadamente Dañino</v>
      </c>
      <c r="AJ1080" s="198">
        <f>IF(ISERROR(VLOOKUP($X1080,Datos!$B$8:$E$13,3,0)), 0, VLOOKUP($X1080,Datos!$B$8:$E$13,3,0))</f>
        <v>4</v>
      </c>
      <c r="AK1080" s="198">
        <f>IF(ISERROR(VLOOKUP(AL1080,Datos!D1073:E1078,2,0)),0,VLOOKUP(AL1080,Datos!D1073:E1078,2,0))</f>
        <v>0</v>
      </c>
      <c r="AL1080" s="198">
        <f>IF(ISERROR(VLOOKUP(Y1080,Datos!B1073:E1078,3,0)),0,VLOOKUP(Y1080,Datos!B1073:E1078,3,0))</f>
        <v>0</v>
      </c>
      <c r="AM1080" s="198">
        <f t="shared" si="53"/>
        <v>4</v>
      </c>
      <c r="AN1080" s="198" t="str">
        <f>IF(ISERROR(VLOOKUP($AM1080,Datos!$I$24:$J$28,2,0)),"-",VLOOKUP($AM1080,Datos!$I$24:$J$28,2,0))</f>
        <v>Moderado</v>
      </c>
    </row>
    <row r="1081" spans="1:40" s="199" customFormat="1">
      <c r="A1081" s="196"/>
      <c r="B1081" s="177"/>
      <c r="C1081" s="177"/>
      <c r="D1081" s="177"/>
      <c r="E1081" s="177"/>
      <c r="F1081" s="177"/>
      <c r="G1081" s="177"/>
      <c r="H1081" s="177"/>
      <c r="I1081" s="177"/>
      <c r="J1081" s="177"/>
      <c r="K1081" s="177"/>
      <c r="L1081" s="177"/>
      <c r="M1081" s="178" t="s">
        <v>191</v>
      </c>
      <c r="N1081" s="178" t="s">
        <v>194</v>
      </c>
      <c r="O1081" s="198">
        <f>IF( AND($M1081&lt;&gt;"", $N1081&lt;&gt;""), VLOOKUP( IF(ISERROR(VLOOKUP($M1081,Datos!$B$8:$C$13,2,0)),0,VLOOKUP($M1081,Datos!$B$8:$C$13,2,0)), Datos!$I$9:$N$13, IF(ISERROR(VLOOKUP($N1081,Datos!$B$17:$C$21,2,0)),0,VLOOKUP($N1081, Datos!$B$17:$C$21,2,0)+1),  0),  "-")</f>
        <v>22</v>
      </c>
      <c r="P1081" s="177"/>
      <c r="Q1081" s="177"/>
      <c r="R1081" s="177"/>
      <c r="S1081" s="178" t="s">
        <v>40</v>
      </c>
      <c r="T1081" s="198" t="str">
        <f>IF(ISERROR(VLOOKUP($S1081,Datos!$B$25:$C$29,2,0)),"", VLOOKUP($S1081,Datos!$B$25:$C$29,2,0))</f>
        <v>Alta</v>
      </c>
      <c r="U1081" s="198" t="str">
        <f>VLOOKUP($S1081,'Efectividad de Controles'!$B$5:$D$9,3,0)</f>
        <v>Impacto / Probabilidad</v>
      </c>
      <c r="V1081" s="177"/>
      <c r="W1081" s="177"/>
      <c r="X1081" s="178" t="s">
        <v>191</v>
      </c>
      <c r="Y1081" s="178" t="s">
        <v>196</v>
      </c>
      <c r="Z1081" s="198">
        <f>IF( AND($X1081&lt;&gt;"", $Y1081&lt;&gt;""), VLOOKUP( IF(ISERROR(VLOOKUP($X1081,Datos!$B$8:$C$13,2,0)),0,VLOOKUP($X1081,Datos!$B$8:$C$13,2,0)), Datos!$I$9:$N$13, IF(ISERROR(VLOOKUP($Y1081,Datos!$B$17:$C$21,2,0)),0,VLOOKUP($Y1081, Datos!$B$17:$C$21,2,0)+1),  0),  "-")</f>
        <v>25</v>
      </c>
      <c r="AA1081" s="177"/>
      <c r="AB1081" s="177"/>
      <c r="AC1081" s="179"/>
      <c r="AD1081" s="180"/>
      <c r="AE1081" s="198">
        <f t="shared" si="51"/>
        <v>22</v>
      </c>
      <c r="AF1081" s="198">
        <f t="shared" si="52"/>
        <v>25</v>
      </c>
      <c r="AG1081" s="178">
        <v>3</v>
      </c>
      <c r="AH1081" s="198" t="str">
        <f>IF(ISERROR(VLOOKUP($AG1081,Datos!$A$9:$E$13,2,0)),"",VLOOKUP($AG1081,Datos!$A$9:$E$13,2,0))</f>
        <v>3 Moderado</v>
      </c>
      <c r="AI1081" s="197" t="str">
        <f>IF(ISERROR(VLOOKUP($AJ1081,Datos!$D$8:$E$13,2,0)),0,VLOOKUP($AJ1081,Datos!$D$8:$E$13,2,0))</f>
        <v>Extremadamente Dañino</v>
      </c>
      <c r="AJ1081" s="198">
        <f>IF(ISERROR(VLOOKUP($X1081,Datos!$B$8:$E$13,3,0)), 0, VLOOKUP($X1081,Datos!$B$8:$E$13,3,0))</f>
        <v>4</v>
      </c>
      <c r="AK1081" s="198">
        <f>IF(ISERROR(VLOOKUP(AL1081,Datos!D1074:E1079,2,0)),0,VLOOKUP(AL1081,Datos!D1074:E1079,2,0))</f>
        <v>0</v>
      </c>
      <c r="AL1081" s="198">
        <f>IF(ISERROR(VLOOKUP(Y1081,Datos!B1074:E1079,3,0)),0,VLOOKUP(Y1081,Datos!B1074:E1079,3,0))</f>
        <v>0</v>
      </c>
      <c r="AM1081" s="198">
        <f t="shared" si="53"/>
        <v>4</v>
      </c>
      <c r="AN1081" s="198" t="str">
        <f>IF(ISERROR(VLOOKUP($AM1081,Datos!$I$24:$J$28,2,0)),"-",VLOOKUP($AM1081,Datos!$I$24:$J$28,2,0))</f>
        <v>Moderado</v>
      </c>
    </row>
    <row r="1082" spans="1:40" s="199" customFormat="1">
      <c r="A1082" s="196"/>
      <c r="B1082" s="177"/>
      <c r="C1082" s="177"/>
      <c r="D1082" s="177"/>
      <c r="E1082" s="177"/>
      <c r="F1082" s="177"/>
      <c r="G1082" s="177"/>
      <c r="H1082" s="177"/>
      <c r="I1082" s="177"/>
      <c r="J1082" s="177"/>
      <c r="K1082" s="177"/>
      <c r="L1082" s="177"/>
      <c r="M1082" s="178" t="s">
        <v>191</v>
      </c>
      <c r="N1082" s="178" t="s">
        <v>194</v>
      </c>
      <c r="O1082" s="198">
        <f>IF( AND($M1082&lt;&gt;"", $N1082&lt;&gt;""), VLOOKUP( IF(ISERROR(VLOOKUP($M1082,Datos!$B$8:$C$13,2,0)),0,VLOOKUP($M1082,Datos!$B$8:$C$13,2,0)), Datos!$I$9:$N$13, IF(ISERROR(VLOOKUP($N1082,Datos!$B$17:$C$21,2,0)),0,VLOOKUP($N1082, Datos!$B$17:$C$21,2,0)+1),  0),  "-")</f>
        <v>22</v>
      </c>
      <c r="P1082" s="177"/>
      <c r="Q1082" s="177"/>
      <c r="R1082" s="177"/>
      <c r="S1082" s="178" t="s">
        <v>40</v>
      </c>
      <c r="T1082" s="198" t="str">
        <f>IF(ISERROR(VLOOKUP($S1082,Datos!$B$25:$C$29,2,0)),"", VLOOKUP($S1082,Datos!$B$25:$C$29,2,0))</f>
        <v>Alta</v>
      </c>
      <c r="U1082" s="198" t="str">
        <f>VLOOKUP($S1082,'Efectividad de Controles'!$B$5:$D$9,3,0)</f>
        <v>Impacto / Probabilidad</v>
      </c>
      <c r="V1082" s="177"/>
      <c r="W1082" s="177"/>
      <c r="X1082" s="178" t="s">
        <v>191</v>
      </c>
      <c r="Y1082" s="178" t="s">
        <v>196</v>
      </c>
      <c r="Z1082" s="198">
        <f>IF( AND($X1082&lt;&gt;"", $Y1082&lt;&gt;""), VLOOKUP( IF(ISERROR(VLOOKUP($X1082,Datos!$B$8:$C$13,2,0)),0,VLOOKUP($X1082,Datos!$B$8:$C$13,2,0)), Datos!$I$9:$N$13, IF(ISERROR(VLOOKUP($Y1082,Datos!$B$17:$C$21,2,0)),0,VLOOKUP($Y1082, Datos!$B$17:$C$21,2,0)+1),  0),  "-")</f>
        <v>25</v>
      </c>
      <c r="AA1082" s="177"/>
      <c r="AB1082" s="177"/>
      <c r="AC1082" s="179"/>
      <c r="AD1082" s="180"/>
      <c r="AE1082" s="198">
        <f t="shared" si="51"/>
        <v>22</v>
      </c>
      <c r="AF1082" s="198">
        <f t="shared" si="52"/>
        <v>25</v>
      </c>
      <c r="AG1082" s="178">
        <v>3</v>
      </c>
      <c r="AH1082" s="198" t="str">
        <f>IF(ISERROR(VLOOKUP($AG1082,Datos!$A$9:$E$13,2,0)),"",VLOOKUP($AG1082,Datos!$A$9:$E$13,2,0))</f>
        <v>3 Moderado</v>
      </c>
      <c r="AI1082" s="197" t="str">
        <f>IF(ISERROR(VLOOKUP($AJ1082,Datos!$D$8:$E$13,2,0)),0,VLOOKUP($AJ1082,Datos!$D$8:$E$13,2,0))</f>
        <v>Extremadamente Dañino</v>
      </c>
      <c r="AJ1082" s="198">
        <f>IF(ISERROR(VLOOKUP($X1082,Datos!$B$8:$E$13,3,0)), 0, VLOOKUP($X1082,Datos!$B$8:$E$13,3,0))</f>
        <v>4</v>
      </c>
      <c r="AK1082" s="198">
        <f>IF(ISERROR(VLOOKUP(AL1082,Datos!D1075:E1080,2,0)),0,VLOOKUP(AL1082,Datos!D1075:E1080,2,0))</f>
        <v>0</v>
      </c>
      <c r="AL1082" s="198">
        <f>IF(ISERROR(VLOOKUP(Y1082,Datos!B1075:E1080,3,0)),0,VLOOKUP(Y1082,Datos!B1075:E1080,3,0))</f>
        <v>0</v>
      </c>
      <c r="AM1082" s="198">
        <f t="shared" si="53"/>
        <v>4</v>
      </c>
      <c r="AN1082" s="198" t="str">
        <f>IF(ISERROR(VLOOKUP($AM1082,Datos!$I$24:$J$28,2,0)),"-",VLOOKUP($AM1082,Datos!$I$24:$J$28,2,0))</f>
        <v>Moderado</v>
      </c>
    </row>
    <row r="1083" spans="1:40" s="199" customFormat="1">
      <c r="A1083" s="196"/>
      <c r="B1083" s="177"/>
      <c r="C1083" s="177"/>
      <c r="D1083" s="177"/>
      <c r="E1083" s="177"/>
      <c r="F1083" s="177"/>
      <c r="G1083" s="177"/>
      <c r="H1083" s="177"/>
      <c r="I1083" s="177"/>
      <c r="J1083" s="177"/>
      <c r="K1083" s="177"/>
      <c r="L1083" s="177"/>
      <c r="M1083" s="178" t="s">
        <v>191</v>
      </c>
      <c r="N1083" s="178" t="s">
        <v>194</v>
      </c>
      <c r="O1083" s="198">
        <f>IF( AND($M1083&lt;&gt;"", $N1083&lt;&gt;""), VLOOKUP( IF(ISERROR(VLOOKUP($M1083,Datos!$B$8:$C$13,2,0)),0,VLOOKUP($M1083,Datos!$B$8:$C$13,2,0)), Datos!$I$9:$N$13, IF(ISERROR(VLOOKUP($N1083,Datos!$B$17:$C$21,2,0)),0,VLOOKUP($N1083, Datos!$B$17:$C$21,2,0)+1),  0),  "-")</f>
        <v>22</v>
      </c>
      <c r="P1083" s="177"/>
      <c r="Q1083" s="177"/>
      <c r="R1083" s="177"/>
      <c r="S1083" s="178" t="s">
        <v>40</v>
      </c>
      <c r="T1083" s="198" t="str">
        <f>IF(ISERROR(VLOOKUP($S1083,Datos!$B$25:$C$29,2,0)),"", VLOOKUP($S1083,Datos!$B$25:$C$29,2,0))</f>
        <v>Alta</v>
      </c>
      <c r="U1083" s="198" t="str">
        <f>VLOOKUP($S1083,'Efectividad de Controles'!$B$5:$D$9,3,0)</f>
        <v>Impacto / Probabilidad</v>
      </c>
      <c r="V1083" s="177"/>
      <c r="W1083" s="177"/>
      <c r="X1083" s="178" t="s">
        <v>191</v>
      </c>
      <c r="Y1083" s="178" t="s">
        <v>196</v>
      </c>
      <c r="Z1083" s="198">
        <f>IF( AND($X1083&lt;&gt;"", $Y1083&lt;&gt;""), VLOOKUP( IF(ISERROR(VLOOKUP($X1083,Datos!$B$8:$C$13,2,0)),0,VLOOKUP($X1083,Datos!$B$8:$C$13,2,0)), Datos!$I$9:$N$13, IF(ISERROR(VLOOKUP($Y1083,Datos!$B$17:$C$21,2,0)),0,VLOOKUP($Y1083, Datos!$B$17:$C$21,2,0)+1),  0),  "-")</f>
        <v>25</v>
      </c>
      <c r="AA1083" s="177"/>
      <c r="AB1083" s="177"/>
      <c r="AC1083" s="179"/>
      <c r="AD1083" s="180"/>
      <c r="AE1083" s="198">
        <f t="shared" si="51"/>
        <v>22</v>
      </c>
      <c r="AF1083" s="198">
        <f t="shared" si="52"/>
        <v>25</v>
      </c>
      <c r="AG1083" s="178">
        <v>3</v>
      </c>
      <c r="AH1083" s="198" t="str">
        <f>IF(ISERROR(VLOOKUP($AG1083,Datos!$A$9:$E$13,2,0)),"",VLOOKUP($AG1083,Datos!$A$9:$E$13,2,0))</f>
        <v>3 Moderado</v>
      </c>
      <c r="AI1083" s="197" t="str">
        <f>IF(ISERROR(VLOOKUP($AJ1083,Datos!$D$8:$E$13,2,0)),0,VLOOKUP($AJ1083,Datos!$D$8:$E$13,2,0))</f>
        <v>Extremadamente Dañino</v>
      </c>
      <c r="AJ1083" s="198">
        <f>IF(ISERROR(VLOOKUP($X1083,Datos!$B$8:$E$13,3,0)), 0, VLOOKUP($X1083,Datos!$B$8:$E$13,3,0))</f>
        <v>4</v>
      </c>
      <c r="AK1083" s="198">
        <f>IF(ISERROR(VLOOKUP(AL1083,Datos!D1076:E1081,2,0)),0,VLOOKUP(AL1083,Datos!D1076:E1081,2,0))</f>
        <v>0</v>
      </c>
      <c r="AL1083" s="198">
        <f>IF(ISERROR(VLOOKUP(Y1083,Datos!B1076:E1081,3,0)),0,VLOOKUP(Y1083,Datos!B1076:E1081,3,0))</f>
        <v>0</v>
      </c>
      <c r="AM1083" s="198">
        <f t="shared" si="53"/>
        <v>4</v>
      </c>
      <c r="AN1083" s="198" t="str">
        <f>IF(ISERROR(VLOOKUP($AM1083,Datos!$I$24:$J$28,2,0)),"-",VLOOKUP($AM1083,Datos!$I$24:$J$28,2,0))</f>
        <v>Moderado</v>
      </c>
    </row>
    <row r="1084" spans="1:40" s="199" customFormat="1">
      <c r="A1084" s="196"/>
      <c r="B1084" s="177"/>
      <c r="C1084" s="177"/>
      <c r="D1084" s="177"/>
      <c r="E1084" s="177"/>
      <c r="F1084" s="177"/>
      <c r="G1084" s="177"/>
      <c r="H1084" s="177"/>
      <c r="I1084" s="177"/>
      <c r="J1084" s="177"/>
      <c r="K1084" s="177"/>
      <c r="L1084" s="177"/>
      <c r="M1084" s="178" t="s">
        <v>191</v>
      </c>
      <c r="N1084" s="178" t="s">
        <v>194</v>
      </c>
      <c r="O1084" s="198">
        <f>IF( AND($M1084&lt;&gt;"", $N1084&lt;&gt;""), VLOOKUP( IF(ISERROR(VLOOKUP($M1084,Datos!$B$8:$C$13,2,0)),0,VLOOKUP($M1084,Datos!$B$8:$C$13,2,0)), Datos!$I$9:$N$13, IF(ISERROR(VLOOKUP($N1084,Datos!$B$17:$C$21,2,0)),0,VLOOKUP($N1084, Datos!$B$17:$C$21,2,0)+1),  0),  "-")</f>
        <v>22</v>
      </c>
      <c r="P1084" s="177"/>
      <c r="Q1084" s="177"/>
      <c r="R1084" s="177"/>
      <c r="S1084" s="178" t="s">
        <v>40</v>
      </c>
      <c r="T1084" s="198" t="str">
        <f>IF(ISERROR(VLOOKUP($S1084,Datos!$B$25:$C$29,2,0)),"", VLOOKUP($S1084,Datos!$B$25:$C$29,2,0))</f>
        <v>Alta</v>
      </c>
      <c r="U1084" s="198" t="str">
        <f>VLOOKUP($S1084,'Efectividad de Controles'!$B$5:$D$9,3,0)</f>
        <v>Impacto / Probabilidad</v>
      </c>
      <c r="V1084" s="177"/>
      <c r="W1084" s="177"/>
      <c r="X1084" s="178" t="s">
        <v>191</v>
      </c>
      <c r="Y1084" s="178" t="s">
        <v>196</v>
      </c>
      <c r="Z1084" s="198">
        <f>IF( AND($X1084&lt;&gt;"", $Y1084&lt;&gt;""), VLOOKUP( IF(ISERROR(VLOOKUP($X1084,Datos!$B$8:$C$13,2,0)),0,VLOOKUP($X1084,Datos!$B$8:$C$13,2,0)), Datos!$I$9:$N$13, IF(ISERROR(VLOOKUP($Y1084,Datos!$B$17:$C$21,2,0)),0,VLOOKUP($Y1084, Datos!$B$17:$C$21,2,0)+1),  0),  "-")</f>
        <v>25</v>
      </c>
      <c r="AA1084" s="177"/>
      <c r="AB1084" s="177"/>
      <c r="AC1084" s="179"/>
      <c r="AD1084" s="180"/>
      <c r="AE1084" s="198">
        <f t="shared" si="51"/>
        <v>22</v>
      </c>
      <c r="AF1084" s="198">
        <f t="shared" si="52"/>
        <v>25</v>
      </c>
      <c r="AG1084" s="178">
        <v>3</v>
      </c>
      <c r="AH1084" s="198" t="str">
        <f>IF(ISERROR(VLOOKUP($AG1084,Datos!$A$9:$E$13,2,0)),"",VLOOKUP($AG1084,Datos!$A$9:$E$13,2,0))</f>
        <v>3 Moderado</v>
      </c>
      <c r="AI1084" s="197" t="str">
        <f>IF(ISERROR(VLOOKUP($AJ1084,Datos!$D$8:$E$13,2,0)),0,VLOOKUP($AJ1084,Datos!$D$8:$E$13,2,0))</f>
        <v>Extremadamente Dañino</v>
      </c>
      <c r="AJ1084" s="198">
        <f>IF(ISERROR(VLOOKUP($X1084,Datos!$B$8:$E$13,3,0)), 0, VLOOKUP($X1084,Datos!$B$8:$E$13,3,0))</f>
        <v>4</v>
      </c>
      <c r="AK1084" s="198">
        <f>IF(ISERROR(VLOOKUP(AL1084,Datos!D1077:E1082,2,0)),0,VLOOKUP(AL1084,Datos!D1077:E1082,2,0))</f>
        <v>0</v>
      </c>
      <c r="AL1084" s="198">
        <f>IF(ISERROR(VLOOKUP(Y1084,Datos!B1077:E1082,3,0)),0,VLOOKUP(Y1084,Datos!B1077:E1082,3,0))</f>
        <v>0</v>
      </c>
      <c r="AM1084" s="198">
        <f t="shared" si="53"/>
        <v>4</v>
      </c>
      <c r="AN1084" s="198" t="str">
        <f>IF(ISERROR(VLOOKUP($AM1084,Datos!$I$24:$J$28,2,0)),"-",VLOOKUP($AM1084,Datos!$I$24:$J$28,2,0))</f>
        <v>Moderado</v>
      </c>
    </row>
    <row r="1085" spans="1:40" s="199" customFormat="1">
      <c r="A1085" s="196"/>
      <c r="B1085" s="177"/>
      <c r="C1085" s="177"/>
      <c r="D1085" s="177"/>
      <c r="E1085" s="177"/>
      <c r="F1085" s="177"/>
      <c r="G1085" s="177"/>
      <c r="H1085" s="177"/>
      <c r="I1085" s="177"/>
      <c r="J1085" s="177"/>
      <c r="K1085" s="177"/>
      <c r="L1085" s="177"/>
      <c r="M1085" s="178" t="s">
        <v>191</v>
      </c>
      <c r="N1085" s="178" t="s">
        <v>194</v>
      </c>
      <c r="O1085" s="198">
        <f>IF( AND($M1085&lt;&gt;"", $N1085&lt;&gt;""), VLOOKUP( IF(ISERROR(VLOOKUP($M1085,Datos!$B$8:$C$13,2,0)),0,VLOOKUP($M1085,Datos!$B$8:$C$13,2,0)), Datos!$I$9:$N$13, IF(ISERROR(VLOOKUP($N1085,Datos!$B$17:$C$21,2,0)),0,VLOOKUP($N1085, Datos!$B$17:$C$21,2,0)+1),  0),  "-")</f>
        <v>22</v>
      </c>
      <c r="P1085" s="177"/>
      <c r="Q1085" s="177"/>
      <c r="R1085" s="177"/>
      <c r="S1085" s="178" t="s">
        <v>40</v>
      </c>
      <c r="T1085" s="198" t="str">
        <f>IF(ISERROR(VLOOKUP($S1085,Datos!$B$25:$C$29,2,0)),"", VLOOKUP($S1085,Datos!$B$25:$C$29,2,0))</f>
        <v>Alta</v>
      </c>
      <c r="U1085" s="198" t="str">
        <f>VLOOKUP($S1085,'Efectividad de Controles'!$B$5:$D$9,3,0)</f>
        <v>Impacto / Probabilidad</v>
      </c>
      <c r="V1085" s="177"/>
      <c r="W1085" s="177"/>
      <c r="X1085" s="178" t="s">
        <v>191</v>
      </c>
      <c r="Y1085" s="178" t="s">
        <v>196</v>
      </c>
      <c r="Z1085" s="198">
        <f>IF( AND($X1085&lt;&gt;"", $Y1085&lt;&gt;""), VLOOKUP( IF(ISERROR(VLOOKUP($X1085,Datos!$B$8:$C$13,2,0)),0,VLOOKUP($X1085,Datos!$B$8:$C$13,2,0)), Datos!$I$9:$N$13, IF(ISERROR(VLOOKUP($Y1085,Datos!$B$17:$C$21,2,0)),0,VLOOKUP($Y1085, Datos!$B$17:$C$21,2,0)+1),  0),  "-")</f>
        <v>25</v>
      </c>
      <c r="AA1085" s="177"/>
      <c r="AB1085" s="177"/>
      <c r="AC1085" s="179"/>
      <c r="AD1085" s="180"/>
      <c r="AE1085" s="198">
        <f t="shared" si="51"/>
        <v>22</v>
      </c>
      <c r="AF1085" s="198">
        <f t="shared" si="52"/>
        <v>25</v>
      </c>
      <c r="AG1085" s="178">
        <v>3</v>
      </c>
      <c r="AH1085" s="198" t="str">
        <f>IF(ISERROR(VLOOKUP($AG1085,Datos!$A$9:$E$13,2,0)),"",VLOOKUP($AG1085,Datos!$A$9:$E$13,2,0))</f>
        <v>3 Moderado</v>
      </c>
      <c r="AI1085" s="197" t="str">
        <f>IF(ISERROR(VLOOKUP($AJ1085,Datos!$D$8:$E$13,2,0)),0,VLOOKUP($AJ1085,Datos!$D$8:$E$13,2,0))</f>
        <v>Extremadamente Dañino</v>
      </c>
      <c r="AJ1085" s="198">
        <f>IF(ISERROR(VLOOKUP($X1085,Datos!$B$8:$E$13,3,0)), 0, VLOOKUP($X1085,Datos!$B$8:$E$13,3,0))</f>
        <v>4</v>
      </c>
      <c r="AK1085" s="198">
        <f>IF(ISERROR(VLOOKUP(AL1085,Datos!D1078:E1083,2,0)),0,VLOOKUP(AL1085,Datos!D1078:E1083,2,0))</f>
        <v>0</v>
      </c>
      <c r="AL1085" s="198">
        <f>IF(ISERROR(VLOOKUP(Y1085,Datos!B1078:E1083,3,0)),0,VLOOKUP(Y1085,Datos!B1078:E1083,3,0))</f>
        <v>0</v>
      </c>
      <c r="AM1085" s="198">
        <f t="shared" si="53"/>
        <v>4</v>
      </c>
      <c r="AN1085" s="198" t="str">
        <f>IF(ISERROR(VLOOKUP($AM1085,Datos!$I$24:$J$28,2,0)),"-",VLOOKUP($AM1085,Datos!$I$24:$J$28,2,0))</f>
        <v>Moderado</v>
      </c>
    </row>
    <row r="1086" spans="1:40" s="199" customFormat="1">
      <c r="A1086" s="196"/>
      <c r="B1086" s="177"/>
      <c r="C1086" s="177"/>
      <c r="D1086" s="177"/>
      <c r="E1086" s="177"/>
      <c r="F1086" s="177"/>
      <c r="G1086" s="177"/>
      <c r="H1086" s="177"/>
      <c r="I1086" s="177"/>
      <c r="J1086" s="177"/>
      <c r="K1086" s="177"/>
      <c r="L1086" s="177"/>
      <c r="M1086" s="178" t="s">
        <v>191</v>
      </c>
      <c r="N1086" s="178" t="s">
        <v>194</v>
      </c>
      <c r="O1086" s="198">
        <f>IF( AND($M1086&lt;&gt;"", $N1086&lt;&gt;""), VLOOKUP( IF(ISERROR(VLOOKUP($M1086,Datos!$B$8:$C$13,2,0)),0,VLOOKUP($M1086,Datos!$B$8:$C$13,2,0)), Datos!$I$9:$N$13, IF(ISERROR(VLOOKUP($N1086,Datos!$B$17:$C$21,2,0)),0,VLOOKUP($N1086, Datos!$B$17:$C$21,2,0)+1),  0),  "-")</f>
        <v>22</v>
      </c>
      <c r="P1086" s="177"/>
      <c r="Q1086" s="177"/>
      <c r="R1086" s="177"/>
      <c r="S1086" s="178" t="s">
        <v>40</v>
      </c>
      <c r="T1086" s="198" t="str">
        <f>IF(ISERROR(VLOOKUP($S1086,Datos!$B$25:$C$29,2,0)),"", VLOOKUP($S1086,Datos!$B$25:$C$29,2,0))</f>
        <v>Alta</v>
      </c>
      <c r="U1086" s="198" t="str">
        <f>VLOOKUP($S1086,'Efectividad de Controles'!$B$5:$D$9,3,0)</f>
        <v>Impacto / Probabilidad</v>
      </c>
      <c r="V1086" s="177"/>
      <c r="W1086" s="177"/>
      <c r="X1086" s="178" t="s">
        <v>191</v>
      </c>
      <c r="Y1086" s="178" t="s">
        <v>196</v>
      </c>
      <c r="Z1086" s="198">
        <f>IF( AND($X1086&lt;&gt;"", $Y1086&lt;&gt;""), VLOOKUP( IF(ISERROR(VLOOKUP($X1086,Datos!$B$8:$C$13,2,0)),0,VLOOKUP($X1086,Datos!$B$8:$C$13,2,0)), Datos!$I$9:$N$13, IF(ISERROR(VLOOKUP($Y1086,Datos!$B$17:$C$21,2,0)),0,VLOOKUP($Y1086, Datos!$B$17:$C$21,2,0)+1),  0),  "-")</f>
        <v>25</v>
      </c>
      <c r="AA1086" s="177"/>
      <c r="AB1086" s="177"/>
      <c r="AC1086" s="179"/>
      <c r="AD1086" s="180"/>
      <c r="AE1086" s="198">
        <f t="shared" si="51"/>
        <v>22</v>
      </c>
      <c r="AF1086" s="198">
        <f t="shared" si="52"/>
        <v>25</v>
      </c>
      <c r="AG1086" s="178">
        <v>3</v>
      </c>
      <c r="AH1086" s="198" t="str">
        <f>IF(ISERROR(VLOOKUP($AG1086,Datos!$A$9:$E$13,2,0)),"",VLOOKUP($AG1086,Datos!$A$9:$E$13,2,0))</f>
        <v>3 Moderado</v>
      </c>
      <c r="AI1086" s="197" t="str">
        <f>IF(ISERROR(VLOOKUP($AJ1086,Datos!$D$8:$E$13,2,0)),0,VLOOKUP($AJ1086,Datos!$D$8:$E$13,2,0))</f>
        <v>Extremadamente Dañino</v>
      </c>
      <c r="AJ1086" s="198">
        <f>IF(ISERROR(VLOOKUP($X1086,Datos!$B$8:$E$13,3,0)), 0, VLOOKUP($X1086,Datos!$B$8:$E$13,3,0))</f>
        <v>4</v>
      </c>
      <c r="AK1086" s="198">
        <f>IF(ISERROR(VLOOKUP(AL1086,Datos!D1079:E1084,2,0)),0,VLOOKUP(AL1086,Datos!D1079:E1084,2,0))</f>
        <v>0</v>
      </c>
      <c r="AL1086" s="198">
        <f>IF(ISERROR(VLOOKUP(Y1086,Datos!B1079:E1084,3,0)),0,VLOOKUP(Y1086,Datos!B1079:E1084,3,0))</f>
        <v>0</v>
      </c>
      <c r="AM1086" s="198">
        <f t="shared" si="53"/>
        <v>4</v>
      </c>
      <c r="AN1086" s="198" t="str">
        <f>IF(ISERROR(VLOOKUP($AM1086,Datos!$I$24:$J$28,2,0)),"-",VLOOKUP($AM1086,Datos!$I$24:$J$28,2,0))</f>
        <v>Moderado</v>
      </c>
    </row>
    <row r="1087" spans="1:40" s="199" customFormat="1">
      <c r="A1087" s="196"/>
      <c r="B1087" s="177"/>
      <c r="C1087" s="177"/>
      <c r="D1087" s="177"/>
      <c r="E1087" s="177"/>
      <c r="F1087" s="177"/>
      <c r="G1087" s="177"/>
      <c r="H1087" s="177"/>
      <c r="I1087" s="177"/>
      <c r="J1087" s="177"/>
      <c r="K1087" s="177"/>
      <c r="L1087" s="177"/>
      <c r="M1087" s="178" t="s">
        <v>191</v>
      </c>
      <c r="N1087" s="178" t="s">
        <v>194</v>
      </c>
      <c r="O1087" s="198">
        <f>IF( AND($M1087&lt;&gt;"", $N1087&lt;&gt;""), VLOOKUP( IF(ISERROR(VLOOKUP($M1087,Datos!$B$8:$C$13,2,0)),0,VLOOKUP($M1087,Datos!$B$8:$C$13,2,0)), Datos!$I$9:$N$13, IF(ISERROR(VLOOKUP($N1087,Datos!$B$17:$C$21,2,0)),0,VLOOKUP($N1087, Datos!$B$17:$C$21,2,0)+1),  0),  "-")</f>
        <v>22</v>
      </c>
      <c r="P1087" s="177"/>
      <c r="Q1087" s="177"/>
      <c r="R1087" s="177"/>
      <c r="S1087" s="178" t="s">
        <v>40</v>
      </c>
      <c r="T1087" s="198" t="str">
        <f>IF(ISERROR(VLOOKUP($S1087,Datos!$B$25:$C$29,2,0)),"", VLOOKUP($S1087,Datos!$B$25:$C$29,2,0))</f>
        <v>Alta</v>
      </c>
      <c r="U1087" s="198" t="str">
        <f>VLOOKUP($S1087,'Efectividad de Controles'!$B$5:$D$9,3,0)</f>
        <v>Impacto / Probabilidad</v>
      </c>
      <c r="V1087" s="177"/>
      <c r="W1087" s="177"/>
      <c r="X1087" s="178" t="s">
        <v>191</v>
      </c>
      <c r="Y1087" s="178" t="s">
        <v>196</v>
      </c>
      <c r="Z1087" s="198">
        <f>IF( AND($X1087&lt;&gt;"", $Y1087&lt;&gt;""), VLOOKUP( IF(ISERROR(VLOOKUP($X1087,Datos!$B$8:$C$13,2,0)),0,VLOOKUP($X1087,Datos!$B$8:$C$13,2,0)), Datos!$I$9:$N$13, IF(ISERROR(VLOOKUP($Y1087,Datos!$B$17:$C$21,2,0)),0,VLOOKUP($Y1087, Datos!$B$17:$C$21,2,0)+1),  0),  "-")</f>
        <v>25</v>
      </c>
      <c r="AA1087" s="177"/>
      <c r="AB1087" s="177"/>
      <c r="AC1087" s="179"/>
      <c r="AD1087" s="180"/>
      <c r="AE1087" s="198">
        <f t="shared" si="51"/>
        <v>22</v>
      </c>
      <c r="AF1087" s="198">
        <f t="shared" si="52"/>
        <v>25</v>
      </c>
      <c r="AG1087" s="178">
        <v>3</v>
      </c>
      <c r="AH1087" s="198" t="str">
        <f>IF(ISERROR(VLOOKUP($AG1087,Datos!$A$9:$E$13,2,0)),"",VLOOKUP($AG1087,Datos!$A$9:$E$13,2,0))</f>
        <v>3 Moderado</v>
      </c>
      <c r="AI1087" s="197" t="str">
        <f>IF(ISERROR(VLOOKUP($AJ1087,Datos!$D$8:$E$13,2,0)),0,VLOOKUP($AJ1087,Datos!$D$8:$E$13,2,0))</f>
        <v>Extremadamente Dañino</v>
      </c>
      <c r="AJ1087" s="198">
        <f>IF(ISERROR(VLOOKUP($X1087,Datos!$B$8:$E$13,3,0)), 0, VLOOKUP($X1087,Datos!$B$8:$E$13,3,0))</f>
        <v>4</v>
      </c>
      <c r="AK1087" s="198">
        <f>IF(ISERROR(VLOOKUP(AL1087,Datos!D1080:E1085,2,0)),0,VLOOKUP(AL1087,Datos!D1080:E1085,2,0))</f>
        <v>0</v>
      </c>
      <c r="AL1087" s="198">
        <f>IF(ISERROR(VLOOKUP(Y1087,Datos!B1080:E1085,3,0)),0,VLOOKUP(Y1087,Datos!B1080:E1085,3,0))</f>
        <v>0</v>
      </c>
      <c r="AM1087" s="198">
        <f t="shared" si="53"/>
        <v>4</v>
      </c>
      <c r="AN1087" s="198" t="str">
        <f>IF(ISERROR(VLOOKUP($AM1087,Datos!$I$24:$J$28,2,0)),"-",VLOOKUP($AM1087,Datos!$I$24:$J$28,2,0))</f>
        <v>Moderado</v>
      </c>
    </row>
    <row r="1088" spans="1:40" s="199" customFormat="1">
      <c r="A1088" s="196"/>
      <c r="B1088" s="177"/>
      <c r="C1088" s="177"/>
      <c r="D1088" s="177"/>
      <c r="E1088" s="177"/>
      <c r="F1088" s="177"/>
      <c r="G1088" s="177"/>
      <c r="H1088" s="177"/>
      <c r="I1088" s="177"/>
      <c r="J1088" s="177"/>
      <c r="K1088" s="177"/>
      <c r="L1088" s="177"/>
      <c r="M1088" s="178" t="s">
        <v>191</v>
      </c>
      <c r="N1088" s="178" t="s">
        <v>194</v>
      </c>
      <c r="O1088" s="198">
        <f>IF( AND($M1088&lt;&gt;"", $N1088&lt;&gt;""), VLOOKUP( IF(ISERROR(VLOOKUP($M1088,Datos!$B$8:$C$13,2,0)),0,VLOOKUP($M1088,Datos!$B$8:$C$13,2,0)), Datos!$I$9:$N$13, IF(ISERROR(VLOOKUP($N1088,Datos!$B$17:$C$21,2,0)),0,VLOOKUP($N1088, Datos!$B$17:$C$21,2,0)+1),  0),  "-")</f>
        <v>22</v>
      </c>
      <c r="P1088" s="177"/>
      <c r="Q1088" s="177"/>
      <c r="R1088" s="177"/>
      <c r="S1088" s="178" t="s">
        <v>40</v>
      </c>
      <c r="T1088" s="198" t="str">
        <f>IF(ISERROR(VLOOKUP($S1088,Datos!$B$25:$C$29,2,0)),"", VLOOKUP($S1088,Datos!$B$25:$C$29,2,0))</f>
        <v>Alta</v>
      </c>
      <c r="U1088" s="198" t="str">
        <f>VLOOKUP($S1088,'Efectividad de Controles'!$B$5:$D$9,3,0)</f>
        <v>Impacto / Probabilidad</v>
      </c>
      <c r="V1088" s="177"/>
      <c r="W1088" s="177"/>
      <c r="X1088" s="178" t="s">
        <v>191</v>
      </c>
      <c r="Y1088" s="178" t="s">
        <v>196</v>
      </c>
      <c r="Z1088" s="198">
        <f>IF( AND($X1088&lt;&gt;"", $Y1088&lt;&gt;""), VLOOKUP( IF(ISERROR(VLOOKUP($X1088,Datos!$B$8:$C$13,2,0)),0,VLOOKUP($X1088,Datos!$B$8:$C$13,2,0)), Datos!$I$9:$N$13, IF(ISERROR(VLOOKUP($Y1088,Datos!$B$17:$C$21,2,0)),0,VLOOKUP($Y1088, Datos!$B$17:$C$21,2,0)+1),  0),  "-")</f>
        <v>25</v>
      </c>
      <c r="AA1088" s="177"/>
      <c r="AB1088" s="177"/>
      <c r="AC1088" s="179"/>
      <c r="AD1088" s="180"/>
      <c r="AE1088" s="198">
        <f t="shared" si="51"/>
        <v>22</v>
      </c>
      <c r="AF1088" s="198">
        <f t="shared" si="52"/>
        <v>25</v>
      </c>
      <c r="AG1088" s="178">
        <v>3</v>
      </c>
      <c r="AH1088" s="198" t="str">
        <f>IF(ISERROR(VLOOKUP($AG1088,Datos!$A$9:$E$13,2,0)),"",VLOOKUP($AG1088,Datos!$A$9:$E$13,2,0))</f>
        <v>3 Moderado</v>
      </c>
      <c r="AI1088" s="197" t="str">
        <f>IF(ISERROR(VLOOKUP($AJ1088,Datos!$D$8:$E$13,2,0)),0,VLOOKUP($AJ1088,Datos!$D$8:$E$13,2,0))</f>
        <v>Extremadamente Dañino</v>
      </c>
      <c r="AJ1088" s="198">
        <f>IF(ISERROR(VLOOKUP($X1088,Datos!$B$8:$E$13,3,0)), 0, VLOOKUP($X1088,Datos!$B$8:$E$13,3,0))</f>
        <v>4</v>
      </c>
      <c r="AK1088" s="198">
        <f>IF(ISERROR(VLOOKUP(AL1088,Datos!D1081:E1086,2,0)),0,VLOOKUP(AL1088,Datos!D1081:E1086,2,0))</f>
        <v>0</v>
      </c>
      <c r="AL1088" s="198">
        <f>IF(ISERROR(VLOOKUP(Y1088,Datos!B1081:E1086,3,0)),0,VLOOKUP(Y1088,Datos!B1081:E1086,3,0))</f>
        <v>0</v>
      </c>
      <c r="AM1088" s="198">
        <f t="shared" si="53"/>
        <v>4</v>
      </c>
      <c r="AN1088" s="198" t="str">
        <f>IF(ISERROR(VLOOKUP($AM1088,Datos!$I$24:$J$28,2,0)),"-",VLOOKUP($AM1088,Datos!$I$24:$J$28,2,0))</f>
        <v>Moderado</v>
      </c>
    </row>
    <row r="1089" spans="1:40" s="199" customFormat="1">
      <c r="A1089" s="196"/>
      <c r="B1089" s="177"/>
      <c r="C1089" s="177"/>
      <c r="D1089" s="177"/>
      <c r="E1089" s="177"/>
      <c r="F1089" s="177"/>
      <c r="G1089" s="177"/>
      <c r="H1089" s="177"/>
      <c r="I1089" s="177"/>
      <c r="J1089" s="177"/>
      <c r="K1089" s="177"/>
      <c r="L1089" s="177"/>
      <c r="M1089" s="178" t="s">
        <v>191</v>
      </c>
      <c r="N1089" s="178" t="s">
        <v>194</v>
      </c>
      <c r="O1089" s="198">
        <f>IF( AND($M1089&lt;&gt;"", $N1089&lt;&gt;""), VLOOKUP( IF(ISERROR(VLOOKUP($M1089,Datos!$B$8:$C$13,2,0)),0,VLOOKUP($M1089,Datos!$B$8:$C$13,2,0)), Datos!$I$9:$N$13, IF(ISERROR(VLOOKUP($N1089,Datos!$B$17:$C$21,2,0)),0,VLOOKUP($N1089, Datos!$B$17:$C$21,2,0)+1),  0),  "-")</f>
        <v>22</v>
      </c>
      <c r="P1089" s="177"/>
      <c r="Q1089" s="177"/>
      <c r="R1089" s="177"/>
      <c r="S1089" s="178" t="s">
        <v>40</v>
      </c>
      <c r="T1089" s="198" t="str">
        <f>IF(ISERROR(VLOOKUP($S1089,Datos!$B$25:$C$29,2,0)),"", VLOOKUP($S1089,Datos!$B$25:$C$29,2,0))</f>
        <v>Alta</v>
      </c>
      <c r="U1089" s="198" t="str">
        <f>VLOOKUP($S1089,'Efectividad de Controles'!$B$5:$D$9,3,0)</f>
        <v>Impacto / Probabilidad</v>
      </c>
      <c r="V1089" s="177"/>
      <c r="W1089" s="177"/>
      <c r="X1089" s="178" t="s">
        <v>191</v>
      </c>
      <c r="Y1089" s="178" t="s">
        <v>196</v>
      </c>
      <c r="Z1089" s="198">
        <f>IF( AND($X1089&lt;&gt;"", $Y1089&lt;&gt;""), VLOOKUP( IF(ISERROR(VLOOKUP($X1089,Datos!$B$8:$C$13,2,0)),0,VLOOKUP($X1089,Datos!$B$8:$C$13,2,0)), Datos!$I$9:$N$13, IF(ISERROR(VLOOKUP($Y1089,Datos!$B$17:$C$21,2,0)),0,VLOOKUP($Y1089, Datos!$B$17:$C$21,2,0)+1),  0),  "-")</f>
        <v>25</v>
      </c>
      <c r="AA1089" s="177"/>
      <c r="AB1089" s="177"/>
      <c r="AC1089" s="179"/>
      <c r="AD1089" s="180"/>
      <c r="AE1089" s="198">
        <f t="shared" si="51"/>
        <v>22</v>
      </c>
      <c r="AF1089" s="198">
        <f t="shared" si="52"/>
        <v>25</v>
      </c>
      <c r="AG1089" s="178">
        <v>3</v>
      </c>
      <c r="AH1089" s="198" t="str">
        <f>IF(ISERROR(VLOOKUP($AG1089,Datos!$A$9:$E$13,2,0)),"",VLOOKUP($AG1089,Datos!$A$9:$E$13,2,0))</f>
        <v>3 Moderado</v>
      </c>
      <c r="AI1089" s="197" t="str">
        <f>IF(ISERROR(VLOOKUP($AJ1089,Datos!$D$8:$E$13,2,0)),0,VLOOKUP($AJ1089,Datos!$D$8:$E$13,2,0))</f>
        <v>Extremadamente Dañino</v>
      </c>
      <c r="AJ1089" s="198">
        <f>IF(ISERROR(VLOOKUP($X1089,Datos!$B$8:$E$13,3,0)), 0, VLOOKUP($X1089,Datos!$B$8:$E$13,3,0))</f>
        <v>4</v>
      </c>
      <c r="AK1089" s="198">
        <f>IF(ISERROR(VLOOKUP(AL1089,Datos!D1082:E1087,2,0)),0,VLOOKUP(AL1089,Datos!D1082:E1087,2,0))</f>
        <v>0</v>
      </c>
      <c r="AL1089" s="198">
        <f>IF(ISERROR(VLOOKUP(Y1089,Datos!B1082:E1087,3,0)),0,VLOOKUP(Y1089,Datos!B1082:E1087,3,0))</f>
        <v>0</v>
      </c>
      <c r="AM1089" s="198">
        <f t="shared" si="53"/>
        <v>4</v>
      </c>
      <c r="AN1089" s="198" t="str">
        <f>IF(ISERROR(VLOOKUP($AM1089,Datos!$I$24:$J$28,2,0)),"-",VLOOKUP($AM1089,Datos!$I$24:$J$28,2,0))</f>
        <v>Moderado</v>
      </c>
    </row>
    <row r="1090" spans="1:40" s="199" customFormat="1">
      <c r="A1090" s="196"/>
      <c r="B1090" s="177"/>
      <c r="C1090" s="177"/>
      <c r="D1090" s="177"/>
      <c r="E1090" s="177"/>
      <c r="F1090" s="177"/>
      <c r="G1090" s="177"/>
      <c r="H1090" s="177"/>
      <c r="I1090" s="177"/>
      <c r="J1090" s="177"/>
      <c r="K1090" s="177"/>
      <c r="L1090" s="177"/>
      <c r="M1090" s="178" t="s">
        <v>191</v>
      </c>
      <c r="N1090" s="178" t="s">
        <v>194</v>
      </c>
      <c r="O1090" s="198">
        <f>IF( AND($M1090&lt;&gt;"", $N1090&lt;&gt;""), VLOOKUP( IF(ISERROR(VLOOKUP($M1090,Datos!$B$8:$C$13,2,0)),0,VLOOKUP($M1090,Datos!$B$8:$C$13,2,0)), Datos!$I$9:$N$13, IF(ISERROR(VLOOKUP($N1090,Datos!$B$17:$C$21,2,0)),0,VLOOKUP($N1090, Datos!$B$17:$C$21,2,0)+1),  0),  "-")</f>
        <v>22</v>
      </c>
      <c r="P1090" s="177"/>
      <c r="Q1090" s="177"/>
      <c r="R1090" s="177"/>
      <c r="S1090" s="178" t="s">
        <v>40</v>
      </c>
      <c r="T1090" s="198" t="str">
        <f>IF(ISERROR(VLOOKUP($S1090,Datos!$B$25:$C$29,2,0)),"", VLOOKUP($S1090,Datos!$B$25:$C$29,2,0))</f>
        <v>Alta</v>
      </c>
      <c r="U1090" s="198" t="str">
        <f>VLOOKUP($S1090,'Efectividad de Controles'!$B$5:$D$9,3,0)</f>
        <v>Impacto / Probabilidad</v>
      </c>
      <c r="V1090" s="177"/>
      <c r="W1090" s="177"/>
      <c r="X1090" s="178" t="s">
        <v>191</v>
      </c>
      <c r="Y1090" s="178" t="s">
        <v>196</v>
      </c>
      <c r="Z1090" s="198">
        <f>IF( AND($X1090&lt;&gt;"", $Y1090&lt;&gt;""), VLOOKUP( IF(ISERROR(VLOOKUP($X1090,Datos!$B$8:$C$13,2,0)),0,VLOOKUP($X1090,Datos!$B$8:$C$13,2,0)), Datos!$I$9:$N$13, IF(ISERROR(VLOOKUP($Y1090,Datos!$B$17:$C$21,2,0)),0,VLOOKUP($Y1090, Datos!$B$17:$C$21,2,0)+1),  0),  "-")</f>
        <v>25</v>
      </c>
      <c r="AA1090" s="177"/>
      <c r="AB1090" s="177"/>
      <c r="AC1090" s="179"/>
      <c r="AD1090" s="180"/>
      <c r="AE1090" s="198">
        <f t="shared" si="51"/>
        <v>22</v>
      </c>
      <c r="AF1090" s="198">
        <f t="shared" si="52"/>
        <v>25</v>
      </c>
      <c r="AG1090" s="178">
        <v>3</v>
      </c>
      <c r="AH1090" s="198" t="str">
        <f>IF(ISERROR(VLOOKUP($AG1090,Datos!$A$9:$E$13,2,0)),"",VLOOKUP($AG1090,Datos!$A$9:$E$13,2,0))</f>
        <v>3 Moderado</v>
      </c>
      <c r="AI1090" s="197" t="str">
        <f>IF(ISERROR(VLOOKUP($AJ1090,Datos!$D$8:$E$13,2,0)),0,VLOOKUP($AJ1090,Datos!$D$8:$E$13,2,0))</f>
        <v>Extremadamente Dañino</v>
      </c>
      <c r="AJ1090" s="198">
        <f>IF(ISERROR(VLOOKUP($X1090,Datos!$B$8:$E$13,3,0)), 0, VLOOKUP($X1090,Datos!$B$8:$E$13,3,0))</f>
        <v>4</v>
      </c>
      <c r="AK1090" s="198">
        <f>IF(ISERROR(VLOOKUP(AL1090,Datos!D1083:E1088,2,0)),0,VLOOKUP(AL1090,Datos!D1083:E1088,2,0))</f>
        <v>0</v>
      </c>
      <c r="AL1090" s="198">
        <f>IF(ISERROR(VLOOKUP(Y1090,Datos!B1083:E1088,3,0)),0,VLOOKUP(Y1090,Datos!B1083:E1088,3,0))</f>
        <v>0</v>
      </c>
      <c r="AM1090" s="198">
        <f t="shared" si="53"/>
        <v>4</v>
      </c>
      <c r="AN1090" s="198" t="str">
        <f>IF(ISERROR(VLOOKUP($AM1090,Datos!$I$24:$J$28,2,0)),"-",VLOOKUP($AM1090,Datos!$I$24:$J$28,2,0))</f>
        <v>Moderado</v>
      </c>
    </row>
    <row r="1091" spans="1:40" s="199" customFormat="1">
      <c r="A1091" s="196"/>
      <c r="B1091" s="177"/>
      <c r="C1091" s="177"/>
      <c r="D1091" s="177"/>
      <c r="E1091" s="177"/>
      <c r="F1091" s="177"/>
      <c r="G1091" s="177"/>
      <c r="H1091" s="177"/>
      <c r="I1091" s="177"/>
      <c r="J1091" s="177"/>
      <c r="K1091" s="177"/>
      <c r="L1091" s="177"/>
      <c r="M1091" s="178" t="s">
        <v>191</v>
      </c>
      <c r="N1091" s="178" t="s">
        <v>194</v>
      </c>
      <c r="O1091" s="198">
        <f>IF( AND($M1091&lt;&gt;"", $N1091&lt;&gt;""), VLOOKUP( IF(ISERROR(VLOOKUP($M1091,Datos!$B$8:$C$13,2,0)),0,VLOOKUP($M1091,Datos!$B$8:$C$13,2,0)), Datos!$I$9:$N$13, IF(ISERROR(VLOOKUP($N1091,Datos!$B$17:$C$21,2,0)),0,VLOOKUP($N1091, Datos!$B$17:$C$21,2,0)+1),  0),  "-")</f>
        <v>22</v>
      </c>
      <c r="P1091" s="177"/>
      <c r="Q1091" s="177"/>
      <c r="R1091" s="177"/>
      <c r="S1091" s="178" t="s">
        <v>40</v>
      </c>
      <c r="T1091" s="198" t="str">
        <f>IF(ISERROR(VLOOKUP($S1091,Datos!$B$25:$C$29,2,0)),"", VLOOKUP($S1091,Datos!$B$25:$C$29,2,0))</f>
        <v>Alta</v>
      </c>
      <c r="U1091" s="198" t="str">
        <f>VLOOKUP($S1091,'Efectividad de Controles'!$B$5:$D$9,3,0)</f>
        <v>Impacto / Probabilidad</v>
      </c>
      <c r="V1091" s="177"/>
      <c r="W1091" s="177"/>
      <c r="X1091" s="178" t="s">
        <v>191</v>
      </c>
      <c r="Y1091" s="178" t="s">
        <v>196</v>
      </c>
      <c r="Z1091" s="198">
        <f>IF( AND($X1091&lt;&gt;"", $Y1091&lt;&gt;""), VLOOKUP( IF(ISERROR(VLOOKUP($X1091,Datos!$B$8:$C$13,2,0)),0,VLOOKUP($X1091,Datos!$B$8:$C$13,2,0)), Datos!$I$9:$N$13, IF(ISERROR(VLOOKUP($Y1091,Datos!$B$17:$C$21,2,0)),0,VLOOKUP($Y1091, Datos!$B$17:$C$21,2,0)+1),  0),  "-")</f>
        <v>25</v>
      </c>
      <c r="AA1091" s="177"/>
      <c r="AB1091" s="177"/>
      <c r="AC1091" s="179"/>
      <c r="AD1091" s="180"/>
      <c r="AE1091" s="198">
        <f t="shared" si="51"/>
        <v>22</v>
      </c>
      <c r="AF1091" s="198">
        <f t="shared" si="52"/>
        <v>25</v>
      </c>
      <c r="AG1091" s="178">
        <v>3</v>
      </c>
      <c r="AH1091" s="198" t="str">
        <f>IF(ISERROR(VLOOKUP($AG1091,Datos!$A$9:$E$13,2,0)),"",VLOOKUP($AG1091,Datos!$A$9:$E$13,2,0))</f>
        <v>3 Moderado</v>
      </c>
      <c r="AI1091" s="197" t="str">
        <f>IF(ISERROR(VLOOKUP($AJ1091,Datos!$D$8:$E$13,2,0)),0,VLOOKUP($AJ1091,Datos!$D$8:$E$13,2,0))</f>
        <v>Extremadamente Dañino</v>
      </c>
      <c r="AJ1091" s="198">
        <f>IF(ISERROR(VLOOKUP($X1091,Datos!$B$8:$E$13,3,0)), 0, VLOOKUP($X1091,Datos!$B$8:$E$13,3,0))</f>
        <v>4</v>
      </c>
      <c r="AK1091" s="198">
        <f>IF(ISERROR(VLOOKUP(AL1091,Datos!D1084:E1089,2,0)),0,VLOOKUP(AL1091,Datos!D1084:E1089,2,0))</f>
        <v>0</v>
      </c>
      <c r="AL1091" s="198">
        <f>IF(ISERROR(VLOOKUP(Y1091,Datos!B1084:E1089,3,0)),0,VLOOKUP(Y1091,Datos!B1084:E1089,3,0))</f>
        <v>0</v>
      </c>
      <c r="AM1091" s="198">
        <f t="shared" si="53"/>
        <v>4</v>
      </c>
      <c r="AN1091" s="198" t="str">
        <f>IF(ISERROR(VLOOKUP($AM1091,Datos!$I$24:$J$28,2,0)),"-",VLOOKUP($AM1091,Datos!$I$24:$J$28,2,0))</f>
        <v>Moderado</v>
      </c>
    </row>
    <row r="1092" spans="1:40" s="199" customFormat="1">
      <c r="A1092" s="196"/>
      <c r="B1092" s="177"/>
      <c r="C1092" s="177"/>
      <c r="D1092" s="177"/>
      <c r="E1092" s="177"/>
      <c r="F1092" s="177"/>
      <c r="G1092" s="177"/>
      <c r="H1092" s="177"/>
      <c r="I1092" s="177"/>
      <c r="J1092" s="177"/>
      <c r="K1092" s="177"/>
      <c r="L1092" s="177"/>
      <c r="M1092" s="178" t="s">
        <v>191</v>
      </c>
      <c r="N1092" s="178" t="s">
        <v>194</v>
      </c>
      <c r="O1092" s="198">
        <f>IF( AND($M1092&lt;&gt;"", $N1092&lt;&gt;""), VLOOKUP( IF(ISERROR(VLOOKUP($M1092,Datos!$B$8:$C$13,2,0)),0,VLOOKUP($M1092,Datos!$B$8:$C$13,2,0)), Datos!$I$9:$N$13, IF(ISERROR(VLOOKUP($N1092,Datos!$B$17:$C$21,2,0)),0,VLOOKUP($N1092, Datos!$B$17:$C$21,2,0)+1),  0),  "-")</f>
        <v>22</v>
      </c>
      <c r="P1092" s="177"/>
      <c r="Q1092" s="177"/>
      <c r="R1092" s="177"/>
      <c r="S1092" s="178" t="s">
        <v>40</v>
      </c>
      <c r="T1092" s="198" t="str">
        <f>IF(ISERROR(VLOOKUP($S1092,Datos!$B$25:$C$29,2,0)),"", VLOOKUP($S1092,Datos!$B$25:$C$29,2,0))</f>
        <v>Alta</v>
      </c>
      <c r="U1092" s="198" t="str">
        <f>VLOOKUP($S1092,'Efectividad de Controles'!$B$5:$D$9,3,0)</f>
        <v>Impacto / Probabilidad</v>
      </c>
      <c r="V1092" s="177"/>
      <c r="W1092" s="177"/>
      <c r="X1092" s="178" t="s">
        <v>191</v>
      </c>
      <c r="Y1092" s="178" t="s">
        <v>196</v>
      </c>
      <c r="Z1092" s="198">
        <f>IF( AND($X1092&lt;&gt;"", $Y1092&lt;&gt;""), VLOOKUP( IF(ISERROR(VLOOKUP($X1092,Datos!$B$8:$C$13,2,0)),0,VLOOKUP($X1092,Datos!$B$8:$C$13,2,0)), Datos!$I$9:$N$13, IF(ISERROR(VLOOKUP($Y1092,Datos!$B$17:$C$21,2,0)),0,VLOOKUP($Y1092, Datos!$B$17:$C$21,2,0)+1),  0),  "-")</f>
        <v>25</v>
      </c>
      <c r="AA1092" s="177"/>
      <c r="AB1092" s="177"/>
      <c r="AC1092" s="179"/>
      <c r="AD1092" s="180"/>
      <c r="AE1092" s="198">
        <f t="shared" si="51"/>
        <v>22</v>
      </c>
      <c r="AF1092" s="198">
        <f t="shared" si="52"/>
        <v>25</v>
      </c>
      <c r="AG1092" s="178">
        <v>3</v>
      </c>
      <c r="AH1092" s="198" t="str">
        <f>IF(ISERROR(VLOOKUP($AG1092,Datos!$A$9:$E$13,2,0)),"",VLOOKUP($AG1092,Datos!$A$9:$E$13,2,0))</f>
        <v>3 Moderado</v>
      </c>
      <c r="AI1092" s="197" t="str">
        <f>IF(ISERROR(VLOOKUP($AJ1092,Datos!$D$8:$E$13,2,0)),0,VLOOKUP($AJ1092,Datos!$D$8:$E$13,2,0))</f>
        <v>Extremadamente Dañino</v>
      </c>
      <c r="AJ1092" s="198">
        <f>IF(ISERROR(VLOOKUP($X1092,Datos!$B$8:$E$13,3,0)), 0, VLOOKUP($X1092,Datos!$B$8:$E$13,3,0))</f>
        <v>4</v>
      </c>
      <c r="AK1092" s="198">
        <f>IF(ISERROR(VLOOKUP(AL1092,Datos!D1085:E1090,2,0)),0,VLOOKUP(AL1092,Datos!D1085:E1090,2,0))</f>
        <v>0</v>
      </c>
      <c r="AL1092" s="198">
        <f>IF(ISERROR(VLOOKUP(Y1092,Datos!B1085:E1090,3,0)),0,VLOOKUP(Y1092,Datos!B1085:E1090,3,0))</f>
        <v>0</v>
      </c>
      <c r="AM1092" s="198">
        <f t="shared" si="53"/>
        <v>4</v>
      </c>
      <c r="AN1092" s="198" t="str">
        <f>IF(ISERROR(VLOOKUP($AM1092,Datos!$I$24:$J$28,2,0)),"-",VLOOKUP($AM1092,Datos!$I$24:$J$28,2,0))</f>
        <v>Moderado</v>
      </c>
    </row>
    <row r="1093" spans="1:40" s="199" customFormat="1">
      <c r="A1093" s="196"/>
      <c r="B1093" s="177"/>
      <c r="C1093" s="177"/>
      <c r="D1093" s="177"/>
      <c r="E1093" s="177"/>
      <c r="F1093" s="177"/>
      <c r="G1093" s="177"/>
      <c r="H1093" s="177"/>
      <c r="I1093" s="177"/>
      <c r="J1093" s="177"/>
      <c r="K1093" s="177"/>
      <c r="L1093" s="177"/>
      <c r="M1093" s="178" t="s">
        <v>191</v>
      </c>
      <c r="N1093" s="178" t="s">
        <v>194</v>
      </c>
      <c r="O1093" s="198">
        <f>IF( AND($M1093&lt;&gt;"", $N1093&lt;&gt;""), VLOOKUP( IF(ISERROR(VLOOKUP($M1093,Datos!$B$8:$C$13,2,0)),0,VLOOKUP($M1093,Datos!$B$8:$C$13,2,0)), Datos!$I$9:$N$13, IF(ISERROR(VLOOKUP($N1093,Datos!$B$17:$C$21,2,0)),0,VLOOKUP($N1093, Datos!$B$17:$C$21,2,0)+1),  0),  "-")</f>
        <v>22</v>
      </c>
      <c r="P1093" s="177"/>
      <c r="Q1093" s="177"/>
      <c r="R1093" s="177"/>
      <c r="S1093" s="178" t="s">
        <v>40</v>
      </c>
      <c r="T1093" s="198" t="str">
        <f>IF(ISERROR(VLOOKUP($S1093,Datos!$B$25:$C$29,2,0)),"", VLOOKUP($S1093,Datos!$B$25:$C$29,2,0))</f>
        <v>Alta</v>
      </c>
      <c r="U1093" s="198" t="str">
        <f>VLOOKUP($S1093,'Efectividad de Controles'!$B$5:$D$9,3,0)</f>
        <v>Impacto / Probabilidad</v>
      </c>
      <c r="V1093" s="177"/>
      <c r="W1093" s="177"/>
      <c r="X1093" s="178" t="s">
        <v>191</v>
      </c>
      <c r="Y1093" s="178" t="s">
        <v>196</v>
      </c>
      <c r="Z1093" s="198">
        <f>IF( AND($X1093&lt;&gt;"", $Y1093&lt;&gt;""), VLOOKUP( IF(ISERROR(VLOOKUP($X1093,Datos!$B$8:$C$13,2,0)),0,VLOOKUP($X1093,Datos!$B$8:$C$13,2,0)), Datos!$I$9:$N$13, IF(ISERROR(VLOOKUP($Y1093,Datos!$B$17:$C$21,2,0)),0,VLOOKUP($Y1093, Datos!$B$17:$C$21,2,0)+1),  0),  "-")</f>
        <v>25</v>
      </c>
      <c r="AA1093" s="177"/>
      <c r="AB1093" s="177"/>
      <c r="AC1093" s="179"/>
      <c r="AD1093" s="180"/>
      <c r="AE1093" s="198">
        <f t="shared" si="51"/>
        <v>22</v>
      </c>
      <c r="AF1093" s="198">
        <f t="shared" si="52"/>
        <v>25</v>
      </c>
      <c r="AG1093" s="178">
        <v>3</v>
      </c>
      <c r="AH1093" s="198" t="str">
        <f>IF(ISERROR(VLOOKUP($AG1093,Datos!$A$9:$E$13,2,0)),"",VLOOKUP($AG1093,Datos!$A$9:$E$13,2,0))</f>
        <v>3 Moderado</v>
      </c>
      <c r="AI1093" s="197" t="str">
        <f>IF(ISERROR(VLOOKUP($AJ1093,Datos!$D$8:$E$13,2,0)),0,VLOOKUP($AJ1093,Datos!$D$8:$E$13,2,0))</f>
        <v>Extremadamente Dañino</v>
      </c>
      <c r="AJ1093" s="198">
        <f>IF(ISERROR(VLOOKUP($X1093,Datos!$B$8:$E$13,3,0)), 0, VLOOKUP($X1093,Datos!$B$8:$E$13,3,0))</f>
        <v>4</v>
      </c>
      <c r="AK1093" s="198">
        <f>IF(ISERROR(VLOOKUP(AL1093,Datos!D1086:E1091,2,0)),0,VLOOKUP(AL1093,Datos!D1086:E1091,2,0))</f>
        <v>0</v>
      </c>
      <c r="AL1093" s="198">
        <f>IF(ISERROR(VLOOKUP(Y1093,Datos!B1086:E1091,3,0)),0,VLOOKUP(Y1093,Datos!B1086:E1091,3,0))</f>
        <v>0</v>
      </c>
      <c r="AM1093" s="198">
        <f t="shared" si="53"/>
        <v>4</v>
      </c>
      <c r="AN1093" s="198" t="str">
        <f>IF(ISERROR(VLOOKUP($AM1093,Datos!$I$24:$J$28,2,0)),"-",VLOOKUP($AM1093,Datos!$I$24:$J$28,2,0))</f>
        <v>Moderado</v>
      </c>
    </row>
    <row r="1094" spans="1:40" s="199" customFormat="1">
      <c r="A1094" s="196"/>
      <c r="B1094" s="177"/>
      <c r="C1094" s="177"/>
      <c r="D1094" s="177"/>
      <c r="E1094" s="177"/>
      <c r="F1094" s="177"/>
      <c r="G1094" s="177"/>
      <c r="H1094" s="177"/>
      <c r="I1094" s="177"/>
      <c r="J1094" s="177"/>
      <c r="K1094" s="177"/>
      <c r="L1094" s="177"/>
      <c r="M1094" s="178" t="s">
        <v>191</v>
      </c>
      <c r="N1094" s="178" t="s">
        <v>194</v>
      </c>
      <c r="O1094" s="198">
        <f>IF( AND($M1094&lt;&gt;"", $N1094&lt;&gt;""), VLOOKUP( IF(ISERROR(VLOOKUP($M1094,Datos!$B$8:$C$13,2,0)),0,VLOOKUP($M1094,Datos!$B$8:$C$13,2,0)), Datos!$I$9:$N$13, IF(ISERROR(VLOOKUP($N1094,Datos!$B$17:$C$21,2,0)),0,VLOOKUP($N1094, Datos!$B$17:$C$21,2,0)+1),  0),  "-")</f>
        <v>22</v>
      </c>
      <c r="P1094" s="177"/>
      <c r="Q1094" s="177"/>
      <c r="R1094" s="177"/>
      <c r="S1094" s="178" t="s">
        <v>40</v>
      </c>
      <c r="T1094" s="198" t="str">
        <f>IF(ISERROR(VLOOKUP($S1094,Datos!$B$25:$C$29,2,0)),"", VLOOKUP($S1094,Datos!$B$25:$C$29,2,0))</f>
        <v>Alta</v>
      </c>
      <c r="U1094" s="198" t="str">
        <f>VLOOKUP($S1094,'Efectividad de Controles'!$B$5:$D$9,3,0)</f>
        <v>Impacto / Probabilidad</v>
      </c>
      <c r="V1094" s="177"/>
      <c r="W1094" s="177"/>
      <c r="X1094" s="178" t="s">
        <v>191</v>
      </c>
      <c r="Y1094" s="178" t="s">
        <v>196</v>
      </c>
      <c r="Z1094" s="198">
        <f>IF( AND($X1094&lt;&gt;"", $Y1094&lt;&gt;""), VLOOKUP( IF(ISERROR(VLOOKUP($X1094,Datos!$B$8:$C$13,2,0)),0,VLOOKUP($X1094,Datos!$B$8:$C$13,2,0)), Datos!$I$9:$N$13, IF(ISERROR(VLOOKUP($Y1094,Datos!$B$17:$C$21,2,0)),0,VLOOKUP($Y1094, Datos!$B$17:$C$21,2,0)+1),  0),  "-")</f>
        <v>25</v>
      </c>
      <c r="AA1094" s="177"/>
      <c r="AB1094" s="177"/>
      <c r="AC1094" s="179"/>
      <c r="AD1094" s="180"/>
      <c r="AE1094" s="198">
        <f t="shared" si="51"/>
        <v>22</v>
      </c>
      <c r="AF1094" s="198">
        <f t="shared" si="52"/>
        <v>25</v>
      </c>
      <c r="AG1094" s="178">
        <v>3</v>
      </c>
      <c r="AH1094" s="198" t="str">
        <f>IF(ISERROR(VLOOKUP($AG1094,Datos!$A$9:$E$13,2,0)),"",VLOOKUP($AG1094,Datos!$A$9:$E$13,2,0))</f>
        <v>3 Moderado</v>
      </c>
      <c r="AI1094" s="197" t="str">
        <f>IF(ISERROR(VLOOKUP($AJ1094,Datos!$D$8:$E$13,2,0)),0,VLOOKUP($AJ1094,Datos!$D$8:$E$13,2,0))</f>
        <v>Extremadamente Dañino</v>
      </c>
      <c r="AJ1094" s="198">
        <f>IF(ISERROR(VLOOKUP($X1094,Datos!$B$8:$E$13,3,0)), 0, VLOOKUP($X1094,Datos!$B$8:$E$13,3,0))</f>
        <v>4</v>
      </c>
      <c r="AK1094" s="198">
        <f>IF(ISERROR(VLOOKUP(AL1094,Datos!D1087:E1092,2,0)),0,VLOOKUP(AL1094,Datos!D1087:E1092,2,0))</f>
        <v>0</v>
      </c>
      <c r="AL1094" s="198">
        <f>IF(ISERROR(VLOOKUP(Y1094,Datos!B1087:E1092,3,0)),0,VLOOKUP(Y1094,Datos!B1087:E1092,3,0))</f>
        <v>0</v>
      </c>
      <c r="AM1094" s="198">
        <f t="shared" si="53"/>
        <v>4</v>
      </c>
      <c r="AN1094" s="198" t="str">
        <f>IF(ISERROR(VLOOKUP($AM1094,Datos!$I$24:$J$28,2,0)),"-",VLOOKUP($AM1094,Datos!$I$24:$J$28,2,0))</f>
        <v>Moderado</v>
      </c>
    </row>
    <row r="1095" spans="1:40" s="199" customFormat="1">
      <c r="A1095" s="196"/>
      <c r="B1095" s="177"/>
      <c r="C1095" s="177"/>
      <c r="D1095" s="177"/>
      <c r="E1095" s="177"/>
      <c r="F1095" s="177"/>
      <c r="G1095" s="177"/>
      <c r="H1095" s="177"/>
      <c r="I1095" s="177"/>
      <c r="J1095" s="177"/>
      <c r="K1095" s="177"/>
      <c r="L1095" s="177"/>
      <c r="M1095" s="178" t="s">
        <v>191</v>
      </c>
      <c r="N1095" s="178" t="s">
        <v>194</v>
      </c>
      <c r="O1095" s="198">
        <f>IF( AND($M1095&lt;&gt;"", $N1095&lt;&gt;""), VLOOKUP( IF(ISERROR(VLOOKUP($M1095,Datos!$B$8:$C$13,2,0)),0,VLOOKUP($M1095,Datos!$B$8:$C$13,2,0)), Datos!$I$9:$N$13, IF(ISERROR(VLOOKUP($N1095,Datos!$B$17:$C$21,2,0)),0,VLOOKUP($N1095, Datos!$B$17:$C$21,2,0)+1),  0),  "-")</f>
        <v>22</v>
      </c>
      <c r="P1095" s="177"/>
      <c r="Q1095" s="177"/>
      <c r="R1095" s="177"/>
      <c r="S1095" s="178" t="s">
        <v>40</v>
      </c>
      <c r="T1095" s="198" t="str">
        <f>IF(ISERROR(VLOOKUP($S1095,Datos!$B$25:$C$29,2,0)),"", VLOOKUP($S1095,Datos!$B$25:$C$29,2,0))</f>
        <v>Alta</v>
      </c>
      <c r="U1095" s="198" t="str">
        <f>VLOOKUP($S1095,'Efectividad de Controles'!$B$5:$D$9,3,0)</f>
        <v>Impacto / Probabilidad</v>
      </c>
      <c r="V1095" s="177"/>
      <c r="W1095" s="177"/>
      <c r="X1095" s="178" t="s">
        <v>191</v>
      </c>
      <c r="Y1095" s="178" t="s">
        <v>196</v>
      </c>
      <c r="Z1095" s="198">
        <f>IF( AND($X1095&lt;&gt;"", $Y1095&lt;&gt;""), VLOOKUP( IF(ISERROR(VLOOKUP($X1095,Datos!$B$8:$C$13,2,0)),0,VLOOKUP($X1095,Datos!$B$8:$C$13,2,0)), Datos!$I$9:$N$13, IF(ISERROR(VLOOKUP($Y1095,Datos!$B$17:$C$21,2,0)),0,VLOOKUP($Y1095, Datos!$B$17:$C$21,2,0)+1),  0),  "-")</f>
        <v>25</v>
      </c>
      <c r="AA1095" s="177"/>
      <c r="AB1095" s="177"/>
      <c r="AC1095" s="179"/>
      <c r="AD1095" s="180"/>
      <c r="AE1095" s="198">
        <f t="shared" si="51"/>
        <v>22</v>
      </c>
      <c r="AF1095" s="198">
        <f t="shared" si="52"/>
        <v>25</v>
      </c>
      <c r="AG1095" s="178">
        <v>3</v>
      </c>
      <c r="AH1095" s="198" t="str">
        <f>IF(ISERROR(VLOOKUP($AG1095,Datos!$A$9:$E$13,2,0)),"",VLOOKUP($AG1095,Datos!$A$9:$E$13,2,0))</f>
        <v>3 Moderado</v>
      </c>
      <c r="AI1095" s="197" t="str">
        <f>IF(ISERROR(VLOOKUP($AJ1095,Datos!$D$8:$E$13,2,0)),0,VLOOKUP($AJ1095,Datos!$D$8:$E$13,2,0))</f>
        <v>Extremadamente Dañino</v>
      </c>
      <c r="AJ1095" s="198">
        <f>IF(ISERROR(VLOOKUP($X1095,Datos!$B$8:$E$13,3,0)), 0, VLOOKUP($X1095,Datos!$B$8:$E$13,3,0))</f>
        <v>4</v>
      </c>
      <c r="AK1095" s="198">
        <f>IF(ISERROR(VLOOKUP(AL1095,Datos!D1088:E1093,2,0)),0,VLOOKUP(AL1095,Datos!D1088:E1093,2,0))</f>
        <v>0</v>
      </c>
      <c r="AL1095" s="198">
        <f>IF(ISERROR(VLOOKUP(Y1095,Datos!B1088:E1093,3,0)),0,VLOOKUP(Y1095,Datos!B1088:E1093,3,0))</f>
        <v>0</v>
      </c>
      <c r="AM1095" s="198">
        <f t="shared" si="53"/>
        <v>4</v>
      </c>
      <c r="AN1095" s="198" t="str">
        <f>IF(ISERROR(VLOOKUP($AM1095,Datos!$I$24:$J$28,2,0)),"-",VLOOKUP($AM1095,Datos!$I$24:$J$28,2,0))</f>
        <v>Moderado</v>
      </c>
    </row>
    <row r="1096" spans="1:40" s="199" customFormat="1">
      <c r="A1096" s="196"/>
      <c r="B1096" s="177"/>
      <c r="C1096" s="177"/>
      <c r="D1096" s="177"/>
      <c r="E1096" s="177"/>
      <c r="F1096" s="177"/>
      <c r="G1096" s="177"/>
      <c r="H1096" s="177"/>
      <c r="I1096" s="177"/>
      <c r="J1096" s="177"/>
      <c r="K1096" s="177"/>
      <c r="L1096" s="177"/>
      <c r="M1096" s="178" t="s">
        <v>191</v>
      </c>
      <c r="N1096" s="178" t="s">
        <v>194</v>
      </c>
      <c r="O1096" s="198">
        <f>IF( AND($M1096&lt;&gt;"", $N1096&lt;&gt;""), VLOOKUP( IF(ISERROR(VLOOKUP($M1096,Datos!$B$8:$C$13,2,0)),0,VLOOKUP($M1096,Datos!$B$8:$C$13,2,0)), Datos!$I$9:$N$13, IF(ISERROR(VLOOKUP($N1096,Datos!$B$17:$C$21,2,0)),0,VLOOKUP($N1096, Datos!$B$17:$C$21,2,0)+1),  0),  "-")</f>
        <v>22</v>
      </c>
      <c r="P1096" s="177"/>
      <c r="Q1096" s="177"/>
      <c r="R1096" s="177"/>
      <c r="S1096" s="178" t="s">
        <v>40</v>
      </c>
      <c r="T1096" s="198" t="str">
        <f>IF(ISERROR(VLOOKUP($S1096,Datos!$B$25:$C$29,2,0)),"", VLOOKUP($S1096,Datos!$B$25:$C$29,2,0))</f>
        <v>Alta</v>
      </c>
      <c r="U1096" s="198" t="str">
        <f>VLOOKUP($S1096,'Efectividad de Controles'!$B$5:$D$9,3,0)</f>
        <v>Impacto / Probabilidad</v>
      </c>
      <c r="V1096" s="177"/>
      <c r="W1096" s="177"/>
      <c r="X1096" s="178" t="s">
        <v>191</v>
      </c>
      <c r="Y1096" s="178" t="s">
        <v>196</v>
      </c>
      <c r="Z1096" s="198">
        <f>IF( AND($X1096&lt;&gt;"", $Y1096&lt;&gt;""), VLOOKUP( IF(ISERROR(VLOOKUP($X1096,Datos!$B$8:$C$13,2,0)),0,VLOOKUP($X1096,Datos!$B$8:$C$13,2,0)), Datos!$I$9:$N$13, IF(ISERROR(VLOOKUP($Y1096,Datos!$B$17:$C$21,2,0)),0,VLOOKUP($Y1096, Datos!$B$17:$C$21,2,0)+1),  0),  "-")</f>
        <v>25</v>
      </c>
      <c r="AA1096" s="177"/>
      <c r="AB1096" s="177"/>
      <c r="AC1096" s="179"/>
      <c r="AD1096" s="180"/>
      <c r="AE1096" s="198">
        <f t="shared" si="51"/>
        <v>22</v>
      </c>
      <c r="AF1096" s="198">
        <f t="shared" si="52"/>
        <v>25</v>
      </c>
      <c r="AG1096" s="178">
        <v>3</v>
      </c>
      <c r="AH1096" s="198" t="str">
        <f>IF(ISERROR(VLOOKUP($AG1096,Datos!$A$9:$E$13,2,0)),"",VLOOKUP($AG1096,Datos!$A$9:$E$13,2,0))</f>
        <v>3 Moderado</v>
      </c>
      <c r="AI1096" s="197" t="str">
        <f>IF(ISERROR(VLOOKUP($AJ1096,Datos!$D$8:$E$13,2,0)),0,VLOOKUP($AJ1096,Datos!$D$8:$E$13,2,0))</f>
        <v>Extremadamente Dañino</v>
      </c>
      <c r="AJ1096" s="198">
        <f>IF(ISERROR(VLOOKUP($X1096,Datos!$B$8:$E$13,3,0)), 0, VLOOKUP($X1096,Datos!$B$8:$E$13,3,0))</f>
        <v>4</v>
      </c>
      <c r="AK1096" s="198">
        <f>IF(ISERROR(VLOOKUP(AL1096,Datos!D1089:E1094,2,0)),0,VLOOKUP(AL1096,Datos!D1089:E1094,2,0))</f>
        <v>0</v>
      </c>
      <c r="AL1096" s="198">
        <f>IF(ISERROR(VLOOKUP(Y1096,Datos!B1089:E1094,3,0)),0,VLOOKUP(Y1096,Datos!B1089:E1094,3,0))</f>
        <v>0</v>
      </c>
      <c r="AM1096" s="198">
        <f t="shared" si="53"/>
        <v>4</v>
      </c>
      <c r="AN1096" s="198" t="str">
        <f>IF(ISERROR(VLOOKUP($AM1096,Datos!$I$24:$J$28,2,0)),"-",VLOOKUP($AM1096,Datos!$I$24:$J$28,2,0))</f>
        <v>Moderado</v>
      </c>
    </row>
    <row r="1097" spans="1:40" s="199" customFormat="1">
      <c r="A1097" s="196"/>
      <c r="B1097" s="177"/>
      <c r="C1097" s="177"/>
      <c r="D1097" s="177"/>
      <c r="E1097" s="177"/>
      <c r="F1097" s="177"/>
      <c r="G1097" s="177"/>
      <c r="H1097" s="177"/>
      <c r="I1097" s="177"/>
      <c r="J1097" s="177"/>
      <c r="K1097" s="177"/>
      <c r="L1097" s="177"/>
      <c r="M1097" s="178" t="s">
        <v>191</v>
      </c>
      <c r="N1097" s="178" t="s">
        <v>194</v>
      </c>
      <c r="O1097" s="198">
        <f>IF( AND($M1097&lt;&gt;"", $N1097&lt;&gt;""), VLOOKUP( IF(ISERROR(VLOOKUP($M1097,Datos!$B$8:$C$13,2,0)),0,VLOOKUP($M1097,Datos!$B$8:$C$13,2,0)), Datos!$I$9:$N$13, IF(ISERROR(VLOOKUP($N1097,Datos!$B$17:$C$21,2,0)),0,VLOOKUP($N1097, Datos!$B$17:$C$21,2,0)+1),  0),  "-")</f>
        <v>22</v>
      </c>
      <c r="P1097" s="177"/>
      <c r="Q1097" s="177"/>
      <c r="R1097" s="177"/>
      <c r="S1097" s="178" t="s">
        <v>40</v>
      </c>
      <c r="T1097" s="198" t="str">
        <f>IF(ISERROR(VLOOKUP($S1097,Datos!$B$25:$C$29,2,0)),"", VLOOKUP($S1097,Datos!$B$25:$C$29,2,0))</f>
        <v>Alta</v>
      </c>
      <c r="U1097" s="198" t="str">
        <f>VLOOKUP($S1097,'Efectividad de Controles'!$B$5:$D$9,3,0)</f>
        <v>Impacto / Probabilidad</v>
      </c>
      <c r="V1097" s="177"/>
      <c r="W1097" s="177"/>
      <c r="X1097" s="178" t="s">
        <v>191</v>
      </c>
      <c r="Y1097" s="178" t="s">
        <v>196</v>
      </c>
      <c r="Z1097" s="198">
        <f>IF( AND($X1097&lt;&gt;"", $Y1097&lt;&gt;""), VLOOKUP( IF(ISERROR(VLOOKUP($X1097,Datos!$B$8:$C$13,2,0)),0,VLOOKUP($X1097,Datos!$B$8:$C$13,2,0)), Datos!$I$9:$N$13, IF(ISERROR(VLOOKUP($Y1097,Datos!$B$17:$C$21,2,0)),0,VLOOKUP($Y1097, Datos!$B$17:$C$21,2,0)+1),  0),  "-")</f>
        <v>25</v>
      </c>
      <c r="AA1097" s="177"/>
      <c r="AB1097" s="177"/>
      <c r="AC1097" s="179"/>
      <c r="AD1097" s="180"/>
      <c r="AE1097" s="198">
        <f t="shared" si="51"/>
        <v>22</v>
      </c>
      <c r="AF1097" s="198">
        <f t="shared" si="52"/>
        <v>25</v>
      </c>
      <c r="AG1097" s="178">
        <v>3</v>
      </c>
      <c r="AH1097" s="198" t="str">
        <f>IF(ISERROR(VLOOKUP($AG1097,Datos!$A$9:$E$13,2,0)),"",VLOOKUP($AG1097,Datos!$A$9:$E$13,2,0))</f>
        <v>3 Moderado</v>
      </c>
      <c r="AI1097" s="197" t="str">
        <f>IF(ISERROR(VLOOKUP($AJ1097,Datos!$D$8:$E$13,2,0)),0,VLOOKUP($AJ1097,Datos!$D$8:$E$13,2,0))</f>
        <v>Extremadamente Dañino</v>
      </c>
      <c r="AJ1097" s="198">
        <f>IF(ISERROR(VLOOKUP($X1097,Datos!$B$8:$E$13,3,0)), 0, VLOOKUP($X1097,Datos!$B$8:$E$13,3,0))</f>
        <v>4</v>
      </c>
      <c r="AK1097" s="198">
        <f>IF(ISERROR(VLOOKUP(AL1097,Datos!D1090:E1095,2,0)),0,VLOOKUP(AL1097,Datos!D1090:E1095,2,0))</f>
        <v>0</v>
      </c>
      <c r="AL1097" s="198">
        <f>IF(ISERROR(VLOOKUP(Y1097,Datos!B1090:E1095,3,0)),0,VLOOKUP(Y1097,Datos!B1090:E1095,3,0))</f>
        <v>0</v>
      </c>
      <c r="AM1097" s="198">
        <f t="shared" si="53"/>
        <v>4</v>
      </c>
      <c r="AN1097" s="198" t="str">
        <f>IF(ISERROR(VLOOKUP($AM1097,Datos!$I$24:$J$28,2,0)),"-",VLOOKUP($AM1097,Datos!$I$24:$J$28,2,0))</f>
        <v>Moderado</v>
      </c>
    </row>
    <row r="1098" spans="1:40" s="199" customFormat="1">
      <c r="A1098" s="196"/>
      <c r="B1098" s="177"/>
      <c r="C1098" s="177"/>
      <c r="D1098" s="177"/>
      <c r="E1098" s="177"/>
      <c r="F1098" s="177"/>
      <c r="G1098" s="177"/>
      <c r="H1098" s="177"/>
      <c r="I1098" s="177"/>
      <c r="J1098" s="177"/>
      <c r="K1098" s="177"/>
      <c r="L1098" s="177"/>
      <c r="M1098" s="178" t="s">
        <v>191</v>
      </c>
      <c r="N1098" s="178" t="s">
        <v>194</v>
      </c>
      <c r="O1098" s="198">
        <f>IF( AND($M1098&lt;&gt;"", $N1098&lt;&gt;""), VLOOKUP( IF(ISERROR(VLOOKUP($M1098,Datos!$B$8:$C$13,2,0)),0,VLOOKUP($M1098,Datos!$B$8:$C$13,2,0)), Datos!$I$9:$N$13, IF(ISERROR(VLOOKUP($N1098,Datos!$B$17:$C$21,2,0)),0,VLOOKUP($N1098, Datos!$B$17:$C$21,2,0)+1),  0),  "-")</f>
        <v>22</v>
      </c>
      <c r="P1098" s="177"/>
      <c r="Q1098" s="177"/>
      <c r="R1098" s="177"/>
      <c r="S1098" s="178" t="s">
        <v>40</v>
      </c>
      <c r="T1098" s="198" t="str">
        <f>IF(ISERROR(VLOOKUP($S1098,Datos!$B$25:$C$29,2,0)),"", VLOOKUP($S1098,Datos!$B$25:$C$29,2,0))</f>
        <v>Alta</v>
      </c>
      <c r="U1098" s="198" t="str">
        <f>VLOOKUP($S1098,'Efectividad de Controles'!$B$5:$D$9,3,0)</f>
        <v>Impacto / Probabilidad</v>
      </c>
      <c r="V1098" s="177"/>
      <c r="W1098" s="177"/>
      <c r="X1098" s="178" t="s">
        <v>191</v>
      </c>
      <c r="Y1098" s="178" t="s">
        <v>196</v>
      </c>
      <c r="Z1098" s="198">
        <f>IF( AND($X1098&lt;&gt;"", $Y1098&lt;&gt;""), VLOOKUP( IF(ISERROR(VLOOKUP($X1098,Datos!$B$8:$C$13,2,0)),0,VLOOKUP($X1098,Datos!$B$8:$C$13,2,0)), Datos!$I$9:$N$13, IF(ISERROR(VLOOKUP($Y1098,Datos!$B$17:$C$21,2,0)),0,VLOOKUP($Y1098, Datos!$B$17:$C$21,2,0)+1),  0),  "-")</f>
        <v>25</v>
      </c>
      <c r="AA1098" s="177"/>
      <c r="AB1098" s="177"/>
      <c r="AC1098" s="179"/>
      <c r="AD1098" s="180"/>
      <c r="AE1098" s="198">
        <f t="shared" si="51"/>
        <v>22</v>
      </c>
      <c r="AF1098" s="198">
        <f t="shared" si="52"/>
        <v>25</v>
      </c>
      <c r="AG1098" s="178">
        <v>3</v>
      </c>
      <c r="AH1098" s="198" t="str">
        <f>IF(ISERROR(VLOOKUP($AG1098,Datos!$A$9:$E$13,2,0)),"",VLOOKUP($AG1098,Datos!$A$9:$E$13,2,0))</f>
        <v>3 Moderado</v>
      </c>
      <c r="AI1098" s="197" t="str">
        <f>IF(ISERROR(VLOOKUP($AJ1098,Datos!$D$8:$E$13,2,0)),0,VLOOKUP($AJ1098,Datos!$D$8:$E$13,2,0))</f>
        <v>Extremadamente Dañino</v>
      </c>
      <c r="AJ1098" s="198">
        <f>IF(ISERROR(VLOOKUP($X1098,Datos!$B$8:$E$13,3,0)), 0, VLOOKUP($X1098,Datos!$B$8:$E$13,3,0))</f>
        <v>4</v>
      </c>
      <c r="AK1098" s="198">
        <f>IF(ISERROR(VLOOKUP(AL1098,Datos!D1091:E1096,2,0)),0,VLOOKUP(AL1098,Datos!D1091:E1096,2,0))</f>
        <v>0</v>
      </c>
      <c r="AL1098" s="198">
        <f>IF(ISERROR(VLOOKUP(Y1098,Datos!B1091:E1096,3,0)),0,VLOOKUP(Y1098,Datos!B1091:E1096,3,0))</f>
        <v>0</v>
      </c>
      <c r="AM1098" s="198">
        <f t="shared" si="53"/>
        <v>4</v>
      </c>
      <c r="AN1098" s="198" t="str">
        <f>IF(ISERROR(VLOOKUP($AM1098,Datos!$I$24:$J$28,2,0)),"-",VLOOKUP($AM1098,Datos!$I$24:$J$28,2,0))</f>
        <v>Moderado</v>
      </c>
    </row>
    <row r="1099" spans="1:40" s="199" customFormat="1">
      <c r="A1099" s="196"/>
      <c r="B1099" s="177"/>
      <c r="C1099" s="177"/>
      <c r="D1099" s="177"/>
      <c r="E1099" s="177"/>
      <c r="F1099" s="177"/>
      <c r="G1099" s="177"/>
      <c r="H1099" s="177"/>
      <c r="I1099" s="177"/>
      <c r="J1099" s="177"/>
      <c r="K1099" s="177"/>
      <c r="L1099" s="177"/>
      <c r="M1099" s="178" t="s">
        <v>191</v>
      </c>
      <c r="N1099" s="178" t="s">
        <v>194</v>
      </c>
      <c r="O1099" s="198">
        <f>IF( AND($M1099&lt;&gt;"", $N1099&lt;&gt;""), VLOOKUP( IF(ISERROR(VLOOKUP($M1099,Datos!$B$8:$C$13,2,0)),0,VLOOKUP($M1099,Datos!$B$8:$C$13,2,0)), Datos!$I$9:$N$13, IF(ISERROR(VLOOKUP($N1099,Datos!$B$17:$C$21,2,0)),0,VLOOKUP($N1099, Datos!$B$17:$C$21,2,0)+1),  0),  "-")</f>
        <v>22</v>
      </c>
      <c r="P1099" s="177"/>
      <c r="Q1099" s="177"/>
      <c r="R1099" s="177"/>
      <c r="S1099" s="178" t="s">
        <v>40</v>
      </c>
      <c r="T1099" s="198" t="str">
        <f>IF(ISERROR(VLOOKUP($S1099,Datos!$B$25:$C$29,2,0)),"", VLOOKUP($S1099,Datos!$B$25:$C$29,2,0))</f>
        <v>Alta</v>
      </c>
      <c r="U1099" s="198" t="str">
        <f>VLOOKUP($S1099,'Efectividad de Controles'!$B$5:$D$9,3,0)</f>
        <v>Impacto / Probabilidad</v>
      </c>
      <c r="V1099" s="177"/>
      <c r="W1099" s="177"/>
      <c r="X1099" s="178" t="s">
        <v>191</v>
      </c>
      <c r="Y1099" s="178" t="s">
        <v>196</v>
      </c>
      <c r="Z1099" s="198">
        <f>IF( AND($X1099&lt;&gt;"", $Y1099&lt;&gt;""), VLOOKUP( IF(ISERROR(VLOOKUP($X1099,Datos!$B$8:$C$13,2,0)),0,VLOOKUP($X1099,Datos!$B$8:$C$13,2,0)), Datos!$I$9:$N$13, IF(ISERROR(VLOOKUP($Y1099,Datos!$B$17:$C$21,2,0)),0,VLOOKUP($Y1099, Datos!$B$17:$C$21,2,0)+1),  0),  "-")</f>
        <v>25</v>
      </c>
      <c r="AA1099" s="177"/>
      <c r="AB1099" s="177"/>
      <c r="AC1099" s="179"/>
      <c r="AD1099" s="180"/>
      <c r="AE1099" s="198">
        <f t="shared" si="51"/>
        <v>22</v>
      </c>
      <c r="AF1099" s="198">
        <f t="shared" si="52"/>
        <v>25</v>
      </c>
      <c r="AG1099" s="178">
        <v>3</v>
      </c>
      <c r="AH1099" s="198" t="str">
        <f>IF(ISERROR(VLOOKUP($AG1099,Datos!$A$9:$E$13,2,0)),"",VLOOKUP($AG1099,Datos!$A$9:$E$13,2,0))</f>
        <v>3 Moderado</v>
      </c>
      <c r="AI1099" s="197" t="str">
        <f>IF(ISERROR(VLOOKUP($AJ1099,Datos!$D$8:$E$13,2,0)),0,VLOOKUP($AJ1099,Datos!$D$8:$E$13,2,0))</f>
        <v>Extremadamente Dañino</v>
      </c>
      <c r="AJ1099" s="198">
        <f>IF(ISERROR(VLOOKUP($X1099,Datos!$B$8:$E$13,3,0)), 0, VLOOKUP($X1099,Datos!$B$8:$E$13,3,0))</f>
        <v>4</v>
      </c>
      <c r="AK1099" s="198">
        <f>IF(ISERROR(VLOOKUP(AL1099,Datos!D1092:E1097,2,0)),0,VLOOKUP(AL1099,Datos!D1092:E1097,2,0))</f>
        <v>0</v>
      </c>
      <c r="AL1099" s="198">
        <f>IF(ISERROR(VLOOKUP(Y1099,Datos!B1092:E1097,3,0)),0,VLOOKUP(Y1099,Datos!B1092:E1097,3,0))</f>
        <v>0</v>
      </c>
      <c r="AM1099" s="198">
        <f t="shared" si="53"/>
        <v>4</v>
      </c>
      <c r="AN1099" s="198" t="str">
        <f>IF(ISERROR(VLOOKUP($AM1099,Datos!$I$24:$J$28,2,0)),"-",VLOOKUP($AM1099,Datos!$I$24:$J$28,2,0))</f>
        <v>Moderado</v>
      </c>
    </row>
    <row r="1100" spans="1:40" s="199" customFormat="1">
      <c r="A1100" s="196"/>
      <c r="B1100" s="177"/>
      <c r="C1100" s="177"/>
      <c r="D1100" s="177"/>
      <c r="E1100" s="177"/>
      <c r="F1100" s="177"/>
      <c r="G1100" s="177"/>
      <c r="H1100" s="177"/>
      <c r="I1100" s="177"/>
      <c r="J1100" s="177"/>
      <c r="K1100" s="177"/>
      <c r="L1100" s="177"/>
      <c r="M1100" s="178" t="s">
        <v>191</v>
      </c>
      <c r="N1100" s="178" t="s">
        <v>194</v>
      </c>
      <c r="O1100" s="198">
        <f>IF( AND($M1100&lt;&gt;"", $N1100&lt;&gt;""), VLOOKUP( IF(ISERROR(VLOOKUP($M1100,Datos!$B$8:$C$13,2,0)),0,VLOOKUP($M1100,Datos!$B$8:$C$13,2,0)), Datos!$I$9:$N$13, IF(ISERROR(VLOOKUP($N1100,Datos!$B$17:$C$21,2,0)),0,VLOOKUP($N1100, Datos!$B$17:$C$21,2,0)+1),  0),  "-")</f>
        <v>22</v>
      </c>
      <c r="P1100" s="177"/>
      <c r="Q1100" s="177"/>
      <c r="R1100" s="177"/>
      <c r="S1100" s="178" t="s">
        <v>40</v>
      </c>
      <c r="T1100" s="198" t="str">
        <f>IF(ISERROR(VLOOKUP($S1100,Datos!$B$25:$C$29,2,0)),"", VLOOKUP($S1100,Datos!$B$25:$C$29,2,0))</f>
        <v>Alta</v>
      </c>
      <c r="U1100" s="198" t="str">
        <f>VLOOKUP($S1100,'Efectividad de Controles'!$B$5:$D$9,3,0)</f>
        <v>Impacto / Probabilidad</v>
      </c>
      <c r="V1100" s="177"/>
      <c r="W1100" s="177"/>
      <c r="X1100" s="178" t="s">
        <v>191</v>
      </c>
      <c r="Y1100" s="178" t="s">
        <v>196</v>
      </c>
      <c r="Z1100" s="198">
        <f>IF( AND($X1100&lt;&gt;"", $Y1100&lt;&gt;""), VLOOKUP( IF(ISERROR(VLOOKUP($X1100,Datos!$B$8:$C$13,2,0)),0,VLOOKUP($X1100,Datos!$B$8:$C$13,2,0)), Datos!$I$9:$N$13, IF(ISERROR(VLOOKUP($Y1100,Datos!$B$17:$C$21,2,0)),0,VLOOKUP($Y1100, Datos!$B$17:$C$21,2,0)+1),  0),  "-")</f>
        <v>25</v>
      </c>
      <c r="AA1100" s="177"/>
      <c r="AB1100" s="177"/>
      <c r="AC1100" s="179"/>
      <c r="AD1100" s="180"/>
      <c r="AE1100" s="198">
        <f t="shared" si="51"/>
        <v>22</v>
      </c>
      <c r="AF1100" s="198">
        <f t="shared" si="52"/>
        <v>25</v>
      </c>
      <c r="AG1100" s="178">
        <v>3</v>
      </c>
      <c r="AH1100" s="198" t="str">
        <f>IF(ISERROR(VLOOKUP($AG1100,Datos!$A$9:$E$13,2,0)),"",VLOOKUP($AG1100,Datos!$A$9:$E$13,2,0))</f>
        <v>3 Moderado</v>
      </c>
      <c r="AI1100" s="197" t="str">
        <f>IF(ISERROR(VLOOKUP($AJ1100,Datos!$D$8:$E$13,2,0)),0,VLOOKUP($AJ1100,Datos!$D$8:$E$13,2,0))</f>
        <v>Extremadamente Dañino</v>
      </c>
      <c r="AJ1100" s="198">
        <f>IF(ISERROR(VLOOKUP($X1100,Datos!$B$8:$E$13,3,0)), 0, VLOOKUP($X1100,Datos!$B$8:$E$13,3,0))</f>
        <v>4</v>
      </c>
      <c r="AK1100" s="198">
        <f>IF(ISERROR(VLOOKUP(AL1100,Datos!D1093:E1098,2,0)),0,VLOOKUP(AL1100,Datos!D1093:E1098,2,0))</f>
        <v>0</v>
      </c>
      <c r="AL1100" s="198">
        <f>IF(ISERROR(VLOOKUP(Y1100,Datos!B1093:E1098,3,0)),0,VLOOKUP(Y1100,Datos!B1093:E1098,3,0))</f>
        <v>0</v>
      </c>
      <c r="AM1100" s="198">
        <f t="shared" si="53"/>
        <v>4</v>
      </c>
      <c r="AN1100" s="198" t="str">
        <f>IF(ISERROR(VLOOKUP($AM1100,Datos!$I$24:$J$28,2,0)),"-",VLOOKUP($AM1100,Datos!$I$24:$J$28,2,0))</f>
        <v>Moderado</v>
      </c>
    </row>
    <row r="1101" spans="1:40" s="199" customFormat="1">
      <c r="A1101" s="196"/>
      <c r="B1101" s="177"/>
      <c r="C1101" s="177"/>
      <c r="D1101" s="177"/>
      <c r="E1101" s="177"/>
      <c r="F1101" s="177"/>
      <c r="G1101" s="177"/>
      <c r="H1101" s="177"/>
      <c r="I1101" s="177"/>
      <c r="J1101" s="177"/>
      <c r="K1101" s="177"/>
      <c r="L1101" s="177"/>
      <c r="M1101" s="178" t="s">
        <v>191</v>
      </c>
      <c r="N1101" s="178" t="s">
        <v>194</v>
      </c>
      <c r="O1101" s="198">
        <f>IF( AND($M1101&lt;&gt;"", $N1101&lt;&gt;""), VLOOKUP( IF(ISERROR(VLOOKUP($M1101,Datos!$B$8:$C$13,2,0)),0,VLOOKUP($M1101,Datos!$B$8:$C$13,2,0)), Datos!$I$9:$N$13, IF(ISERROR(VLOOKUP($N1101,Datos!$B$17:$C$21,2,0)),0,VLOOKUP($N1101, Datos!$B$17:$C$21,2,0)+1),  0),  "-")</f>
        <v>22</v>
      </c>
      <c r="P1101" s="177"/>
      <c r="Q1101" s="177"/>
      <c r="R1101" s="177"/>
      <c r="S1101" s="178" t="s">
        <v>40</v>
      </c>
      <c r="T1101" s="198" t="str">
        <f>IF(ISERROR(VLOOKUP($S1101,Datos!$B$25:$C$29,2,0)),"", VLOOKUP($S1101,Datos!$B$25:$C$29,2,0))</f>
        <v>Alta</v>
      </c>
      <c r="U1101" s="198" t="str">
        <f>VLOOKUP($S1101,'Efectividad de Controles'!$B$5:$D$9,3,0)</f>
        <v>Impacto / Probabilidad</v>
      </c>
      <c r="V1101" s="177"/>
      <c r="W1101" s="177"/>
      <c r="X1101" s="178" t="s">
        <v>191</v>
      </c>
      <c r="Y1101" s="178" t="s">
        <v>196</v>
      </c>
      <c r="Z1101" s="198">
        <f>IF( AND($X1101&lt;&gt;"", $Y1101&lt;&gt;""), VLOOKUP( IF(ISERROR(VLOOKUP($X1101,Datos!$B$8:$C$13,2,0)),0,VLOOKUP($X1101,Datos!$B$8:$C$13,2,0)), Datos!$I$9:$N$13, IF(ISERROR(VLOOKUP($Y1101,Datos!$B$17:$C$21,2,0)),0,VLOOKUP($Y1101, Datos!$B$17:$C$21,2,0)+1),  0),  "-")</f>
        <v>25</v>
      </c>
      <c r="AA1101" s="177"/>
      <c r="AB1101" s="177"/>
      <c r="AC1101" s="179"/>
      <c r="AD1101" s="180"/>
      <c r="AE1101" s="198">
        <f t="shared" si="51"/>
        <v>22</v>
      </c>
      <c r="AF1101" s="198">
        <f t="shared" si="52"/>
        <v>25</v>
      </c>
      <c r="AG1101" s="178">
        <v>3</v>
      </c>
      <c r="AH1101" s="198" t="str">
        <f>IF(ISERROR(VLOOKUP($AG1101,Datos!$A$9:$E$13,2,0)),"",VLOOKUP($AG1101,Datos!$A$9:$E$13,2,0))</f>
        <v>3 Moderado</v>
      </c>
      <c r="AI1101" s="197" t="str">
        <f>IF(ISERROR(VLOOKUP($AJ1101,Datos!$D$8:$E$13,2,0)),0,VLOOKUP($AJ1101,Datos!$D$8:$E$13,2,0))</f>
        <v>Extremadamente Dañino</v>
      </c>
      <c r="AJ1101" s="198">
        <f>IF(ISERROR(VLOOKUP($X1101,Datos!$B$8:$E$13,3,0)), 0, VLOOKUP($X1101,Datos!$B$8:$E$13,3,0))</f>
        <v>4</v>
      </c>
      <c r="AK1101" s="198">
        <f>IF(ISERROR(VLOOKUP(AL1101,Datos!D1094:E1099,2,0)),0,VLOOKUP(AL1101,Datos!D1094:E1099,2,0))</f>
        <v>0</v>
      </c>
      <c r="AL1101" s="198">
        <f>IF(ISERROR(VLOOKUP(Y1101,Datos!B1094:E1099,3,0)),0,VLOOKUP(Y1101,Datos!B1094:E1099,3,0))</f>
        <v>0</v>
      </c>
      <c r="AM1101" s="198">
        <f t="shared" si="53"/>
        <v>4</v>
      </c>
      <c r="AN1101" s="198" t="str">
        <f>IF(ISERROR(VLOOKUP($AM1101,Datos!$I$24:$J$28,2,0)),"-",VLOOKUP($AM1101,Datos!$I$24:$J$28,2,0))</f>
        <v>Moderado</v>
      </c>
    </row>
    <row r="1102" spans="1:40" s="199" customFormat="1">
      <c r="A1102" s="196"/>
      <c r="B1102" s="177"/>
      <c r="C1102" s="177"/>
      <c r="D1102" s="177"/>
      <c r="E1102" s="177"/>
      <c r="F1102" s="177"/>
      <c r="G1102" s="177"/>
      <c r="H1102" s="177"/>
      <c r="I1102" s="177"/>
      <c r="J1102" s="177"/>
      <c r="K1102" s="177"/>
      <c r="L1102" s="177"/>
      <c r="M1102" s="178" t="s">
        <v>191</v>
      </c>
      <c r="N1102" s="178" t="s">
        <v>194</v>
      </c>
      <c r="O1102" s="198">
        <f>IF( AND($M1102&lt;&gt;"", $N1102&lt;&gt;""), VLOOKUP( IF(ISERROR(VLOOKUP($M1102,Datos!$B$8:$C$13,2,0)),0,VLOOKUP($M1102,Datos!$B$8:$C$13,2,0)), Datos!$I$9:$N$13, IF(ISERROR(VLOOKUP($N1102,Datos!$B$17:$C$21,2,0)),0,VLOOKUP($N1102, Datos!$B$17:$C$21,2,0)+1),  0),  "-")</f>
        <v>22</v>
      </c>
      <c r="P1102" s="177"/>
      <c r="Q1102" s="177"/>
      <c r="R1102" s="177"/>
      <c r="S1102" s="178" t="s">
        <v>40</v>
      </c>
      <c r="T1102" s="198" t="str">
        <f>IF(ISERROR(VLOOKUP($S1102,Datos!$B$25:$C$29,2,0)),"", VLOOKUP($S1102,Datos!$B$25:$C$29,2,0))</f>
        <v>Alta</v>
      </c>
      <c r="U1102" s="198" t="str">
        <f>VLOOKUP($S1102,'Efectividad de Controles'!$B$5:$D$9,3,0)</f>
        <v>Impacto / Probabilidad</v>
      </c>
      <c r="V1102" s="177"/>
      <c r="W1102" s="177"/>
      <c r="X1102" s="178" t="s">
        <v>191</v>
      </c>
      <c r="Y1102" s="178" t="s">
        <v>196</v>
      </c>
      <c r="Z1102" s="198">
        <f>IF( AND($X1102&lt;&gt;"", $Y1102&lt;&gt;""), VLOOKUP( IF(ISERROR(VLOOKUP($X1102,Datos!$B$8:$C$13,2,0)),0,VLOOKUP($X1102,Datos!$B$8:$C$13,2,0)), Datos!$I$9:$N$13, IF(ISERROR(VLOOKUP($Y1102,Datos!$B$17:$C$21,2,0)),0,VLOOKUP($Y1102, Datos!$B$17:$C$21,2,0)+1),  0),  "-")</f>
        <v>25</v>
      </c>
      <c r="AA1102" s="177"/>
      <c r="AB1102" s="177"/>
      <c r="AC1102" s="179"/>
      <c r="AD1102" s="180"/>
      <c r="AE1102" s="198">
        <f t="shared" si="51"/>
        <v>22</v>
      </c>
      <c r="AF1102" s="198">
        <f t="shared" si="52"/>
        <v>25</v>
      </c>
      <c r="AG1102" s="178">
        <v>3</v>
      </c>
      <c r="AH1102" s="198" t="str">
        <f>IF(ISERROR(VLOOKUP($AG1102,Datos!$A$9:$E$13,2,0)),"",VLOOKUP($AG1102,Datos!$A$9:$E$13,2,0))</f>
        <v>3 Moderado</v>
      </c>
      <c r="AI1102" s="197" t="str">
        <f>IF(ISERROR(VLOOKUP($AJ1102,Datos!$D$8:$E$13,2,0)),0,VLOOKUP($AJ1102,Datos!$D$8:$E$13,2,0))</f>
        <v>Extremadamente Dañino</v>
      </c>
      <c r="AJ1102" s="198">
        <f>IF(ISERROR(VLOOKUP($X1102,Datos!$B$8:$E$13,3,0)), 0, VLOOKUP($X1102,Datos!$B$8:$E$13,3,0))</f>
        <v>4</v>
      </c>
      <c r="AK1102" s="198">
        <f>IF(ISERROR(VLOOKUP(AL1102,Datos!D1095:E1100,2,0)),0,VLOOKUP(AL1102,Datos!D1095:E1100,2,0))</f>
        <v>0</v>
      </c>
      <c r="AL1102" s="198">
        <f>IF(ISERROR(VLOOKUP(Y1102,Datos!B1095:E1100,3,0)),0,VLOOKUP(Y1102,Datos!B1095:E1100,3,0))</f>
        <v>0</v>
      </c>
      <c r="AM1102" s="198">
        <f t="shared" si="53"/>
        <v>4</v>
      </c>
      <c r="AN1102" s="198" t="str">
        <f>IF(ISERROR(VLOOKUP($AM1102,Datos!$I$24:$J$28,2,0)),"-",VLOOKUP($AM1102,Datos!$I$24:$J$28,2,0))</f>
        <v>Moderado</v>
      </c>
    </row>
    <row r="1103" spans="1:40" s="199" customFormat="1">
      <c r="A1103" s="196"/>
      <c r="B1103" s="177"/>
      <c r="C1103" s="177"/>
      <c r="D1103" s="177"/>
      <c r="E1103" s="177"/>
      <c r="F1103" s="177"/>
      <c r="G1103" s="177"/>
      <c r="H1103" s="177"/>
      <c r="I1103" s="177"/>
      <c r="J1103" s="177"/>
      <c r="K1103" s="177"/>
      <c r="L1103" s="177"/>
      <c r="M1103" s="178" t="s">
        <v>191</v>
      </c>
      <c r="N1103" s="178" t="s">
        <v>194</v>
      </c>
      <c r="O1103" s="198">
        <f>IF( AND($M1103&lt;&gt;"", $N1103&lt;&gt;""), VLOOKUP( IF(ISERROR(VLOOKUP($M1103,Datos!$B$8:$C$13,2,0)),0,VLOOKUP($M1103,Datos!$B$8:$C$13,2,0)), Datos!$I$9:$N$13, IF(ISERROR(VLOOKUP($N1103,Datos!$B$17:$C$21,2,0)),0,VLOOKUP($N1103, Datos!$B$17:$C$21,2,0)+1),  0),  "-")</f>
        <v>22</v>
      </c>
      <c r="P1103" s="177"/>
      <c r="Q1103" s="177"/>
      <c r="R1103" s="177"/>
      <c r="S1103" s="178" t="s">
        <v>40</v>
      </c>
      <c r="T1103" s="198" t="str">
        <f>IF(ISERROR(VLOOKUP($S1103,Datos!$B$25:$C$29,2,0)),"", VLOOKUP($S1103,Datos!$B$25:$C$29,2,0))</f>
        <v>Alta</v>
      </c>
      <c r="U1103" s="198" t="str">
        <f>VLOOKUP($S1103,'Efectividad de Controles'!$B$5:$D$9,3,0)</f>
        <v>Impacto / Probabilidad</v>
      </c>
      <c r="V1103" s="177"/>
      <c r="W1103" s="177"/>
      <c r="X1103" s="178" t="s">
        <v>191</v>
      </c>
      <c r="Y1103" s="178" t="s">
        <v>196</v>
      </c>
      <c r="Z1103" s="198">
        <f>IF( AND($X1103&lt;&gt;"", $Y1103&lt;&gt;""), VLOOKUP( IF(ISERROR(VLOOKUP($X1103,Datos!$B$8:$C$13,2,0)),0,VLOOKUP($X1103,Datos!$B$8:$C$13,2,0)), Datos!$I$9:$N$13, IF(ISERROR(VLOOKUP($Y1103,Datos!$B$17:$C$21,2,0)),0,VLOOKUP($Y1103, Datos!$B$17:$C$21,2,0)+1),  0),  "-")</f>
        <v>25</v>
      </c>
      <c r="AA1103" s="177"/>
      <c r="AB1103" s="177"/>
      <c r="AC1103" s="179"/>
      <c r="AD1103" s="180"/>
      <c r="AE1103" s="198">
        <f t="shared" si="51"/>
        <v>22</v>
      </c>
      <c r="AF1103" s="198">
        <f t="shared" si="52"/>
        <v>25</v>
      </c>
      <c r="AG1103" s="178">
        <v>3</v>
      </c>
      <c r="AH1103" s="198" t="str">
        <f>IF(ISERROR(VLOOKUP($AG1103,Datos!$A$9:$E$13,2,0)),"",VLOOKUP($AG1103,Datos!$A$9:$E$13,2,0))</f>
        <v>3 Moderado</v>
      </c>
      <c r="AI1103" s="197" t="str">
        <f>IF(ISERROR(VLOOKUP($AJ1103,Datos!$D$8:$E$13,2,0)),0,VLOOKUP($AJ1103,Datos!$D$8:$E$13,2,0))</f>
        <v>Extremadamente Dañino</v>
      </c>
      <c r="AJ1103" s="198">
        <f>IF(ISERROR(VLOOKUP($X1103,Datos!$B$8:$E$13,3,0)), 0, VLOOKUP($X1103,Datos!$B$8:$E$13,3,0))</f>
        <v>4</v>
      </c>
      <c r="AK1103" s="198">
        <f>IF(ISERROR(VLOOKUP(AL1103,Datos!D1096:E1101,2,0)),0,VLOOKUP(AL1103,Datos!D1096:E1101,2,0))</f>
        <v>0</v>
      </c>
      <c r="AL1103" s="198">
        <f>IF(ISERROR(VLOOKUP(Y1103,Datos!B1096:E1101,3,0)),0,VLOOKUP(Y1103,Datos!B1096:E1101,3,0))</f>
        <v>0</v>
      </c>
      <c r="AM1103" s="198">
        <f t="shared" si="53"/>
        <v>4</v>
      </c>
      <c r="AN1103" s="198" t="str">
        <f>IF(ISERROR(VLOOKUP($AM1103,Datos!$I$24:$J$28,2,0)),"-",VLOOKUP($AM1103,Datos!$I$24:$J$28,2,0))</f>
        <v>Moderado</v>
      </c>
    </row>
    <row r="1104" spans="1:40" s="199" customFormat="1">
      <c r="A1104" s="196"/>
      <c r="B1104" s="177"/>
      <c r="C1104" s="177"/>
      <c r="D1104" s="177"/>
      <c r="E1104" s="177"/>
      <c r="F1104" s="177"/>
      <c r="G1104" s="177"/>
      <c r="H1104" s="177"/>
      <c r="I1104" s="177"/>
      <c r="J1104" s="177"/>
      <c r="K1104" s="177"/>
      <c r="L1104" s="177"/>
      <c r="M1104" s="178" t="s">
        <v>191</v>
      </c>
      <c r="N1104" s="178" t="s">
        <v>194</v>
      </c>
      <c r="O1104" s="198">
        <f>IF( AND($M1104&lt;&gt;"", $N1104&lt;&gt;""), VLOOKUP( IF(ISERROR(VLOOKUP($M1104,Datos!$B$8:$C$13,2,0)),0,VLOOKUP($M1104,Datos!$B$8:$C$13,2,0)), Datos!$I$9:$N$13, IF(ISERROR(VLOOKUP($N1104,Datos!$B$17:$C$21,2,0)),0,VLOOKUP($N1104, Datos!$B$17:$C$21,2,0)+1),  0),  "-")</f>
        <v>22</v>
      </c>
      <c r="P1104" s="177"/>
      <c r="Q1104" s="177"/>
      <c r="R1104" s="177"/>
      <c r="S1104" s="178" t="s">
        <v>40</v>
      </c>
      <c r="T1104" s="198" t="str">
        <f>IF(ISERROR(VLOOKUP($S1104,Datos!$B$25:$C$29,2,0)),"", VLOOKUP($S1104,Datos!$B$25:$C$29,2,0))</f>
        <v>Alta</v>
      </c>
      <c r="U1104" s="198" t="str">
        <f>VLOOKUP($S1104,'Efectividad de Controles'!$B$5:$D$9,3,0)</f>
        <v>Impacto / Probabilidad</v>
      </c>
      <c r="V1104" s="177"/>
      <c r="W1104" s="177"/>
      <c r="X1104" s="178" t="s">
        <v>191</v>
      </c>
      <c r="Y1104" s="178" t="s">
        <v>196</v>
      </c>
      <c r="Z1104" s="198">
        <f>IF( AND($X1104&lt;&gt;"", $Y1104&lt;&gt;""), VLOOKUP( IF(ISERROR(VLOOKUP($X1104,Datos!$B$8:$C$13,2,0)),0,VLOOKUP($X1104,Datos!$B$8:$C$13,2,0)), Datos!$I$9:$N$13, IF(ISERROR(VLOOKUP($Y1104,Datos!$B$17:$C$21,2,0)),0,VLOOKUP($Y1104, Datos!$B$17:$C$21,2,0)+1),  0),  "-")</f>
        <v>25</v>
      </c>
      <c r="AA1104" s="177"/>
      <c r="AB1104" s="177"/>
      <c r="AC1104" s="179"/>
      <c r="AD1104" s="180"/>
      <c r="AE1104" s="198">
        <f t="shared" si="51"/>
        <v>22</v>
      </c>
      <c r="AF1104" s="198">
        <f t="shared" si="52"/>
        <v>25</v>
      </c>
      <c r="AG1104" s="178">
        <v>3</v>
      </c>
      <c r="AH1104" s="198" t="str">
        <f>IF(ISERROR(VLOOKUP($AG1104,Datos!$A$9:$E$13,2,0)),"",VLOOKUP($AG1104,Datos!$A$9:$E$13,2,0))</f>
        <v>3 Moderado</v>
      </c>
      <c r="AI1104" s="197" t="str">
        <f>IF(ISERROR(VLOOKUP($AJ1104,Datos!$D$8:$E$13,2,0)),0,VLOOKUP($AJ1104,Datos!$D$8:$E$13,2,0))</f>
        <v>Extremadamente Dañino</v>
      </c>
      <c r="AJ1104" s="198">
        <f>IF(ISERROR(VLOOKUP($X1104,Datos!$B$8:$E$13,3,0)), 0, VLOOKUP($X1104,Datos!$B$8:$E$13,3,0))</f>
        <v>4</v>
      </c>
      <c r="AK1104" s="198">
        <f>IF(ISERROR(VLOOKUP(AL1104,Datos!D1097:E1102,2,0)),0,VLOOKUP(AL1104,Datos!D1097:E1102,2,0))</f>
        <v>0</v>
      </c>
      <c r="AL1104" s="198">
        <f>IF(ISERROR(VLOOKUP(Y1104,Datos!B1097:E1102,3,0)),0,VLOOKUP(Y1104,Datos!B1097:E1102,3,0))</f>
        <v>0</v>
      </c>
      <c r="AM1104" s="198">
        <f t="shared" si="53"/>
        <v>4</v>
      </c>
      <c r="AN1104" s="198" t="str">
        <f>IF(ISERROR(VLOOKUP($AM1104,Datos!$I$24:$J$28,2,0)),"-",VLOOKUP($AM1104,Datos!$I$24:$J$28,2,0))</f>
        <v>Moderado</v>
      </c>
    </row>
    <row r="1105" spans="1:40" s="199" customFormat="1">
      <c r="A1105" s="196"/>
      <c r="B1105" s="177"/>
      <c r="C1105" s="177"/>
      <c r="D1105" s="177"/>
      <c r="E1105" s="177"/>
      <c r="F1105" s="177"/>
      <c r="G1105" s="177"/>
      <c r="H1105" s="177"/>
      <c r="I1105" s="177"/>
      <c r="J1105" s="177"/>
      <c r="K1105" s="177"/>
      <c r="L1105" s="177"/>
      <c r="M1105" s="178" t="s">
        <v>191</v>
      </c>
      <c r="N1105" s="178" t="s">
        <v>194</v>
      </c>
      <c r="O1105" s="198">
        <f>IF( AND($M1105&lt;&gt;"", $N1105&lt;&gt;""), VLOOKUP( IF(ISERROR(VLOOKUP($M1105,Datos!$B$8:$C$13,2,0)),0,VLOOKUP($M1105,Datos!$B$8:$C$13,2,0)), Datos!$I$9:$N$13, IF(ISERROR(VLOOKUP($N1105,Datos!$B$17:$C$21,2,0)),0,VLOOKUP($N1105, Datos!$B$17:$C$21,2,0)+1),  0),  "-")</f>
        <v>22</v>
      </c>
      <c r="P1105" s="177"/>
      <c r="Q1105" s="177"/>
      <c r="R1105" s="177"/>
      <c r="S1105" s="178" t="s">
        <v>40</v>
      </c>
      <c r="T1105" s="198" t="str">
        <f>IF(ISERROR(VLOOKUP($S1105,Datos!$B$25:$C$29,2,0)),"", VLOOKUP($S1105,Datos!$B$25:$C$29,2,0))</f>
        <v>Alta</v>
      </c>
      <c r="U1105" s="198" t="str">
        <f>VLOOKUP($S1105,'Efectividad de Controles'!$B$5:$D$9,3,0)</f>
        <v>Impacto / Probabilidad</v>
      </c>
      <c r="V1105" s="177"/>
      <c r="W1105" s="177"/>
      <c r="X1105" s="178" t="s">
        <v>191</v>
      </c>
      <c r="Y1105" s="178" t="s">
        <v>196</v>
      </c>
      <c r="Z1105" s="198">
        <f>IF( AND($X1105&lt;&gt;"", $Y1105&lt;&gt;""), VLOOKUP( IF(ISERROR(VLOOKUP($X1105,Datos!$B$8:$C$13,2,0)),0,VLOOKUP($X1105,Datos!$B$8:$C$13,2,0)), Datos!$I$9:$N$13, IF(ISERROR(VLOOKUP($Y1105,Datos!$B$17:$C$21,2,0)),0,VLOOKUP($Y1105, Datos!$B$17:$C$21,2,0)+1),  0),  "-")</f>
        <v>25</v>
      </c>
      <c r="AA1105" s="177"/>
      <c r="AB1105" s="177"/>
      <c r="AC1105" s="179"/>
      <c r="AD1105" s="180"/>
      <c r="AE1105" s="198">
        <f t="shared" si="51"/>
        <v>22</v>
      </c>
      <c r="AF1105" s="198">
        <f t="shared" si="52"/>
        <v>25</v>
      </c>
      <c r="AG1105" s="178">
        <v>3</v>
      </c>
      <c r="AH1105" s="198" t="str">
        <f>IF(ISERROR(VLOOKUP($AG1105,Datos!$A$9:$E$13,2,0)),"",VLOOKUP($AG1105,Datos!$A$9:$E$13,2,0))</f>
        <v>3 Moderado</v>
      </c>
      <c r="AI1105" s="197" t="str">
        <f>IF(ISERROR(VLOOKUP($AJ1105,Datos!$D$8:$E$13,2,0)),0,VLOOKUP($AJ1105,Datos!$D$8:$E$13,2,0))</f>
        <v>Extremadamente Dañino</v>
      </c>
      <c r="AJ1105" s="198">
        <f>IF(ISERROR(VLOOKUP($X1105,Datos!$B$8:$E$13,3,0)), 0, VLOOKUP($X1105,Datos!$B$8:$E$13,3,0))</f>
        <v>4</v>
      </c>
      <c r="AK1105" s="198">
        <f>IF(ISERROR(VLOOKUP(AL1105,Datos!D1098:E1103,2,0)),0,VLOOKUP(AL1105,Datos!D1098:E1103,2,0))</f>
        <v>0</v>
      </c>
      <c r="AL1105" s="198">
        <f>IF(ISERROR(VLOOKUP(Y1105,Datos!B1098:E1103,3,0)),0,VLOOKUP(Y1105,Datos!B1098:E1103,3,0))</f>
        <v>0</v>
      </c>
      <c r="AM1105" s="198">
        <f t="shared" si="53"/>
        <v>4</v>
      </c>
      <c r="AN1105" s="198" t="str">
        <f>IF(ISERROR(VLOOKUP($AM1105,Datos!$I$24:$J$28,2,0)),"-",VLOOKUP($AM1105,Datos!$I$24:$J$28,2,0))</f>
        <v>Moderado</v>
      </c>
    </row>
    <row r="1106" spans="1:40" s="199" customFormat="1">
      <c r="A1106" s="196"/>
      <c r="B1106" s="177"/>
      <c r="C1106" s="177"/>
      <c r="D1106" s="177"/>
      <c r="E1106" s="177"/>
      <c r="F1106" s="177"/>
      <c r="G1106" s="177"/>
      <c r="H1106" s="177"/>
      <c r="I1106" s="177"/>
      <c r="J1106" s="177"/>
      <c r="K1106" s="177"/>
      <c r="L1106" s="177"/>
      <c r="M1106" s="178" t="s">
        <v>191</v>
      </c>
      <c r="N1106" s="178" t="s">
        <v>194</v>
      </c>
      <c r="O1106" s="198">
        <f>IF( AND($M1106&lt;&gt;"", $N1106&lt;&gt;""), VLOOKUP( IF(ISERROR(VLOOKUP($M1106,Datos!$B$8:$C$13,2,0)),0,VLOOKUP($M1106,Datos!$B$8:$C$13,2,0)), Datos!$I$9:$N$13, IF(ISERROR(VLOOKUP($N1106,Datos!$B$17:$C$21,2,0)),0,VLOOKUP($N1106, Datos!$B$17:$C$21,2,0)+1),  0),  "-")</f>
        <v>22</v>
      </c>
      <c r="P1106" s="177"/>
      <c r="Q1106" s="177"/>
      <c r="R1106" s="177"/>
      <c r="S1106" s="178" t="s">
        <v>40</v>
      </c>
      <c r="T1106" s="198" t="str">
        <f>IF(ISERROR(VLOOKUP($S1106,Datos!$B$25:$C$29,2,0)),"", VLOOKUP($S1106,Datos!$B$25:$C$29,2,0))</f>
        <v>Alta</v>
      </c>
      <c r="U1106" s="198" t="str">
        <f>VLOOKUP($S1106,'Efectividad de Controles'!$B$5:$D$9,3,0)</f>
        <v>Impacto / Probabilidad</v>
      </c>
      <c r="V1106" s="177"/>
      <c r="W1106" s="177"/>
      <c r="X1106" s="178" t="s">
        <v>191</v>
      </c>
      <c r="Y1106" s="178" t="s">
        <v>196</v>
      </c>
      <c r="Z1106" s="198">
        <f>IF( AND($X1106&lt;&gt;"", $Y1106&lt;&gt;""), VLOOKUP( IF(ISERROR(VLOOKUP($X1106,Datos!$B$8:$C$13,2,0)),0,VLOOKUP($X1106,Datos!$B$8:$C$13,2,0)), Datos!$I$9:$N$13, IF(ISERROR(VLOOKUP($Y1106,Datos!$B$17:$C$21,2,0)),0,VLOOKUP($Y1106, Datos!$B$17:$C$21,2,0)+1),  0),  "-")</f>
        <v>25</v>
      </c>
      <c r="AA1106" s="177"/>
      <c r="AB1106" s="177"/>
      <c r="AC1106" s="179"/>
      <c r="AD1106" s="180"/>
      <c r="AE1106" s="198">
        <f t="shared" si="51"/>
        <v>22</v>
      </c>
      <c r="AF1106" s="198">
        <f t="shared" si="52"/>
        <v>25</v>
      </c>
      <c r="AG1106" s="178">
        <v>3</v>
      </c>
      <c r="AH1106" s="198" t="str">
        <f>IF(ISERROR(VLOOKUP($AG1106,Datos!$A$9:$E$13,2,0)),"",VLOOKUP($AG1106,Datos!$A$9:$E$13,2,0))</f>
        <v>3 Moderado</v>
      </c>
      <c r="AI1106" s="197" t="str">
        <f>IF(ISERROR(VLOOKUP($AJ1106,Datos!$D$8:$E$13,2,0)),0,VLOOKUP($AJ1106,Datos!$D$8:$E$13,2,0))</f>
        <v>Extremadamente Dañino</v>
      </c>
      <c r="AJ1106" s="198">
        <f>IF(ISERROR(VLOOKUP($X1106,Datos!$B$8:$E$13,3,0)), 0, VLOOKUP($X1106,Datos!$B$8:$E$13,3,0))</f>
        <v>4</v>
      </c>
      <c r="AK1106" s="198">
        <f>IF(ISERROR(VLOOKUP(AL1106,Datos!D1099:E1104,2,0)),0,VLOOKUP(AL1106,Datos!D1099:E1104,2,0))</f>
        <v>0</v>
      </c>
      <c r="AL1106" s="198">
        <f>IF(ISERROR(VLOOKUP(Y1106,Datos!B1099:E1104,3,0)),0,VLOOKUP(Y1106,Datos!B1099:E1104,3,0))</f>
        <v>0</v>
      </c>
      <c r="AM1106" s="198">
        <f t="shared" si="53"/>
        <v>4</v>
      </c>
      <c r="AN1106" s="198" t="str">
        <f>IF(ISERROR(VLOOKUP($AM1106,Datos!$I$24:$J$28,2,0)),"-",VLOOKUP($AM1106,Datos!$I$24:$J$28,2,0))</f>
        <v>Moderado</v>
      </c>
    </row>
    <row r="1107" spans="1:40" s="199" customFormat="1">
      <c r="A1107" s="196"/>
      <c r="B1107" s="177"/>
      <c r="C1107" s="177"/>
      <c r="D1107" s="177"/>
      <c r="E1107" s="177"/>
      <c r="F1107" s="177"/>
      <c r="G1107" s="177"/>
      <c r="H1107" s="177"/>
      <c r="I1107" s="177"/>
      <c r="J1107" s="177"/>
      <c r="K1107" s="177"/>
      <c r="L1107" s="177"/>
      <c r="M1107" s="178" t="s">
        <v>191</v>
      </c>
      <c r="N1107" s="178" t="s">
        <v>194</v>
      </c>
      <c r="O1107" s="198">
        <f>IF( AND($M1107&lt;&gt;"", $N1107&lt;&gt;""), VLOOKUP( IF(ISERROR(VLOOKUP($M1107,Datos!$B$8:$C$13,2,0)),0,VLOOKUP($M1107,Datos!$B$8:$C$13,2,0)), Datos!$I$9:$N$13, IF(ISERROR(VLOOKUP($N1107,Datos!$B$17:$C$21,2,0)),0,VLOOKUP($N1107, Datos!$B$17:$C$21,2,0)+1),  0),  "-")</f>
        <v>22</v>
      </c>
      <c r="P1107" s="177"/>
      <c r="Q1107" s="177"/>
      <c r="R1107" s="177"/>
      <c r="S1107" s="178" t="s">
        <v>40</v>
      </c>
      <c r="T1107" s="198" t="str">
        <f>IF(ISERROR(VLOOKUP($S1107,Datos!$B$25:$C$29,2,0)),"", VLOOKUP($S1107,Datos!$B$25:$C$29,2,0))</f>
        <v>Alta</v>
      </c>
      <c r="U1107" s="198" t="str">
        <f>VLOOKUP($S1107,'Efectividad de Controles'!$B$5:$D$9,3,0)</f>
        <v>Impacto / Probabilidad</v>
      </c>
      <c r="V1107" s="177"/>
      <c r="W1107" s="177"/>
      <c r="X1107" s="178" t="s">
        <v>191</v>
      </c>
      <c r="Y1107" s="178" t="s">
        <v>196</v>
      </c>
      <c r="Z1107" s="198">
        <f>IF( AND($X1107&lt;&gt;"", $Y1107&lt;&gt;""), VLOOKUP( IF(ISERROR(VLOOKUP($X1107,Datos!$B$8:$C$13,2,0)),0,VLOOKUP($X1107,Datos!$B$8:$C$13,2,0)), Datos!$I$9:$N$13, IF(ISERROR(VLOOKUP($Y1107,Datos!$B$17:$C$21,2,0)),0,VLOOKUP($Y1107, Datos!$B$17:$C$21,2,0)+1),  0),  "-")</f>
        <v>25</v>
      </c>
      <c r="AA1107" s="177"/>
      <c r="AB1107" s="177"/>
      <c r="AC1107" s="179"/>
      <c r="AD1107" s="180"/>
      <c r="AE1107" s="198">
        <f t="shared" si="51"/>
        <v>22</v>
      </c>
      <c r="AF1107" s="198">
        <f t="shared" si="52"/>
        <v>25</v>
      </c>
      <c r="AG1107" s="178">
        <v>3</v>
      </c>
      <c r="AH1107" s="198" t="str">
        <f>IF(ISERROR(VLOOKUP($AG1107,Datos!$A$9:$E$13,2,0)),"",VLOOKUP($AG1107,Datos!$A$9:$E$13,2,0))</f>
        <v>3 Moderado</v>
      </c>
      <c r="AI1107" s="197" t="str">
        <f>IF(ISERROR(VLOOKUP($AJ1107,Datos!$D$8:$E$13,2,0)),0,VLOOKUP($AJ1107,Datos!$D$8:$E$13,2,0))</f>
        <v>Extremadamente Dañino</v>
      </c>
      <c r="AJ1107" s="198">
        <f>IF(ISERROR(VLOOKUP($X1107,Datos!$B$8:$E$13,3,0)), 0, VLOOKUP($X1107,Datos!$B$8:$E$13,3,0))</f>
        <v>4</v>
      </c>
      <c r="AK1107" s="198">
        <f>IF(ISERROR(VLOOKUP(AL1107,Datos!D1100:E1105,2,0)),0,VLOOKUP(AL1107,Datos!D1100:E1105,2,0))</f>
        <v>0</v>
      </c>
      <c r="AL1107" s="198">
        <f>IF(ISERROR(VLOOKUP(Y1107,Datos!B1100:E1105,3,0)),0,VLOOKUP(Y1107,Datos!B1100:E1105,3,0))</f>
        <v>0</v>
      </c>
      <c r="AM1107" s="198">
        <f t="shared" si="53"/>
        <v>4</v>
      </c>
      <c r="AN1107" s="198" t="str">
        <f>IF(ISERROR(VLOOKUP($AM1107,Datos!$I$24:$J$28,2,0)),"-",VLOOKUP($AM1107,Datos!$I$24:$J$28,2,0))</f>
        <v>Moderado</v>
      </c>
    </row>
    <row r="1108" spans="1:40" s="199" customFormat="1">
      <c r="A1108" s="196"/>
      <c r="B1108" s="177"/>
      <c r="C1108" s="177"/>
      <c r="D1108" s="177"/>
      <c r="E1108" s="177"/>
      <c r="F1108" s="177"/>
      <c r="G1108" s="177"/>
      <c r="H1108" s="177"/>
      <c r="I1108" s="177"/>
      <c r="J1108" s="177"/>
      <c r="K1108" s="177"/>
      <c r="L1108" s="177"/>
      <c r="M1108" s="178" t="s">
        <v>191</v>
      </c>
      <c r="N1108" s="178" t="s">
        <v>194</v>
      </c>
      <c r="O1108" s="198">
        <f>IF( AND($M1108&lt;&gt;"", $N1108&lt;&gt;""), VLOOKUP( IF(ISERROR(VLOOKUP($M1108,Datos!$B$8:$C$13,2,0)),0,VLOOKUP($M1108,Datos!$B$8:$C$13,2,0)), Datos!$I$9:$N$13, IF(ISERROR(VLOOKUP($N1108,Datos!$B$17:$C$21,2,0)),0,VLOOKUP($N1108, Datos!$B$17:$C$21,2,0)+1),  0),  "-")</f>
        <v>22</v>
      </c>
      <c r="P1108" s="177"/>
      <c r="Q1108" s="177"/>
      <c r="R1108" s="177"/>
      <c r="S1108" s="178" t="s">
        <v>40</v>
      </c>
      <c r="T1108" s="198" t="str">
        <f>IF(ISERROR(VLOOKUP($S1108,Datos!$B$25:$C$29,2,0)),"", VLOOKUP($S1108,Datos!$B$25:$C$29,2,0))</f>
        <v>Alta</v>
      </c>
      <c r="U1108" s="198" t="str">
        <f>VLOOKUP($S1108,'Efectividad de Controles'!$B$5:$D$9,3,0)</f>
        <v>Impacto / Probabilidad</v>
      </c>
      <c r="V1108" s="177"/>
      <c r="W1108" s="177"/>
      <c r="X1108" s="178" t="s">
        <v>191</v>
      </c>
      <c r="Y1108" s="178" t="s">
        <v>196</v>
      </c>
      <c r="Z1108" s="198">
        <f>IF( AND($X1108&lt;&gt;"", $Y1108&lt;&gt;""), VLOOKUP( IF(ISERROR(VLOOKUP($X1108,Datos!$B$8:$C$13,2,0)),0,VLOOKUP($X1108,Datos!$B$8:$C$13,2,0)), Datos!$I$9:$N$13, IF(ISERROR(VLOOKUP($Y1108,Datos!$B$17:$C$21,2,0)),0,VLOOKUP($Y1108, Datos!$B$17:$C$21,2,0)+1),  0),  "-")</f>
        <v>25</v>
      </c>
      <c r="AA1108" s="177"/>
      <c r="AB1108" s="177"/>
      <c r="AC1108" s="179"/>
      <c r="AD1108" s="180"/>
      <c r="AE1108" s="198">
        <f t="shared" si="51"/>
        <v>22</v>
      </c>
      <c r="AF1108" s="198">
        <f t="shared" si="52"/>
        <v>25</v>
      </c>
      <c r="AG1108" s="178">
        <v>3</v>
      </c>
      <c r="AH1108" s="198" t="str">
        <f>IF(ISERROR(VLOOKUP($AG1108,Datos!$A$9:$E$13,2,0)),"",VLOOKUP($AG1108,Datos!$A$9:$E$13,2,0))</f>
        <v>3 Moderado</v>
      </c>
      <c r="AI1108" s="197" t="str">
        <f>IF(ISERROR(VLOOKUP($AJ1108,Datos!$D$8:$E$13,2,0)),0,VLOOKUP($AJ1108,Datos!$D$8:$E$13,2,0))</f>
        <v>Extremadamente Dañino</v>
      </c>
      <c r="AJ1108" s="198">
        <f>IF(ISERROR(VLOOKUP($X1108,Datos!$B$8:$E$13,3,0)), 0, VLOOKUP($X1108,Datos!$B$8:$E$13,3,0))</f>
        <v>4</v>
      </c>
      <c r="AK1108" s="198">
        <f>IF(ISERROR(VLOOKUP(AL1108,Datos!D1101:E1106,2,0)),0,VLOOKUP(AL1108,Datos!D1101:E1106,2,0))</f>
        <v>0</v>
      </c>
      <c r="AL1108" s="198">
        <f>IF(ISERROR(VLOOKUP(Y1108,Datos!B1101:E1106,3,0)),0,VLOOKUP(Y1108,Datos!B1101:E1106,3,0))</f>
        <v>0</v>
      </c>
      <c r="AM1108" s="198">
        <f t="shared" si="53"/>
        <v>4</v>
      </c>
      <c r="AN1108" s="198" t="str">
        <f>IF(ISERROR(VLOOKUP($AM1108,Datos!$I$24:$J$28,2,0)),"-",VLOOKUP($AM1108,Datos!$I$24:$J$28,2,0))</f>
        <v>Moderado</v>
      </c>
    </row>
    <row r="1109" spans="1:40" s="199" customFormat="1">
      <c r="A1109" s="196"/>
      <c r="B1109" s="177"/>
      <c r="C1109" s="177"/>
      <c r="D1109" s="177"/>
      <c r="E1109" s="177"/>
      <c r="F1109" s="177"/>
      <c r="G1109" s="177"/>
      <c r="H1109" s="177"/>
      <c r="I1109" s="177"/>
      <c r="J1109" s="177"/>
      <c r="K1109" s="177"/>
      <c r="L1109" s="177"/>
      <c r="M1109" s="178" t="s">
        <v>191</v>
      </c>
      <c r="N1109" s="178" t="s">
        <v>194</v>
      </c>
      <c r="O1109" s="198">
        <f>IF( AND($M1109&lt;&gt;"", $N1109&lt;&gt;""), VLOOKUP( IF(ISERROR(VLOOKUP($M1109,Datos!$B$8:$C$13,2,0)),0,VLOOKUP($M1109,Datos!$B$8:$C$13,2,0)), Datos!$I$9:$N$13, IF(ISERROR(VLOOKUP($N1109,Datos!$B$17:$C$21,2,0)),0,VLOOKUP($N1109, Datos!$B$17:$C$21,2,0)+1),  0),  "-")</f>
        <v>22</v>
      </c>
      <c r="P1109" s="177"/>
      <c r="Q1109" s="177"/>
      <c r="R1109" s="177"/>
      <c r="S1109" s="178" t="s">
        <v>40</v>
      </c>
      <c r="T1109" s="198" t="str">
        <f>IF(ISERROR(VLOOKUP($S1109,Datos!$B$25:$C$29,2,0)),"", VLOOKUP($S1109,Datos!$B$25:$C$29,2,0))</f>
        <v>Alta</v>
      </c>
      <c r="U1109" s="198" t="str">
        <f>VLOOKUP($S1109,'Efectividad de Controles'!$B$5:$D$9,3,0)</f>
        <v>Impacto / Probabilidad</v>
      </c>
      <c r="V1109" s="177"/>
      <c r="W1109" s="177"/>
      <c r="X1109" s="178" t="s">
        <v>191</v>
      </c>
      <c r="Y1109" s="178" t="s">
        <v>196</v>
      </c>
      <c r="Z1109" s="198">
        <f>IF( AND($X1109&lt;&gt;"", $Y1109&lt;&gt;""), VLOOKUP( IF(ISERROR(VLOOKUP($X1109,Datos!$B$8:$C$13,2,0)),0,VLOOKUP($X1109,Datos!$B$8:$C$13,2,0)), Datos!$I$9:$N$13, IF(ISERROR(VLOOKUP($Y1109,Datos!$B$17:$C$21,2,0)),0,VLOOKUP($Y1109, Datos!$B$17:$C$21,2,0)+1),  0),  "-")</f>
        <v>25</v>
      </c>
      <c r="AA1109" s="177"/>
      <c r="AB1109" s="177"/>
      <c r="AC1109" s="179"/>
      <c r="AD1109" s="180"/>
      <c r="AE1109" s="198">
        <f t="shared" si="51"/>
        <v>22</v>
      </c>
      <c r="AF1109" s="198">
        <f t="shared" si="52"/>
        <v>25</v>
      </c>
      <c r="AG1109" s="178">
        <v>3</v>
      </c>
      <c r="AH1109" s="198" t="str">
        <f>IF(ISERROR(VLOOKUP($AG1109,Datos!$A$9:$E$13,2,0)),"",VLOOKUP($AG1109,Datos!$A$9:$E$13,2,0))</f>
        <v>3 Moderado</v>
      </c>
      <c r="AI1109" s="197" t="str">
        <f>IF(ISERROR(VLOOKUP($AJ1109,Datos!$D$8:$E$13,2,0)),0,VLOOKUP($AJ1109,Datos!$D$8:$E$13,2,0))</f>
        <v>Extremadamente Dañino</v>
      </c>
      <c r="AJ1109" s="198">
        <f>IF(ISERROR(VLOOKUP($X1109,Datos!$B$8:$E$13,3,0)), 0, VLOOKUP($X1109,Datos!$B$8:$E$13,3,0))</f>
        <v>4</v>
      </c>
      <c r="AK1109" s="198">
        <f>IF(ISERROR(VLOOKUP(AL1109,Datos!D1102:E1107,2,0)),0,VLOOKUP(AL1109,Datos!D1102:E1107,2,0))</f>
        <v>0</v>
      </c>
      <c r="AL1109" s="198">
        <f>IF(ISERROR(VLOOKUP(Y1109,Datos!B1102:E1107,3,0)),0,VLOOKUP(Y1109,Datos!B1102:E1107,3,0))</f>
        <v>0</v>
      </c>
      <c r="AM1109" s="198">
        <f t="shared" si="53"/>
        <v>4</v>
      </c>
      <c r="AN1109" s="198" t="str">
        <f>IF(ISERROR(VLOOKUP($AM1109,Datos!$I$24:$J$28,2,0)),"-",VLOOKUP($AM1109,Datos!$I$24:$J$28,2,0))</f>
        <v>Moderado</v>
      </c>
    </row>
    <row r="1110" spans="1:40" s="199" customFormat="1">
      <c r="A1110" s="196"/>
      <c r="B1110" s="177"/>
      <c r="C1110" s="177"/>
      <c r="D1110" s="177"/>
      <c r="E1110" s="177"/>
      <c r="F1110" s="177"/>
      <c r="G1110" s="177"/>
      <c r="H1110" s="177"/>
      <c r="I1110" s="177"/>
      <c r="J1110" s="177"/>
      <c r="K1110" s="177"/>
      <c r="L1110" s="177"/>
      <c r="M1110" s="178" t="s">
        <v>191</v>
      </c>
      <c r="N1110" s="178" t="s">
        <v>194</v>
      </c>
      <c r="O1110" s="198">
        <f>IF( AND($M1110&lt;&gt;"", $N1110&lt;&gt;""), VLOOKUP( IF(ISERROR(VLOOKUP($M1110,Datos!$B$8:$C$13,2,0)),0,VLOOKUP($M1110,Datos!$B$8:$C$13,2,0)), Datos!$I$9:$N$13, IF(ISERROR(VLOOKUP($N1110,Datos!$B$17:$C$21,2,0)),0,VLOOKUP($N1110, Datos!$B$17:$C$21,2,0)+1),  0),  "-")</f>
        <v>22</v>
      </c>
      <c r="P1110" s="177"/>
      <c r="Q1110" s="177"/>
      <c r="R1110" s="177"/>
      <c r="S1110" s="178" t="s">
        <v>40</v>
      </c>
      <c r="T1110" s="198" t="str">
        <f>IF(ISERROR(VLOOKUP($S1110,Datos!$B$25:$C$29,2,0)),"", VLOOKUP($S1110,Datos!$B$25:$C$29,2,0))</f>
        <v>Alta</v>
      </c>
      <c r="U1110" s="198" t="str">
        <f>VLOOKUP($S1110,'Efectividad de Controles'!$B$5:$D$9,3,0)</f>
        <v>Impacto / Probabilidad</v>
      </c>
      <c r="V1110" s="177"/>
      <c r="W1110" s="177"/>
      <c r="X1110" s="178" t="s">
        <v>191</v>
      </c>
      <c r="Y1110" s="178" t="s">
        <v>196</v>
      </c>
      <c r="Z1110" s="198">
        <f>IF( AND($X1110&lt;&gt;"", $Y1110&lt;&gt;""), VLOOKUP( IF(ISERROR(VLOOKUP($X1110,Datos!$B$8:$C$13,2,0)),0,VLOOKUP($X1110,Datos!$B$8:$C$13,2,0)), Datos!$I$9:$N$13, IF(ISERROR(VLOOKUP($Y1110,Datos!$B$17:$C$21,2,0)),0,VLOOKUP($Y1110, Datos!$B$17:$C$21,2,0)+1),  0),  "-")</f>
        <v>25</v>
      </c>
      <c r="AA1110" s="177"/>
      <c r="AB1110" s="177"/>
      <c r="AC1110" s="179"/>
      <c r="AD1110" s="180"/>
      <c r="AE1110" s="198">
        <f t="shared" si="51"/>
        <v>22</v>
      </c>
      <c r="AF1110" s="198">
        <f t="shared" si="52"/>
        <v>25</v>
      </c>
      <c r="AG1110" s="178">
        <v>3</v>
      </c>
      <c r="AH1110" s="198" t="str">
        <f>IF(ISERROR(VLOOKUP($AG1110,Datos!$A$9:$E$13,2,0)),"",VLOOKUP($AG1110,Datos!$A$9:$E$13,2,0))</f>
        <v>3 Moderado</v>
      </c>
      <c r="AI1110" s="197" t="str">
        <f>IF(ISERROR(VLOOKUP($AJ1110,Datos!$D$8:$E$13,2,0)),0,VLOOKUP($AJ1110,Datos!$D$8:$E$13,2,0))</f>
        <v>Extremadamente Dañino</v>
      </c>
      <c r="AJ1110" s="198">
        <f>IF(ISERROR(VLOOKUP($X1110,Datos!$B$8:$E$13,3,0)), 0, VLOOKUP($X1110,Datos!$B$8:$E$13,3,0))</f>
        <v>4</v>
      </c>
      <c r="AK1110" s="198">
        <f>IF(ISERROR(VLOOKUP(AL1110,Datos!D1103:E1108,2,0)),0,VLOOKUP(AL1110,Datos!D1103:E1108,2,0))</f>
        <v>0</v>
      </c>
      <c r="AL1110" s="198">
        <f>IF(ISERROR(VLOOKUP(Y1110,Datos!B1103:E1108,3,0)),0,VLOOKUP(Y1110,Datos!B1103:E1108,3,0))</f>
        <v>0</v>
      </c>
      <c r="AM1110" s="198">
        <f t="shared" si="53"/>
        <v>4</v>
      </c>
      <c r="AN1110" s="198" t="str">
        <f>IF(ISERROR(VLOOKUP($AM1110,Datos!$I$24:$J$28,2,0)),"-",VLOOKUP($AM1110,Datos!$I$24:$J$28,2,0))</f>
        <v>Moderado</v>
      </c>
    </row>
    <row r="1111" spans="1:40" s="199" customFormat="1">
      <c r="A1111" s="196"/>
      <c r="B1111" s="177"/>
      <c r="C1111" s="177"/>
      <c r="D1111" s="177"/>
      <c r="E1111" s="177"/>
      <c r="F1111" s="177"/>
      <c r="G1111" s="177"/>
      <c r="H1111" s="177"/>
      <c r="I1111" s="177"/>
      <c r="J1111" s="177"/>
      <c r="K1111" s="177"/>
      <c r="L1111" s="177"/>
      <c r="M1111" s="178" t="s">
        <v>191</v>
      </c>
      <c r="N1111" s="178" t="s">
        <v>194</v>
      </c>
      <c r="O1111" s="198">
        <f>IF( AND($M1111&lt;&gt;"", $N1111&lt;&gt;""), VLOOKUP( IF(ISERROR(VLOOKUP($M1111,Datos!$B$8:$C$13,2,0)),0,VLOOKUP($M1111,Datos!$B$8:$C$13,2,0)), Datos!$I$9:$N$13, IF(ISERROR(VLOOKUP($N1111,Datos!$B$17:$C$21,2,0)),0,VLOOKUP($N1111, Datos!$B$17:$C$21,2,0)+1),  0),  "-")</f>
        <v>22</v>
      </c>
      <c r="P1111" s="177"/>
      <c r="Q1111" s="177"/>
      <c r="R1111" s="177"/>
      <c r="S1111" s="178" t="s">
        <v>40</v>
      </c>
      <c r="T1111" s="198" t="str">
        <f>IF(ISERROR(VLOOKUP($S1111,Datos!$B$25:$C$29,2,0)),"", VLOOKUP($S1111,Datos!$B$25:$C$29,2,0))</f>
        <v>Alta</v>
      </c>
      <c r="U1111" s="198" t="str">
        <f>VLOOKUP($S1111,'Efectividad de Controles'!$B$5:$D$9,3,0)</f>
        <v>Impacto / Probabilidad</v>
      </c>
      <c r="V1111" s="177"/>
      <c r="W1111" s="177"/>
      <c r="X1111" s="178" t="s">
        <v>191</v>
      </c>
      <c r="Y1111" s="178" t="s">
        <v>196</v>
      </c>
      <c r="Z1111" s="198">
        <f>IF( AND($X1111&lt;&gt;"", $Y1111&lt;&gt;""), VLOOKUP( IF(ISERROR(VLOOKUP($X1111,Datos!$B$8:$C$13,2,0)),0,VLOOKUP($X1111,Datos!$B$8:$C$13,2,0)), Datos!$I$9:$N$13, IF(ISERROR(VLOOKUP($Y1111,Datos!$B$17:$C$21,2,0)),0,VLOOKUP($Y1111, Datos!$B$17:$C$21,2,0)+1),  0),  "-")</f>
        <v>25</v>
      </c>
      <c r="AA1111" s="177"/>
      <c r="AB1111" s="177"/>
      <c r="AC1111" s="179"/>
      <c r="AD1111" s="180"/>
      <c r="AE1111" s="198">
        <f t="shared" si="51"/>
        <v>22</v>
      </c>
      <c r="AF1111" s="198">
        <f t="shared" si="52"/>
        <v>25</v>
      </c>
      <c r="AG1111" s="178">
        <v>3</v>
      </c>
      <c r="AH1111" s="198" t="str">
        <f>IF(ISERROR(VLOOKUP($AG1111,Datos!$A$9:$E$13,2,0)),"",VLOOKUP($AG1111,Datos!$A$9:$E$13,2,0))</f>
        <v>3 Moderado</v>
      </c>
      <c r="AI1111" s="197" t="str">
        <f>IF(ISERROR(VLOOKUP($AJ1111,Datos!$D$8:$E$13,2,0)),0,VLOOKUP($AJ1111,Datos!$D$8:$E$13,2,0))</f>
        <v>Extremadamente Dañino</v>
      </c>
      <c r="AJ1111" s="198">
        <f>IF(ISERROR(VLOOKUP($X1111,Datos!$B$8:$E$13,3,0)), 0, VLOOKUP($X1111,Datos!$B$8:$E$13,3,0))</f>
        <v>4</v>
      </c>
      <c r="AK1111" s="198">
        <f>IF(ISERROR(VLOOKUP(AL1111,Datos!D1104:E1109,2,0)),0,VLOOKUP(AL1111,Datos!D1104:E1109,2,0))</f>
        <v>0</v>
      </c>
      <c r="AL1111" s="198">
        <f>IF(ISERROR(VLOOKUP(Y1111,Datos!B1104:E1109,3,0)),0,VLOOKUP(Y1111,Datos!B1104:E1109,3,0))</f>
        <v>0</v>
      </c>
      <c r="AM1111" s="198">
        <f t="shared" si="53"/>
        <v>4</v>
      </c>
      <c r="AN1111" s="198" t="str">
        <f>IF(ISERROR(VLOOKUP($AM1111,Datos!$I$24:$J$28,2,0)),"-",VLOOKUP($AM1111,Datos!$I$24:$J$28,2,0))</f>
        <v>Moderado</v>
      </c>
    </row>
    <row r="1112" spans="1:40" s="199" customFormat="1">
      <c r="A1112" s="196"/>
      <c r="B1112" s="177"/>
      <c r="C1112" s="177"/>
      <c r="D1112" s="177"/>
      <c r="E1112" s="177"/>
      <c r="F1112" s="177"/>
      <c r="G1112" s="177"/>
      <c r="H1112" s="177"/>
      <c r="I1112" s="177"/>
      <c r="J1112" s="177"/>
      <c r="K1112" s="177"/>
      <c r="L1112" s="177"/>
      <c r="M1112" s="178" t="s">
        <v>191</v>
      </c>
      <c r="N1112" s="178" t="s">
        <v>194</v>
      </c>
      <c r="O1112" s="198">
        <f>IF( AND($M1112&lt;&gt;"", $N1112&lt;&gt;""), VLOOKUP( IF(ISERROR(VLOOKUP($M1112,Datos!$B$8:$C$13,2,0)),0,VLOOKUP($M1112,Datos!$B$8:$C$13,2,0)), Datos!$I$9:$N$13, IF(ISERROR(VLOOKUP($N1112,Datos!$B$17:$C$21,2,0)),0,VLOOKUP($N1112, Datos!$B$17:$C$21,2,0)+1),  0),  "-")</f>
        <v>22</v>
      </c>
      <c r="P1112" s="177"/>
      <c r="Q1112" s="177"/>
      <c r="R1112" s="177"/>
      <c r="S1112" s="178" t="s">
        <v>40</v>
      </c>
      <c r="T1112" s="198" t="str">
        <f>IF(ISERROR(VLOOKUP($S1112,Datos!$B$25:$C$29,2,0)),"", VLOOKUP($S1112,Datos!$B$25:$C$29,2,0))</f>
        <v>Alta</v>
      </c>
      <c r="U1112" s="198" t="str">
        <f>VLOOKUP($S1112,'Efectividad de Controles'!$B$5:$D$9,3,0)</f>
        <v>Impacto / Probabilidad</v>
      </c>
      <c r="V1112" s="177"/>
      <c r="W1112" s="177"/>
      <c r="X1112" s="178" t="s">
        <v>191</v>
      </c>
      <c r="Y1112" s="178" t="s">
        <v>196</v>
      </c>
      <c r="Z1112" s="198">
        <f>IF( AND($X1112&lt;&gt;"", $Y1112&lt;&gt;""), VLOOKUP( IF(ISERROR(VLOOKUP($X1112,Datos!$B$8:$C$13,2,0)),0,VLOOKUP($X1112,Datos!$B$8:$C$13,2,0)), Datos!$I$9:$N$13, IF(ISERROR(VLOOKUP($Y1112,Datos!$B$17:$C$21,2,0)),0,VLOOKUP($Y1112, Datos!$B$17:$C$21,2,0)+1),  0),  "-")</f>
        <v>25</v>
      </c>
      <c r="AA1112" s="177"/>
      <c r="AB1112" s="177"/>
      <c r="AC1112" s="179"/>
      <c r="AD1112" s="180"/>
      <c r="AE1112" s="198">
        <f t="shared" si="51"/>
        <v>22</v>
      </c>
      <c r="AF1112" s="198">
        <f t="shared" si="52"/>
        <v>25</v>
      </c>
      <c r="AG1112" s="178">
        <v>3</v>
      </c>
      <c r="AH1112" s="198" t="str">
        <f>IF(ISERROR(VLOOKUP($AG1112,Datos!$A$9:$E$13,2,0)),"",VLOOKUP($AG1112,Datos!$A$9:$E$13,2,0))</f>
        <v>3 Moderado</v>
      </c>
      <c r="AI1112" s="197" t="str">
        <f>IF(ISERROR(VLOOKUP($AJ1112,Datos!$D$8:$E$13,2,0)),0,VLOOKUP($AJ1112,Datos!$D$8:$E$13,2,0))</f>
        <v>Extremadamente Dañino</v>
      </c>
      <c r="AJ1112" s="198">
        <f>IF(ISERROR(VLOOKUP($X1112,Datos!$B$8:$E$13,3,0)), 0, VLOOKUP($X1112,Datos!$B$8:$E$13,3,0))</f>
        <v>4</v>
      </c>
      <c r="AK1112" s="198">
        <f>IF(ISERROR(VLOOKUP(AL1112,Datos!D1105:E1110,2,0)),0,VLOOKUP(AL1112,Datos!D1105:E1110,2,0))</f>
        <v>0</v>
      </c>
      <c r="AL1112" s="198">
        <f>IF(ISERROR(VLOOKUP(Y1112,Datos!B1105:E1110,3,0)),0,VLOOKUP(Y1112,Datos!B1105:E1110,3,0))</f>
        <v>0</v>
      </c>
      <c r="AM1112" s="198">
        <f t="shared" si="53"/>
        <v>4</v>
      </c>
      <c r="AN1112" s="198" t="str">
        <f>IF(ISERROR(VLOOKUP($AM1112,Datos!$I$24:$J$28,2,0)),"-",VLOOKUP($AM1112,Datos!$I$24:$J$28,2,0))</f>
        <v>Moderado</v>
      </c>
    </row>
    <row r="1113" spans="1:40" s="199" customFormat="1">
      <c r="A1113" s="196"/>
      <c r="B1113" s="177"/>
      <c r="C1113" s="177"/>
      <c r="D1113" s="177"/>
      <c r="E1113" s="177"/>
      <c r="F1113" s="177"/>
      <c r="G1113" s="177"/>
      <c r="H1113" s="177"/>
      <c r="I1113" s="177"/>
      <c r="J1113" s="177"/>
      <c r="K1113" s="177"/>
      <c r="L1113" s="177"/>
      <c r="M1113" s="178" t="s">
        <v>191</v>
      </c>
      <c r="N1113" s="178" t="s">
        <v>194</v>
      </c>
      <c r="O1113" s="198">
        <f>IF( AND($M1113&lt;&gt;"", $N1113&lt;&gt;""), VLOOKUP( IF(ISERROR(VLOOKUP($M1113,Datos!$B$8:$C$13,2,0)),0,VLOOKUP($M1113,Datos!$B$8:$C$13,2,0)), Datos!$I$9:$N$13, IF(ISERROR(VLOOKUP($N1113,Datos!$B$17:$C$21,2,0)),0,VLOOKUP($N1113, Datos!$B$17:$C$21,2,0)+1),  0),  "-")</f>
        <v>22</v>
      </c>
      <c r="P1113" s="177"/>
      <c r="Q1113" s="177"/>
      <c r="R1113" s="177"/>
      <c r="S1113" s="178" t="s">
        <v>40</v>
      </c>
      <c r="T1113" s="198" t="str">
        <f>IF(ISERROR(VLOOKUP($S1113,Datos!$B$25:$C$29,2,0)),"", VLOOKUP($S1113,Datos!$B$25:$C$29,2,0))</f>
        <v>Alta</v>
      </c>
      <c r="U1113" s="198" t="str">
        <f>VLOOKUP($S1113,'Efectividad de Controles'!$B$5:$D$9,3,0)</f>
        <v>Impacto / Probabilidad</v>
      </c>
      <c r="V1113" s="177"/>
      <c r="W1113" s="177"/>
      <c r="X1113" s="178" t="s">
        <v>191</v>
      </c>
      <c r="Y1113" s="178" t="s">
        <v>196</v>
      </c>
      <c r="Z1113" s="198">
        <f>IF( AND($X1113&lt;&gt;"", $Y1113&lt;&gt;""), VLOOKUP( IF(ISERROR(VLOOKUP($X1113,Datos!$B$8:$C$13,2,0)),0,VLOOKUP($X1113,Datos!$B$8:$C$13,2,0)), Datos!$I$9:$N$13, IF(ISERROR(VLOOKUP($Y1113,Datos!$B$17:$C$21,2,0)),0,VLOOKUP($Y1113, Datos!$B$17:$C$21,2,0)+1),  0),  "-")</f>
        <v>25</v>
      </c>
      <c r="AA1113" s="177"/>
      <c r="AB1113" s="177"/>
      <c r="AC1113" s="179"/>
      <c r="AD1113" s="180"/>
      <c r="AE1113" s="198">
        <f t="shared" si="51"/>
        <v>22</v>
      </c>
      <c r="AF1113" s="198">
        <f t="shared" si="52"/>
        <v>25</v>
      </c>
      <c r="AG1113" s="178">
        <v>3</v>
      </c>
      <c r="AH1113" s="198" t="str">
        <f>IF(ISERROR(VLOOKUP($AG1113,Datos!$A$9:$E$13,2,0)),"",VLOOKUP($AG1113,Datos!$A$9:$E$13,2,0))</f>
        <v>3 Moderado</v>
      </c>
      <c r="AI1113" s="197" t="str">
        <f>IF(ISERROR(VLOOKUP($AJ1113,Datos!$D$8:$E$13,2,0)),0,VLOOKUP($AJ1113,Datos!$D$8:$E$13,2,0))</f>
        <v>Extremadamente Dañino</v>
      </c>
      <c r="AJ1113" s="198">
        <f>IF(ISERROR(VLOOKUP($X1113,Datos!$B$8:$E$13,3,0)), 0, VLOOKUP($X1113,Datos!$B$8:$E$13,3,0))</f>
        <v>4</v>
      </c>
      <c r="AK1113" s="198">
        <f>IF(ISERROR(VLOOKUP(AL1113,Datos!D1106:E1111,2,0)),0,VLOOKUP(AL1113,Datos!D1106:E1111,2,0))</f>
        <v>0</v>
      </c>
      <c r="AL1113" s="198">
        <f>IF(ISERROR(VLOOKUP(Y1113,Datos!B1106:E1111,3,0)),0,VLOOKUP(Y1113,Datos!B1106:E1111,3,0))</f>
        <v>0</v>
      </c>
      <c r="AM1113" s="198">
        <f t="shared" si="53"/>
        <v>4</v>
      </c>
      <c r="AN1113" s="198" t="str">
        <f>IF(ISERROR(VLOOKUP($AM1113,Datos!$I$24:$J$28,2,0)),"-",VLOOKUP($AM1113,Datos!$I$24:$J$28,2,0))</f>
        <v>Moderado</v>
      </c>
    </row>
    <row r="1114" spans="1:40" s="199" customFormat="1">
      <c r="A1114" s="196"/>
      <c r="B1114" s="177"/>
      <c r="C1114" s="177"/>
      <c r="D1114" s="177"/>
      <c r="E1114" s="177"/>
      <c r="F1114" s="177"/>
      <c r="G1114" s="177"/>
      <c r="H1114" s="177"/>
      <c r="I1114" s="177"/>
      <c r="J1114" s="177"/>
      <c r="K1114" s="177"/>
      <c r="L1114" s="177"/>
      <c r="M1114" s="178" t="s">
        <v>191</v>
      </c>
      <c r="N1114" s="178" t="s">
        <v>194</v>
      </c>
      <c r="O1114" s="198">
        <f>IF( AND($M1114&lt;&gt;"", $N1114&lt;&gt;""), VLOOKUP( IF(ISERROR(VLOOKUP($M1114,Datos!$B$8:$C$13,2,0)),0,VLOOKUP($M1114,Datos!$B$8:$C$13,2,0)), Datos!$I$9:$N$13, IF(ISERROR(VLOOKUP($N1114,Datos!$B$17:$C$21,2,0)),0,VLOOKUP($N1114, Datos!$B$17:$C$21,2,0)+1),  0),  "-")</f>
        <v>22</v>
      </c>
      <c r="P1114" s="177"/>
      <c r="Q1114" s="177"/>
      <c r="R1114" s="177"/>
      <c r="S1114" s="178" t="s">
        <v>40</v>
      </c>
      <c r="T1114" s="198" t="str">
        <f>IF(ISERROR(VLOOKUP($S1114,Datos!$B$25:$C$29,2,0)),"", VLOOKUP($S1114,Datos!$B$25:$C$29,2,0))</f>
        <v>Alta</v>
      </c>
      <c r="U1114" s="198" t="str">
        <f>VLOOKUP($S1114,'Efectividad de Controles'!$B$5:$D$9,3,0)</f>
        <v>Impacto / Probabilidad</v>
      </c>
      <c r="V1114" s="177"/>
      <c r="W1114" s="177"/>
      <c r="X1114" s="178" t="s">
        <v>191</v>
      </c>
      <c r="Y1114" s="178" t="s">
        <v>196</v>
      </c>
      <c r="Z1114" s="198">
        <f>IF( AND($X1114&lt;&gt;"", $Y1114&lt;&gt;""), VLOOKUP( IF(ISERROR(VLOOKUP($X1114,Datos!$B$8:$C$13,2,0)),0,VLOOKUP($X1114,Datos!$B$8:$C$13,2,0)), Datos!$I$9:$N$13, IF(ISERROR(VLOOKUP($Y1114,Datos!$B$17:$C$21,2,0)),0,VLOOKUP($Y1114, Datos!$B$17:$C$21,2,0)+1),  0),  "-")</f>
        <v>25</v>
      </c>
      <c r="AA1114" s="177"/>
      <c r="AB1114" s="177"/>
      <c r="AC1114" s="179"/>
      <c r="AD1114" s="180"/>
      <c r="AE1114" s="198">
        <f t="shared" si="51"/>
        <v>22</v>
      </c>
      <c r="AF1114" s="198">
        <f t="shared" si="52"/>
        <v>25</v>
      </c>
      <c r="AG1114" s="178">
        <v>3</v>
      </c>
      <c r="AH1114" s="198" t="str">
        <f>IF(ISERROR(VLOOKUP($AG1114,Datos!$A$9:$E$13,2,0)),"",VLOOKUP($AG1114,Datos!$A$9:$E$13,2,0))</f>
        <v>3 Moderado</v>
      </c>
      <c r="AI1114" s="197" t="str">
        <f>IF(ISERROR(VLOOKUP($AJ1114,Datos!$D$8:$E$13,2,0)),0,VLOOKUP($AJ1114,Datos!$D$8:$E$13,2,0))</f>
        <v>Extremadamente Dañino</v>
      </c>
      <c r="AJ1114" s="198">
        <f>IF(ISERROR(VLOOKUP($X1114,Datos!$B$8:$E$13,3,0)), 0, VLOOKUP($X1114,Datos!$B$8:$E$13,3,0))</f>
        <v>4</v>
      </c>
      <c r="AK1114" s="198">
        <f>IF(ISERROR(VLOOKUP(AL1114,Datos!D1107:E1112,2,0)),0,VLOOKUP(AL1114,Datos!D1107:E1112,2,0))</f>
        <v>0</v>
      </c>
      <c r="AL1114" s="198">
        <f>IF(ISERROR(VLOOKUP(Y1114,Datos!B1107:E1112,3,0)),0,VLOOKUP(Y1114,Datos!B1107:E1112,3,0))</f>
        <v>0</v>
      </c>
      <c r="AM1114" s="198">
        <f t="shared" si="53"/>
        <v>4</v>
      </c>
      <c r="AN1114" s="198" t="str">
        <f>IF(ISERROR(VLOOKUP($AM1114,Datos!$I$24:$J$28,2,0)),"-",VLOOKUP($AM1114,Datos!$I$24:$J$28,2,0))</f>
        <v>Moderado</v>
      </c>
    </row>
    <row r="1115" spans="1:40" s="199" customFormat="1">
      <c r="A1115" s="196"/>
      <c r="B1115" s="177"/>
      <c r="C1115" s="177"/>
      <c r="D1115" s="177"/>
      <c r="E1115" s="177"/>
      <c r="F1115" s="177"/>
      <c r="G1115" s="177"/>
      <c r="H1115" s="177"/>
      <c r="I1115" s="177"/>
      <c r="J1115" s="177"/>
      <c r="K1115" s="177"/>
      <c r="L1115" s="177"/>
      <c r="M1115" s="178" t="s">
        <v>191</v>
      </c>
      <c r="N1115" s="178" t="s">
        <v>194</v>
      </c>
      <c r="O1115" s="198">
        <f>IF( AND($M1115&lt;&gt;"", $N1115&lt;&gt;""), VLOOKUP( IF(ISERROR(VLOOKUP($M1115,Datos!$B$8:$C$13,2,0)),0,VLOOKUP($M1115,Datos!$B$8:$C$13,2,0)), Datos!$I$9:$N$13, IF(ISERROR(VLOOKUP($N1115,Datos!$B$17:$C$21,2,0)),0,VLOOKUP($N1115, Datos!$B$17:$C$21,2,0)+1),  0),  "-")</f>
        <v>22</v>
      </c>
      <c r="P1115" s="177"/>
      <c r="Q1115" s="177"/>
      <c r="R1115" s="177"/>
      <c r="S1115" s="178" t="s">
        <v>40</v>
      </c>
      <c r="T1115" s="198" t="str">
        <f>IF(ISERROR(VLOOKUP($S1115,Datos!$B$25:$C$29,2,0)),"", VLOOKUP($S1115,Datos!$B$25:$C$29,2,0))</f>
        <v>Alta</v>
      </c>
      <c r="U1115" s="198" t="str">
        <f>VLOOKUP($S1115,'Efectividad de Controles'!$B$5:$D$9,3,0)</f>
        <v>Impacto / Probabilidad</v>
      </c>
      <c r="V1115" s="177"/>
      <c r="W1115" s="177"/>
      <c r="X1115" s="178" t="s">
        <v>191</v>
      </c>
      <c r="Y1115" s="178" t="s">
        <v>196</v>
      </c>
      <c r="Z1115" s="198">
        <f>IF( AND($X1115&lt;&gt;"", $Y1115&lt;&gt;""), VLOOKUP( IF(ISERROR(VLOOKUP($X1115,Datos!$B$8:$C$13,2,0)),0,VLOOKUP($X1115,Datos!$B$8:$C$13,2,0)), Datos!$I$9:$N$13, IF(ISERROR(VLOOKUP($Y1115,Datos!$B$17:$C$21,2,0)),0,VLOOKUP($Y1115, Datos!$B$17:$C$21,2,0)+1),  0),  "-")</f>
        <v>25</v>
      </c>
      <c r="AA1115" s="177"/>
      <c r="AB1115" s="177"/>
      <c r="AC1115" s="179"/>
      <c r="AD1115" s="180"/>
      <c r="AE1115" s="198">
        <f t="shared" si="51"/>
        <v>22</v>
      </c>
      <c r="AF1115" s="198">
        <f t="shared" si="52"/>
        <v>25</v>
      </c>
      <c r="AG1115" s="178">
        <v>3</v>
      </c>
      <c r="AH1115" s="198" t="str">
        <f>IF(ISERROR(VLOOKUP($AG1115,Datos!$A$9:$E$13,2,0)),"",VLOOKUP($AG1115,Datos!$A$9:$E$13,2,0))</f>
        <v>3 Moderado</v>
      </c>
      <c r="AI1115" s="197" t="str">
        <f>IF(ISERROR(VLOOKUP($AJ1115,Datos!$D$8:$E$13,2,0)),0,VLOOKUP($AJ1115,Datos!$D$8:$E$13,2,0))</f>
        <v>Extremadamente Dañino</v>
      </c>
      <c r="AJ1115" s="198">
        <f>IF(ISERROR(VLOOKUP($X1115,Datos!$B$8:$E$13,3,0)), 0, VLOOKUP($X1115,Datos!$B$8:$E$13,3,0))</f>
        <v>4</v>
      </c>
      <c r="AK1115" s="198">
        <f>IF(ISERROR(VLOOKUP(AL1115,Datos!D1108:E1113,2,0)),0,VLOOKUP(AL1115,Datos!D1108:E1113,2,0))</f>
        <v>0</v>
      </c>
      <c r="AL1115" s="198">
        <f>IF(ISERROR(VLOOKUP(Y1115,Datos!B1108:E1113,3,0)),0,VLOOKUP(Y1115,Datos!B1108:E1113,3,0))</f>
        <v>0</v>
      </c>
      <c r="AM1115" s="198">
        <f t="shared" si="53"/>
        <v>4</v>
      </c>
      <c r="AN1115" s="198" t="str">
        <f>IF(ISERROR(VLOOKUP($AM1115,Datos!$I$24:$J$28,2,0)),"-",VLOOKUP($AM1115,Datos!$I$24:$J$28,2,0))</f>
        <v>Moderado</v>
      </c>
    </row>
    <row r="1116" spans="1:40" s="199" customFormat="1">
      <c r="A1116" s="196"/>
      <c r="B1116" s="177"/>
      <c r="C1116" s="177"/>
      <c r="D1116" s="177"/>
      <c r="E1116" s="177"/>
      <c r="F1116" s="177"/>
      <c r="G1116" s="177"/>
      <c r="H1116" s="177"/>
      <c r="I1116" s="177"/>
      <c r="J1116" s="177"/>
      <c r="K1116" s="177"/>
      <c r="L1116" s="177"/>
      <c r="M1116" s="178" t="s">
        <v>191</v>
      </c>
      <c r="N1116" s="178" t="s">
        <v>194</v>
      </c>
      <c r="O1116" s="198">
        <f>IF( AND($M1116&lt;&gt;"", $N1116&lt;&gt;""), VLOOKUP( IF(ISERROR(VLOOKUP($M1116,Datos!$B$8:$C$13,2,0)),0,VLOOKUP($M1116,Datos!$B$8:$C$13,2,0)), Datos!$I$9:$N$13, IF(ISERROR(VLOOKUP($N1116,Datos!$B$17:$C$21,2,0)),0,VLOOKUP($N1116, Datos!$B$17:$C$21,2,0)+1),  0),  "-")</f>
        <v>22</v>
      </c>
      <c r="P1116" s="177"/>
      <c r="Q1116" s="177"/>
      <c r="R1116" s="177"/>
      <c r="S1116" s="178" t="s">
        <v>40</v>
      </c>
      <c r="T1116" s="198" t="str">
        <f>IF(ISERROR(VLOOKUP($S1116,Datos!$B$25:$C$29,2,0)),"", VLOOKUP($S1116,Datos!$B$25:$C$29,2,0))</f>
        <v>Alta</v>
      </c>
      <c r="U1116" s="198" t="str">
        <f>VLOOKUP($S1116,'Efectividad de Controles'!$B$5:$D$9,3,0)</f>
        <v>Impacto / Probabilidad</v>
      </c>
      <c r="V1116" s="177"/>
      <c r="W1116" s="177"/>
      <c r="X1116" s="178" t="s">
        <v>191</v>
      </c>
      <c r="Y1116" s="178" t="s">
        <v>196</v>
      </c>
      <c r="Z1116" s="198">
        <f>IF( AND($X1116&lt;&gt;"", $Y1116&lt;&gt;""), VLOOKUP( IF(ISERROR(VLOOKUP($X1116,Datos!$B$8:$C$13,2,0)),0,VLOOKUP($X1116,Datos!$B$8:$C$13,2,0)), Datos!$I$9:$N$13, IF(ISERROR(VLOOKUP($Y1116,Datos!$B$17:$C$21,2,0)),0,VLOOKUP($Y1116, Datos!$B$17:$C$21,2,0)+1),  0),  "-")</f>
        <v>25</v>
      </c>
      <c r="AA1116" s="177"/>
      <c r="AB1116" s="177"/>
      <c r="AC1116" s="179"/>
      <c r="AD1116" s="180"/>
      <c r="AE1116" s="198">
        <f t="shared" si="51"/>
        <v>22</v>
      </c>
      <c r="AF1116" s="198">
        <f t="shared" si="52"/>
        <v>25</v>
      </c>
      <c r="AG1116" s="178">
        <v>3</v>
      </c>
      <c r="AH1116" s="198" t="str">
        <f>IF(ISERROR(VLOOKUP($AG1116,Datos!$A$9:$E$13,2,0)),"",VLOOKUP($AG1116,Datos!$A$9:$E$13,2,0))</f>
        <v>3 Moderado</v>
      </c>
      <c r="AI1116" s="197" t="str">
        <f>IF(ISERROR(VLOOKUP($AJ1116,Datos!$D$8:$E$13,2,0)),0,VLOOKUP($AJ1116,Datos!$D$8:$E$13,2,0))</f>
        <v>Extremadamente Dañino</v>
      </c>
      <c r="AJ1116" s="198">
        <f>IF(ISERROR(VLOOKUP($X1116,Datos!$B$8:$E$13,3,0)), 0, VLOOKUP($X1116,Datos!$B$8:$E$13,3,0))</f>
        <v>4</v>
      </c>
      <c r="AK1116" s="198">
        <f>IF(ISERROR(VLOOKUP(AL1116,Datos!D1109:E1114,2,0)),0,VLOOKUP(AL1116,Datos!D1109:E1114,2,0))</f>
        <v>0</v>
      </c>
      <c r="AL1116" s="198">
        <f>IF(ISERROR(VLOOKUP(Y1116,Datos!B1109:E1114,3,0)),0,VLOOKUP(Y1116,Datos!B1109:E1114,3,0))</f>
        <v>0</v>
      </c>
      <c r="AM1116" s="198">
        <f t="shared" si="53"/>
        <v>4</v>
      </c>
      <c r="AN1116" s="198" t="str">
        <f>IF(ISERROR(VLOOKUP($AM1116,Datos!$I$24:$J$28,2,0)),"-",VLOOKUP($AM1116,Datos!$I$24:$J$28,2,0))</f>
        <v>Moderado</v>
      </c>
    </row>
    <row r="1117" spans="1:40" s="199" customFormat="1">
      <c r="A1117" s="196"/>
      <c r="B1117" s="177"/>
      <c r="C1117" s="177"/>
      <c r="D1117" s="177"/>
      <c r="E1117" s="177"/>
      <c r="F1117" s="177"/>
      <c r="G1117" s="177"/>
      <c r="H1117" s="177"/>
      <c r="I1117" s="177"/>
      <c r="J1117" s="177"/>
      <c r="K1117" s="177"/>
      <c r="L1117" s="177"/>
      <c r="M1117" s="178" t="s">
        <v>191</v>
      </c>
      <c r="N1117" s="178" t="s">
        <v>194</v>
      </c>
      <c r="O1117" s="198">
        <f>IF( AND($M1117&lt;&gt;"", $N1117&lt;&gt;""), VLOOKUP( IF(ISERROR(VLOOKUP($M1117,Datos!$B$8:$C$13,2,0)),0,VLOOKUP($M1117,Datos!$B$8:$C$13,2,0)), Datos!$I$9:$N$13, IF(ISERROR(VLOOKUP($N1117,Datos!$B$17:$C$21,2,0)),0,VLOOKUP($N1117, Datos!$B$17:$C$21,2,0)+1),  0),  "-")</f>
        <v>22</v>
      </c>
      <c r="P1117" s="177"/>
      <c r="Q1117" s="177"/>
      <c r="R1117" s="177"/>
      <c r="S1117" s="178" t="s">
        <v>40</v>
      </c>
      <c r="T1117" s="198" t="str">
        <f>IF(ISERROR(VLOOKUP($S1117,Datos!$B$25:$C$29,2,0)),"", VLOOKUP($S1117,Datos!$B$25:$C$29,2,0))</f>
        <v>Alta</v>
      </c>
      <c r="U1117" s="198" t="str">
        <f>VLOOKUP($S1117,'Efectividad de Controles'!$B$5:$D$9,3,0)</f>
        <v>Impacto / Probabilidad</v>
      </c>
      <c r="V1117" s="177"/>
      <c r="W1117" s="177"/>
      <c r="X1117" s="178" t="s">
        <v>191</v>
      </c>
      <c r="Y1117" s="178" t="s">
        <v>196</v>
      </c>
      <c r="Z1117" s="198">
        <f>IF( AND($X1117&lt;&gt;"", $Y1117&lt;&gt;""), VLOOKUP( IF(ISERROR(VLOOKUP($X1117,Datos!$B$8:$C$13,2,0)),0,VLOOKUP($X1117,Datos!$B$8:$C$13,2,0)), Datos!$I$9:$N$13, IF(ISERROR(VLOOKUP($Y1117,Datos!$B$17:$C$21,2,0)),0,VLOOKUP($Y1117, Datos!$B$17:$C$21,2,0)+1),  0),  "-")</f>
        <v>25</v>
      </c>
      <c r="AA1117" s="177"/>
      <c r="AB1117" s="177"/>
      <c r="AC1117" s="179"/>
      <c r="AD1117" s="180"/>
      <c r="AE1117" s="198">
        <f t="shared" si="51"/>
        <v>22</v>
      </c>
      <c r="AF1117" s="198">
        <f t="shared" si="52"/>
        <v>25</v>
      </c>
      <c r="AG1117" s="178">
        <v>3</v>
      </c>
      <c r="AH1117" s="198" t="str">
        <f>IF(ISERROR(VLOOKUP($AG1117,Datos!$A$9:$E$13,2,0)),"",VLOOKUP($AG1117,Datos!$A$9:$E$13,2,0))</f>
        <v>3 Moderado</v>
      </c>
      <c r="AI1117" s="197" t="str">
        <f>IF(ISERROR(VLOOKUP($AJ1117,Datos!$D$8:$E$13,2,0)),0,VLOOKUP($AJ1117,Datos!$D$8:$E$13,2,0))</f>
        <v>Extremadamente Dañino</v>
      </c>
      <c r="AJ1117" s="198">
        <f>IF(ISERROR(VLOOKUP($X1117,Datos!$B$8:$E$13,3,0)), 0, VLOOKUP($X1117,Datos!$B$8:$E$13,3,0))</f>
        <v>4</v>
      </c>
      <c r="AK1117" s="198">
        <f>IF(ISERROR(VLOOKUP(AL1117,Datos!D1110:E1115,2,0)),0,VLOOKUP(AL1117,Datos!D1110:E1115,2,0))</f>
        <v>0</v>
      </c>
      <c r="AL1117" s="198">
        <f>IF(ISERROR(VLOOKUP(Y1117,Datos!B1110:E1115,3,0)),0,VLOOKUP(Y1117,Datos!B1110:E1115,3,0))</f>
        <v>0</v>
      </c>
      <c r="AM1117" s="198">
        <f t="shared" si="53"/>
        <v>4</v>
      </c>
      <c r="AN1117" s="198" t="str">
        <f>IF(ISERROR(VLOOKUP($AM1117,Datos!$I$24:$J$28,2,0)),"-",VLOOKUP($AM1117,Datos!$I$24:$J$28,2,0))</f>
        <v>Moderado</v>
      </c>
    </row>
    <row r="1118" spans="1:40" s="199" customFormat="1">
      <c r="A1118" s="196"/>
      <c r="B1118" s="177"/>
      <c r="C1118" s="177"/>
      <c r="D1118" s="177"/>
      <c r="E1118" s="177"/>
      <c r="F1118" s="177"/>
      <c r="G1118" s="177"/>
      <c r="H1118" s="177"/>
      <c r="I1118" s="177"/>
      <c r="J1118" s="177"/>
      <c r="K1118" s="177"/>
      <c r="L1118" s="177"/>
      <c r="M1118" s="178" t="s">
        <v>191</v>
      </c>
      <c r="N1118" s="178" t="s">
        <v>194</v>
      </c>
      <c r="O1118" s="198">
        <f>IF( AND($M1118&lt;&gt;"", $N1118&lt;&gt;""), VLOOKUP( IF(ISERROR(VLOOKUP($M1118,Datos!$B$8:$C$13,2,0)),0,VLOOKUP($M1118,Datos!$B$8:$C$13,2,0)), Datos!$I$9:$N$13, IF(ISERROR(VLOOKUP($N1118,Datos!$B$17:$C$21,2,0)),0,VLOOKUP($N1118, Datos!$B$17:$C$21,2,0)+1),  0),  "-")</f>
        <v>22</v>
      </c>
      <c r="P1118" s="177"/>
      <c r="Q1118" s="177"/>
      <c r="R1118" s="177"/>
      <c r="S1118" s="178" t="s">
        <v>40</v>
      </c>
      <c r="T1118" s="198" t="str">
        <f>IF(ISERROR(VLOOKUP($S1118,Datos!$B$25:$C$29,2,0)),"", VLOOKUP($S1118,Datos!$B$25:$C$29,2,0))</f>
        <v>Alta</v>
      </c>
      <c r="U1118" s="198" t="str">
        <f>VLOOKUP($S1118,'Efectividad de Controles'!$B$5:$D$9,3,0)</f>
        <v>Impacto / Probabilidad</v>
      </c>
      <c r="V1118" s="177"/>
      <c r="W1118" s="177"/>
      <c r="X1118" s="178" t="s">
        <v>191</v>
      </c>
      <c r="Y1118" s="178" t="s">
        <v>196</v>
      </c>
      <c r="Z1118" s="198">
        <f>IF( AND($X1118&lt;&gt;"", $Y1118&lt;&gt;""), VLOOKUP( IF(ISERROR(VLOOKUP($X1118,Datos!$B$8:$C$13,2,0)),0,VLOOKUP($X1118,Datos!$B$8:$C$13,2,0)), Datos!$I$9:$N$13, IF(ISERROR(VLOOKUP($Y1118,Datos!$B$17:$C$21,2,0)),0,VLOOKUP($Y1118, Datos!$B$17:$C$21,2,0)+1),  0),  "-")</f>
        <v>25</v>
      </c>
      <c r="AA1118" s="177"/>
      <c r="AB1118" s="177"/>
      <c r="AC1118" s="179"/>
      <c r="AD1118" s="180"/>
      <c r="AE1118" s="198">
        <f t="shared" si="51"/>
        <v>22</v>
      </c>
      <c r="AF1118" s="198">
        <f t="shared" si="52"/>
        <v>25</v>
      </c>
      <c r="AG1118" s="178">
        <v>3</v>
      </c>
      <c r="AH1118" s="198" t="str">
        <f>IF(ISERROR(VLOOKUP($AG1118,Datos!$A$9:$E$13,2,0)),"",VLOOKUP($AG1118,Datos!$A$9:$E$13,2,0))</f>
        <v>3 Moderado</v>
      </c>
      <c r="AI1118" s="197" t="str">
        <f>IF(ISERROR(VLOOKUP($AJ1118,Datos!$D$8:$E$13,2,0)),0,VLOOKUP($AJ1118,Datos!$D$8:$E$13,2,0))</f>
        <v>Extremadamente Dañino</v>
      </c>
      <c r="AJ1118" s="198">
        <f>IF(ISERROR(VLOOKUP($X1118,Datos!$B$8:$E$13,3,0)), 0, VLOOKUP($X1118,Datos!$B$8:$E$13,3,0))</f>
        <v>4</v>
      </c>
      <c r="AK1118" s="198">
        <f>IF(ISERROR(VLOOKUP(AL1118,Datos!D1111:E1116,2,0)),0,VLOOKUP(AL1118,Datos!D1111:E1116,2,0))</f>
        <v>0</v>
      </c>
      <c r="AL1118" s="198">
        <f>IF(ISERROR(VLOOKUP(Y1118,Datos!B1111:E1116,3,0)),0,VLOOKUP(Y1118,Datos!B1111:E1116,3,0))</f>
        <v>0</v>
      </c>
      <c r="AM1118" s="198">
        <f t="shared" si="53"/>
        <v>4</v>
      </c>
      <c r="AN1118" s="198" t="str">
        <f>IF(ISERROR(VLOOKUP($AM1118,Datos!$I$24:$J$28,2,0)),"-",VLOOKUP($AM1118,Datos!$I$24:$J$28,2,0))</f>
        <v>Moderado</v>
      </c>
    </row>
    <row r="1119" spans="1:40" s="199" customFormat="1">
      <c r="A1119" s="196"/>
      <c r="B1119" s="177"/>
      <c r="C1119" s="177"/>
      <c r="D1119" s="177"/>
      <c r="E1119" s="177"/>
      <c r="F1119" s="177"/>
      <c r="G1119" s="177"/>
      <c r="H1119" s="177"/>
      <c r="I1119" s="177"/>
      <c r="J1119" s="177"/>
      <c r="K1119" s="177"/>
      <c r="L1119" s="177"/>
      <c r="M1119" s="178" t="s">
        <v>191</v>
      </c>
      <c r="N1119" s="178" t="s">
        <v>194</v>
      </c>
      <c r="O1119" s="198">
        <f>IF( AND($M1119&lt;&gt;"", $N1119&lt;&gt;""), VLOOKUP( IF(ISERROR(VLOOKUP($M1119,Datos!$B$8:$C$13,2,0)),0,VLOOKUP($M1119,Datos!$B$8:$C$13,2,0)), Datos!$I$9:$N$13, IF(ISERROR(VLOOKUP($N1119,Datos!$B$17:$C$21,2,0)),0,VLOOKUP($N1119, Datos!$B$17:$C$21,2,0)+1),  0),  "-")</f>
        <v>22</v>
      </c>
      <c r="P1119" s="177"/>
      <c r="Q1119" s="177"/>
      <c r="R1119" s="177"/>
      <c r="S1119" s="178" t="s">
        <v>40</v>
      </c>
      <c r="T1119" s="198" t="str">
        <f>IF(ISERROR(VLOOKUP($S1119,Datos!$B$25:$C$29,2,0)),"", VLOOKUP($S1119,Datos!$B$25:$C$29,2,0))</f>
        <v>Alta</v>
      </c>
      <c r="U1119" s="198" t="str">
        <f>VLOOKUP($S1119,'Efectividad de Controles'!$B$5:$D$9,3,0)</f>
        <v>Impacto / Probabilidad</v>
      </c>
      <c r="V1119" s="177"/>
      <c r="W1119" s="177"/>
      <c r="X1119" s="178" t="s">
        <v>191</v>
      </c>
      <c r="Y1119" s="178" t="s">
        <v>196</v>
      </c>
      <c r="Z1119" s="198">
        <f>IF( AND($X1119&lt;&gt;"", $Y1119&lt;&gt;""), VLOOKUP( IF(ISERROR(VLOOKUP($X1119,Datos!$B$8:$C$13,2,0)),0,VLOOKUP($X1119,Datos!$B$8:$C$13,2,0)), Datos!$I$9:$N$13, IF(ISERROR(VLOOKUP($Y1119,Datos!$B$17:$C$21,2,0)),0,VLOOKUP($Y1119, Datos!$B$17:$C$21,2,0)+1),  0),  "-")</f>
        <v>25</v>
      </c>
      <c r="AA1119" s="177"/>
      <c r="AB1119" s="177"/>
      <c r="AC1119" s="179"/>
      <c r="AD1119" s="180"/>
      <c r="AE1119" s="198">
        <f t="shared" si="51"/>
        <v>22</v>
      </c>
      <c r="AF1119" s="198">
        <f t="shared" si="52"/>
        <v>25</v>
      </c>
      <c r="AG1119" s="178">
        <v>3</v>
      </c>
      <c r="AH1119" s="198" t="str">
        <f>IF(ISERROR(VLOOKUP($AG1119,Datos!$A$9:$E$13,2,0)),"",VLOOKUP($AG1119,Datos!$A$9:$E$13,2,0))</f>
        <v>3 Moderado</v>
      </c>
      <c r="AI1119" s="197" t="str">
        <f>IF(ISERROR(VLOOKUP($AJ1119,Datos!$D$8:$E$13,2,0)),0,VLOOKUP($AJ1119,Datos!$D$8:$E$13,2,0))</f>
        <v>Extremadamente Dañino</v>
      </c>
      <c r="AJ1119" s="198">
        <f>IF(ISERROR(VLOOKUP($X1119,Datos!$B$8:$E$13,3,0)), 0, VLOOKUP($X1119,Datos!$B$8:$E$13,3,0))</f>
        <v>4</v>
      </c>
      <c r="AK1119" s="198">
        <f>IF(ISERROR(VLOOKUP(AL1119,Datos!D1112:E1117,2,0)),0,VLOOKUP(AL1119,Datos!D1112:E1117,2,0))</f>
        <v>0</v>
      </c>
      <c r="AL1119" s="198">
        <f>IF(ISERROR(VLOOKUP(Y1119,Datos!B1112:E1117,3,0)),0,VLOOKUP(Y1119,Datos!B1112:E1117,3,0))</f>
        <v>0</v>
      </c>
      <c r="AM1119" s="198">
        <f t="shared" si="53"/>
        <v>4</v>
      </c>
      <c r="AN1119" s="198" t="str">
        <f>IF(ISERROR(VLOOKUP($AM1119,Datos!$I$24:$J$28,2,0)),"-",VLOOKUP($AM1119,Datos!$I$24:$J$28,2,0))</f>
        <v>Moderado</v>
      </c>
    </row>
    <row r="1120" spans="1:40" s="199" customFormat="1">
      <c r="A1120" s="196"/>
      <c r="B1120" s="177"/>
      <c r="C1120" s="177"/>
      <c r="D1120" s="177"/>
      <c r="E1120" s="177"/>
      <c r="F1120" s="177"/>
      <c r="G1120" s="177"/>
      <c r="H1120" s="177"/>
      <c r="I1120" s="177"/>
      <c r="J1120" s="177"/>
      <c r="K1120" s="177"/>
      <c r="L1120" s="177"/>
      <c r="M1120" s="178" t="s">
        <v>191</v>
      </c>
      <c r="N1120" s="178" t="s">
        <v>194</v>
      </c>
      <c r="O1120" s="198">
        <f>IF( AND($M1120&lt;&gt;"", $N1120&lt;&gt;""), VLOOKUP( IF(ISERROR(VLOOKUP($M1120,Datos!$B$8:$C$13,2,0)),0,VLOOKUP($M1120,Datos!$B$8:$C$13,2,0)), Datos!$I$9:$N$13, IF(ISERROR(VLOOKUP($N1120,Datos!$B$17:$C$21,2,0)),0,VLOOKUP($N1120, Datos!$B$17:$C$21,2,0)+1),  0),  "-")</f>
        <v>22</v>
      </c>
      <c r="P1120" s="177"/>
      <c r="Q1120" s="177"/>
      <c r="R1120" s="177"/>
      <c r="S1120" s="178" t="s">
        <v>40</v>
      </c>
      <c r="T1120" s="198" t="str">
        <f>IF(ISERROR(VLOOKUP($S1120,Datos!$B$25:$C$29,2,0)),"", VLOOKUP($S1120,Datos!$B$25:$C$29,2,0))</f>
        <v>Alta</v>
      </c>
      <c r="U1120" s="198" t="str">
        <f>VLOOKUP($S1120,'Efectividad de Controles'!$B$5:$D$9,3,0)</f>
        <v>Impacto / Probabilidad</v>
      </c>
      <c r="V1120" s="177"/>
      <c r="W1120" s="177"/>
      <c r="X1120" s="178" t="s">
        <v>191</v>
      </c>
      <c r="Y1120" s="178" t="s">
        <v>196</v>
      </c>
      <c r="Z1120" s="198">
        <f>IF( AND($X1120&lt;&gt;"", $Y1120&lt;&gt;""), VLOOKUP( IF(ISERROR(VLOOKUP($X1120,Datos!$B$8:$C$13,2,0)),0,VLOOKUP($X1120,Datos!$B$8:$C$13,2,0)), Datos!$I$9:$N$13, IF(ISERROR(VLOOKUP($Y1120,Datos!$B$17:$C$21,2,0)),0,VLOOKUP($Y1120, Datos!$B$17:$C$21,2,0)+1),  0),  "-")</f>
        <v>25</v>
      </c>
      <c r="AA1120" s="177"/>
      <c r="AB1120" s="177"/>
      <c r="AC1120" s="179"/>
      <c r="AD1120" s="180"/>
      <c r="AE1120" s="198">
        <f t="shared" si="51"/>
        <v>22</v>
      </c>
      <c r="AF1120" s="198">
        <f t="shared" si="52"/>
        <v>25</v>
      </c>
      <c r="AG1120" s="178">
        <v>3</v>
      </c>
      <c r="AH1120" s="198" t="str">
        <f>IF(ISERROR(VLOOKUP($AG1120,Datos!$A$9:$E$13,2,0)),"",VLOOKUP($AG1120,Datos!$A$9:$E$13,2,0))</f>
        <v>3 Moderado</v>
      </c>
      <c r="AI1120" s="197" t="str">
        <f>IF(ISERROR(VLOOKUP($AJ1120,Datos!$D$8:$E$13,2,0)),0,VLOOKUP($AJ1120,Datos!$D$8:$E$13,2,0))</f>
        <v>Extremadamente Dañino</v>
      </c>
      <c r="AJ1120" s="198">
        <f>IF(ISERROR(VLOOKUP($X1120,Datos!$B$8:$E$13,3,0)), 0, VLOOKUP($X1120,Datos!$B$8:$E$13,3,0))</f>
        <v>4</v>
      </c>
      <c r="AK1120" s="198">
        <f>IF(ISERROR(VLOOKUP(AL1120,Datos!D1113:E1118,2,0)),0,VLOOKUP(AL1120,Datos!D1113:E1118,2,0))</f>
        <v>0</v>
      </c>
      <c r="AL1120" s="198">
        <f>IF(ISERROR(VLOOKUP(Y1120,Datos!B1113:E1118,3,0)),0,VLOOKUP(Y1120,Datos!B1113:E1118,3,0))</f>
        <v>0</v>
      </c>
      <c r="AM1120" s="198">
        <f t="shared" si="53"/>
        <v>4</v>
      </c>
      <c r="AN1120" s="198" t="str">
        <f>IF(ISERROR(VLOOKUP($AM1120,Datos!$I$24:$J$28,2,0)),"-",VLOOKUP($AM1120,Datos!$I$24:$J$28,2,0))</f>
        <v>Moderado</v>
      </c>
    </row>
    <row r="1121" spans="1:40" s="199" customFormat="1">
      <c r="A1121" s="196"/>
      <c r="B1121" s="177"/>
      <c r="C1121" s="177"/>
      <c r="D1121" s="177"/>
      <c r="E1121" s="177"/>
      <c r="F1121" s="177"/>
      <c r="G1121" s="177"/>
      <c r="H1121" s="177"/>
      <c r="I1121" s="177"/>
      <c r="J1121" s="177"/>
      <c r="K1121" s="177"/>
      <c r="L1121" s="177"/>
      <c r="M1121" s="178" t="s">
        <v>191</v>
      </c>
      <c r="N1121" s="178" t="s">
        <v>194</v>
      </c>
      <c r="O1121" s="198">
        <f>IF( AND($M1121&lt;&gt;"", $N1121&lt;&gt;""), VLOOKUP( IF(ISERROR(VLOOKUP($M1121,Datos!$B$8:$C$13,2,0)),0,VLOOKUP($M1121,Datos!$B$8:$C$13,2,0)), Datos!$I$9:$N$13, IF(ISERROR(VLOOKUP($N1121,Datos!$B$17:$C$21,2,0)),0,VLOOKUP($N1121, Datos!$B$17:$C$21,2,0)+1),  0),  "-")</f>
        <v>22</v>
      </c>
      <c r="P1121" s="177"/>
      <c r="Q1121" s="177"/>
      <c r="R1121" s="177"/>
      <c r="S1121" s="178" t="s">
        <v>40</v>
      </c>
      <c r="T1121" s="198" t="str">
        <f>IF(ISERROR(VLOOKUP($S1121,Datos!$B$25:$C$29,2,0)),"", VLOOKUP($S1121,Datos!$B$25:$C$29,2,0))</f>
        <v>Alta</v>
      </c>
      <c r="U1121" s="198" t="str">
        <f>VLOOKUP($S1121,'Efectividad de Controles'!$B$5:$D$9,3,0)</f>
        <v>Impacto / Probabilidad</v>
      </c>
      <c r="V1121" s="177"/>
      <c r="W1121" s="177"/>
      <c r="X1121" s="178" t="s">
        <v>191</v>
      </c>
      <c r="Y1121" s="178" t="s">
        <v>196</v>
      </c>
      <c r="Z1121" s="198">
        <f>IF( AND($X1121&lt;&gt;"", $Y1121&lt;&gt;""), VLOOKUP( IF(ISERROR(VLOOKUP($X1121,Datos!$B$8:$C$13,2,0)),0,VLOOKUP($X1121,Datos!$B$8:$C$13,2,0)), Datos!$I$9:$N$13, IF(ISERROR(VLOOKUP($Y1121,Datos!$B$17:$C$21,2,0)),0,VLOOKUP($Y1121, Datos!$B$17:$C$21,2,0)+1),  0),  "-")</f>
        <v>25</v>
      </c>
      <c r="AA1121" s="177"/>
      <c r="AB1121" s="177"/>
      <c r="AC1121" s="179"/>
      <c r="AD1121" s="180"/>
      <c r="AE1121" s="198">
        <f t="shared" ref="AE1121:AE1184" si="54">+O1121</f>
        <v>22</v>
      </c>
      <c r="AF1121" s="198">
        <f t="shared" ref="AF1121:AF1184" si="55">+Z1121</f>
        <v>25</v>
      </c>
      <c r="AG1121" s="178">
        <v>3</v>
      </c>
      <c r="AH1121" s="198" t="str">
        <f>IF(ISERROR(VLOOKUP($AG1121,Datos!$A$9:$E$13,2,0)),"",VLOOKUP($AG1121,Datos!$A$9:$E$13,2,0))</f>
        <v>3 Moderado</v>
      </c>
      <c r="AI1121" s="197" t="str">
        <f>IF(ISERROR(VLOOKUP($AJ1121,Datos!$D$8:$E$13,2,0)),0,VLOOKUP($AJ1121,Datos!$D$8:$E$13,2,0))</f>
        <v>Extremadamente Dañino</v>
      </c>
      <c r="AJ1121" s="198">
        <f>IF(ISERROR(VLOOKUP($X1121,Datos!$B$8:$E$13,3,0)), 0, VLOOKUP($X1121,Datos!$B$8:$E$13,3,0))</f>
        <v>4</v>
      </c>
      <c r="AK1121" s="198">
        <f>IF(ISERROR(VLOOKUP(AL1121,Datos!D1114:E1119,2,0)),0,VLOOKUP(AL1121,Datos!D1114:E1119,2,0))</f>
        <v>0</v>
      </c>
      <c r="AL1121" s="198">
        <f>IF(ISERROR(VLOOKUP(Y1121,Datos!B1114:E1119,3,0)),0,VLOOKUP(Y1121,Datos!B1114:E1119,3,0))</f>
        <v>0</v>
      </c>
      <c r="AM1121" s="198">
        <f t="shared" ref="AM1121:AM1184" si="56">+AL1121+AJ1121</f>
        <v>4</v>
      </c>
      <c r="AN1121" s="198" t="str">
        <f>IF(ISERROR(VLOOKUP($AM1121,Datos!$I$24:$J$28,2,0)),"-",VLOOKUP($AM1121,Datos!$I$24:$J$28,2,0))</f>
        <v>Moderado</v>
      </c>
    </row>
    <row r="1122" spans="1:40" s="199" customFormat="1">
      <c r="A1122" s="196"/>
      <c r="B1122" s="177"/>
      <c r="C1122" s="177"/>
      <c r="D1122" s="177"/>
      <c r="E1122" s="177"/>
      <c r="F1122" s="177"/>
      <c r="G1122" s="177"/>
      <c r="H1122" s="177"/>
      <c r="I1122" s="177"/>
      <c r="J1122" s="177"/>
      <c r="K1122" s="177"/>
      <c r="L1122" s="177"/>
      <c r="M1122" s="178" t="s">
        <v>191</v>
      </c>
      <c r="N1122" s="178" t="s">
        <v>194</v>
      </c>
      <c r="O1122" s="198">
        <f>IF( AND($M1122&lt;&gt;"", $N1122&lt;&gt;""), VLOOKUP( IF(ISERROR(VLOOKUP($M1122,Datos!$B$8:$C$13,2,0)),0,VLOOKUP($M1122,Datos!$B$8:$C$13,2,0)), Datos!$I$9:$N$13, IF(ISERROR(VLOOKUP($N1122,Datos!$B$17:$C$21,2,0)),0,VLOOKUP($N1122, Datos!$B$17:$C$21,2,0)+1),  0),  "-")</f>
        <v>22</v>
      </c>
      <c r="P1122" s="177"/>
      <c r="Q1122" s="177"/>
      <c r="R1122" s="177"/>
      <c r="S1122" s="178" t="s">
        <v>40</v>
      </c>
      <c r="T1122" s="198" t="str">
        <f>IF(ISERROR(VLOOKUP($S1122,Datos!$B$25:$C$29,2,0)),"", VLOOKUP($S1122,Datos!$B$25:$C$29,2,0))</f>
        <v>Alta</v>
      </c>
      <c r="U1122" s="198" t="str">
        <f>VLOOKUP($S1122,'Efectividad de Controles'!$B$5:$D$9,3,0)</f>
        <v>Impacto / Probabilidad</v>
      </c>
      <c r="V1122" s="177"/>
      <c r="W1122" s="177"/>
      <c r="X1122" s="178" t="s">
        <v>191</v>
      </c>
      <c r="Y1122" s="178" t="s">
        <v>196</v>
      </c>
      <c r="Z1122" s="198">
        <f>IF( AND($X1122&lt;&gt;"", $Y1122&lt;&gt;""), VLOOKUP( IF(ISERROR(VLOOKUP($X1122,Datos!$B$8:$C$13,2,0)),0,VLOOKUP($X1122,Datos!$B$8:$C$13,2,0)), Datos!$I$9:$N$13, IF(ISERROR(VLOOKUP($Y1122,Datos!$B$17:$C$21,2,0)),0,VLOOKUP($Y1122, Datos!$B$17:$C$21,2,0)+1),  0),  "-")</f>
        <v>25</v>
      </c>
      <c r="AA1122" s="177"/>
      <c r="AB1122" s="177"/>
      <c r="AC1122" s="179"/>
      <c r="AD1122" s="180"/>
      <c r="AE1122" s="198">
        <f t="shared" si="54"/>
        <v>22</v>
      </c>
      <c r="AF1122" s="198">
        <f t="shared" si="55"/>
        <v>25</v>
      </c>
      <c r="AG1122" s="178">
        <v>3</v>
      </c>
      <c r="AH1122" s="198" t="str">
        <f>IF(ISERROR(VLOOKUP($AG1122,Datos!$A$9:$E$13,2,0)),"",VLOOKUP($AG1122,Datos!$A$9:$E$13,2,0))</f>
        <v>3 Moderado</v>
      </c>
      <c r="AI1122" s="197" t="str">
        <f>IF(ISERROR(VLOOKUP($AJ1122,Datos!$D$8:$E$13,2,0)),0,VLOOKUP($AJ1122,Datos!$D$8:$E$13,2,0))</f>
        <v>Extremadamente Dañino</v>
      </c>
      <c r="AJ1122" s="198">
        <f>IF(ISERROR(VLOOKUP($X1122,Datos!$B$8:$E$13,3,0)), 0, VLOOKUP($X1122,Datos!$B$8:$E$13,3,0))</f>
        <v>4</v>
      </c>
      <c r="AK1122" s="198">
        <f>IF(ISERROR(VLOOKUP(AL1122,Datos!D1115:E1120,2,0)),0,VLOOKUP(AL1122,Datos!D1115:E1120,2,0))</f>
        <v>0</v>
      </c>
      <c r="AL1122" s="198">
        <f>IF(ISERROR(VLOOKUP(Y1122,Datos!B1115:E1120,3,0)),0,VLOOKUP(Y1122,Datos!B1115:E1120,3,0))</f>
        <v>0</v>
      </c>
      <c r="AM1122" s="198">
        <f t="shared" si="56"/>
        <v>4</v>
      </c>
      <c r="AN1122" s="198" t="str">
        <f>IF(ISERROR(VLOOKUP($AM1122,Datos!$I$24:$J$28,2,0)),"-",VLOOKUP($AM1122,Datos!$I$24:$J$28,2,0))</f>
        <v>Moderado</v>
      </c>
    </row>
    <row r="1123" spans="1:40" s="199" customFormat="1">
      <c r="A1123" s="196"/>
      <c r="B1123" s="177"/>
      <c r="C1123" s="177"/>
      <c r="D1123" s="177"/>
      <c r="E1123" s="177"/>
      <c r="F1123" s="177"/>
      <c r="G1123" s="177"/>
      <c r="H1123" s="177"/>
      <c r="I1123" s="177"/>
      <c r="J1123" s="177"/>
      <c r="K1123" s="177"/>
      <c r="L1123" s="177"/>
      <c r="M1123" s="178" t="s">
        <v>191</v>
      </c>
      <c r="N1123" s="178" t="s">
        <v>194</v>
      </c>
      <c r="O1123" s="198">
        <f>IF( AND($M1123&lt;&gt;"", $N1123&lt;&gt;""), VLOOKUP( IF(ISERROR(VLOOKUP($M1123,Datos!$B$8:$C$13,2,0)),0,VLOOKUP($M1123,Datos!$B$8:$C$13,2,0)), Datos!$I$9:$N$13, IF(ISERROR(VLOOKUP($N1123,Datos!$B$17:$C$21,2,0)),0,VLOOKUP($N1123, Datos!$B$17:$C$21,2,0)+1),  0),  "-")</f>
        <v>22</v>
      </c>
      <c r="P1123" s="177"/>
      <c r="Q1123" s="177"/>
      <c r="R1123" s="177"/>
      <c r="S1123" s="178" t="s">
        <v>40</v>
      </c>
      <c r="T1123" s="198" t="str">
        <f>IF(ISERROR(VLOOKUP($S1123,Datos!$B$25:$C$29,2,0)),"", VLOOKUP($S1123,Datos!$B$25:$C$29,2,0))</f>
        <v>Alta</v>
      </c>
      <c r="U1123" s="198" t="str">
        <f>VLOOKUP($S1123,'Efectividad de Controles'!$B$5:$D$9,3,0)</f>
        <v>Impacto / Probabilidad</v>
      </c>
      <c r="V1123" s="177"/>
      <c r="W1123" s="177"/>
      <c r="X1123" s="178" t="s">
        <v>191</v>
      </c>
      <c r="Y1123" s="178" t="s">
        <v>196</v>
      </c>
      <c r="Z1123" s="198">
        <f>IF( AND($X1123&lt;&gt;"", $Y1123&lt;&gt;""), VLOOKUP( IF(ISERROR(VLOOKUP($X1123,Datos!$B$8:$C$13,2,0)),0,VLOOKUP($X1123,Datos!$B$8:$C$13,2,0)), Datos!$I$9:$N$13, IF(ISERROR(VLOOKUP($Y1123,Datos!$B$17:$C$21,2,0)),0,VLOOKUP($Y1123, Datos!$B$17:$C$21,2,0)+1),  0),  "-")</f>
        <v>25</v>
      </c>
      <c r="AA1123" s="177"/>
      <c r="AB1123" s="177"/>
      <c r="AC1123" s="179"/>
      <c r="AD1123" s="180"/>
      <c r="AE1123" s="198">
        <f t="shared" si="54"/>
        <v>22</v>
      </c>
      <c r="AF1123" s="198">
        <f t="shared" si="55"/>
        <v>25</v>
      </c>
      <c r="AG1123" s="178">
        <v>3</v>
      </c>
      <c r="AH1123" s="198" t="str">
        <f>IF(ISERROR(VLOOKUP($AG1123,Datos!$A$9:$E$13,2,0)),"",VLOOKUP($AG1123,Datos!$A$9:$E$13,2,0))</f>
        <v>3 Moderado</v>
      </c>
      <c r="AI1123" s="197" t="str">
        <f>IF(ISERROR(VLOOKUP($AJ1123,Datos!$D$8:$E$13,2,0)),0,VLOOKUP($AJ1123,Datos!$D$8:$E$13,2,0))</f>
        <v>Extremadamente Dañino</v>
      </c>
      <c r="AJ1123" s="198">
        <f>IF(ISERROR(VLOOKUP($X1123,Datos!$B$8:$E$13,3,0)), 0, VLOOKUP($X1123,Datos!$B$8:$E$13,3,0))</f>
        <v>4</v>
      </c>
      <c r="AK1123" s="198">
        <f>IF(ISERROR(VLOOKUP(AL1123,Datos!D1116:E1121,2,0)),0,VLOOKUP(AL1123,Datos!D1116:E1121,2,0))</f>
        <v>0</v>
      </c>
      <c r="AL1123" s="198">
        <f>IF(ISERROR(VLOOKUP(Y1123,Datos!B1116:E1121,3,0)),0,VLOOKUP(Y1123,Datos!B1116:E1121,3,0))</f>
        <v>0</v>
      </c>
      <c r="AM1123" s="198">
        <f t="shared" si="56"/>
        <v>4</v>
      </c>
      <c r="AN1123" s="198" t="str">
        <f>IF(ISERROR(VLOOKUP($AM1123,Datos!$I$24:$J$28,2,0)),"-",VLOOKUP($AM1123,Datos!$I$24:$J$28,2,0))</f>
        <v>Moderado</v>
      </c>
    </row>
    <row r="1124" spans="1:40" s="199" customFormat="1">
      <c r="A1124" s="196"/>
      <c r="B1124" s="177"/>
      <c r="C1124" s="177"/>
      <c r="D1124" s="177"/>
      <c r="E1124" s="177"/>
      <c r="F1124" s="177"/>
      <c r="G1124" s="177"/>
      <c r="H1124" s="177"/>
      <c r="I1124" s="177"/>
      <c r="J1124" s="177"/>
      <c r="K1124" s="177"/>
      <c r="L1124" s="177"/>
      <c r="M1124" s="178" t="s">
        <v>191</v>
      </c>
      <c r="N1124" s="178" t="s">
        <v>194</v>
      </c>
      <c r="O1124" s="198">
        <f>IF( AND($M1124&lt;&gt;"", $N1124&lt;&gt;""), VLOOKUP( IF(ISERROR(VLOOKUP($M1124,Datos!$B$8:$C$13,2,0)),0,VLOOKUP($M1124,Datos!$B$8:$C$13,2,0)), Datos!$I$9:$N$13, IF(ISERROR(VLOOKUP($N1124,Datos!$B$17:$C$21,2,0)),0,VLOOKUP($N1124, Datos!$B$17:$C$21,2,0)+1),  0),  "-")</f>
        <v>22</v>
      </c>
      <c r="P1124" s="177"/>
      <c r="Q1124" s="177"/>
      <c r="R1124" s="177"/>
      <c r="S1124" s="178" t="s">
        <v>40</v>
      </c>
      <c r="T1124" s="198" t="str">
        <f>IF(ISERROR(VLOOKUP($S1124,Datos!$B$25:$C$29,2,0)),"", VLOOKUP($S1124,Datos!$B$25:$C$29,2,0))</f>
        <v>Alta</v>
      </c>
      <c r="U1124" s="198" t="str">
        <f>VLOOKUP($S1124,'Efectividad de Controles'!$B$5:$D$9,3,0)</f>
        <v>Impacto / Probabilidad</v>
      </c>
      <c r="V1124" s="177"/>
      <c r="W1124" s="177"/>
      <c r="X1124" s="178" t="s">
        <v>191</v>
      </c>
      <c r="Y1124" s="178" t="s">
        <v>196</v>
      </c>
      <c r="Z1124" s="198">
        <f>IF( AND($X1124&lt;&gt;"", $Y1124&lt;&gt;""), VLOOKUP( IF(ISERROR(VLOOKUP($X1124,Datos!$B$8:$C$13,2,0)),0,VLOOKUP($X1124,Datos!$B$8:$C$13,2,0)), Datos!$I$9:$N$13, IF(ISERROR(VLOOKUP($Y1124,Datos!$B$17:$C$21,2,0)),0,VLOOKUP($Y1124, Datos!$B$17:$C$21,2,0)+1),  0),  "-")</f>
        <v>25</v>
      </c>
      <c r="AA1124" s="177"/>
      <c r="AB1124" s="177"/>
      <c r="AC1124" s="179"/>
      <c r="AD1124" s="180"/>
      <c r="AE1124" s="198">
        <f t="shared" si="54"/>
        <v>22</v>
      </c>
      <c r="AF1124" s="198">
        <f t="shared" si="55"/>
        <v>25</v>
      </c>
      <c r="AG1124" s="178">
        <v>3</v>
      </c>
      <c r="AH1124" s="198" t="str">
        <f>IF(ISERROR(VLOOKUP($AG1124,Datos!$A$9:$E$13,2,0)),"",VLOOKUP($AG1124,Datos!$A$9:$E$13,2,0))</f>
        <v>3 Moderado</v>
      </c>
      <c r="AI1124" s="197" t="str">
        <f>IF(ISERROR(VLOOKUP($AJ1124,Datos!$D$8:$E$13,2,0)),0,VLOOKUP($AJ1124,Datos!$D$8:$E$13,2,0))</f>
        <v>Extremadamente Dañino</v>
      </c>
      <c r="AJ1124" s="198">
        <f>IF(ISERROR(VLOOKUP($X1124,Datos!$B$8:$E$13,3,0)), 0, VLOOKUP($X1124,Datos!$B$8:$E$13,3,0))</f>
        <v>4</v>
      </c>
      <c r="AK1124" s="198">
        <f>IF(ISERROR(VLOOKUP(AL1124,Datos!D1117:E1122,2,0)),0,VLOOKUP(AL1124,Datos!D1117:E1122,2,0))</f>
        <v>0</v>
      </c>
      <c r="AL1124" s="198">
        <f>IF(ISERROR(VLOOKUP(Y1124,Datos!B1117:E1122,3,0)),0,VLOOKUP(Y1124,Datos!B1117:E1122,3,0))</f>
        <v>0</v>
      </c>
      <c r="AM1124" s="198">
        <f t="shared" si="56"/>
        <v>4</v>
      </c>
      <c r="AN1124" s="198" t="str">
        <f>IF(ISERROR(VLOOKUP($AM1124,Datos!$I$24:$J$28,2,0)),"-",VLOOKUP($AM1124,Datos!$I$24:$J$28,2,0))</f>
        <v>Moderado</v>
      </c>
    </row>
    <row r="1125" spans="1:40" s="199" customFormat="1">
      <c r="A1125" s="196"/>
      <c r="B1125" s="177"/>
      <c r="C1125" s="177"/>
      <c r="D1125" s="177"/>
      <c r="E1125" s="177"/>
      <c r="F1125" s="177"/>
      <c r="G1125" s="177"/>
      <c r="H1125" s="177"/>
      <c r="I1125" s="177"/>
      <c r="J1125" s="177"/>
      <c r="K1125" s="177"/>
      <c r="L1125" s="177"/>
      <c r="M1125" s="178" t="s">
        <v>191</v>
      </c>
      <c r="N1125" s="178" t="s">
        <v>194</v>
      </c>
      <c r="O1125" s="198">
        <f>IF( AND($M1125&lt;&gt;"", $N1125&lt;&gt;""), VLOOKUP( IF(ISERROR(VLOOKUP($M1125,Datos!$B$8:$C$13,2,0)),0,VLOOKUP($M1125,Datos!$B$8:$C$13,2,0)), Datos!$I$9:$N$13, IF(ISERROR(VLOOKUP($N1125,Datos!$B$17:$C$21,2,0)),0,VLOOKUP($N1125, Datos!$B$17:$C$21,2,0)+1),  0),  "-")</f>
        <v>22</v>
      </c>
      <c r="P1125" s="177"/>
      <c r="Q1125" s="177"/>
      <c r="R1125" s="177"/>
      <c r="S1125" s="178" t="s">
        <v>40</v>
      </c>
      <c r="T1125" s="198" t="str">
        <f>IF(ISERROR(VLOOKUP($S1125,Datos!$B$25:$C$29,2,0)),"", VLOOKUP($S1125,Datos!$B$25:$C$29,2,0))</f>
        <v>Alta</v>
      </c>
      <c r="U1125" s="198" t="str">
        <f>VLOOKUP($S1125,'Efectividad de Controles'!$B$5:$D$9,3,0)</f>
        <v>Impacto / Probabilidad</v>
      </c>
      <c r="V1125" s="177"/>
      <c r="W1125" s="177"/>
      <c r="X1125" s="178" t="s">
        <v>191</v>
      </c>
      <c r="Y1125" s="178" t="s">
        <v>196</v>
      </c>
      <c r="Z1125" s="198">
        <f>IF( AND($X1125&lt;&gt;"", $Y1125&lt;&gt;""), VLOOKUP( IF(ISERROR(VLOOKUP($X1125,Datos!$B$8:$C$13,2,0)),0,VLOOKUP($X1125,Datos!$B$8:$C$13,2,0)), Datos!$I$9:$N$13, IF(ISERROR(VLOOKUP($Y1125,Datos!$B$17:$C$21,2,0)),0,VLOOKUP($Y1125, Datos!$B$17:$C$21,2,0)+1),  0),  "-")</f>
        <v>25</v>
      </c>
      <c r="AA1125" s="177"/>
      <c r="AB1125" s="177"/>
      <c r="AC1125" s="179"/>
      <c r="AD1125" s="180"/>
      <c r="AE1125" s="198">
        <f t="shared" si="54"/>
        <v>22</v>
      </c>
      <c r="AF1125" s="198">
        <f t="shared" si="55"/>
        <v>25</v>
      </c>
      <c r="AG1125" s="178">
        <v>3</v>
      </c>
      <c r="AH1125" s="198" t="str">
        <f>IF(ISERROR(VLOOKUP($AG1125,Datos!$A$9:$E$13,2,0)),"",VLOOKUP($AG1125,Datos!$A$9:$E$13,2,0))</f>
        <v>3 Moderado</v>
      </c>
      <c r="AI1125" s="197" t="str">
        <f>IF(ISERROR(VLOOKUP($AJ1125,Datos!$D$8:$E$13,2,0)),0,VLOOKUP($AJ1125,Datos!$D$8:$E$13,2,0))</f>
        <v>Extremadamente Dañino</v>
      </c>
      <c r="AJ1125" s="198">
        <f>IF(ISERROR(VLOOKUP($X1125,Datos!$B$8:$E$13,3,0)), 0, VLOOKUP($X1125,Datos!$B$8:$E$13,3,0))</f>
        <v>4</v>
      </c>
      <c r="AK1125" s="198">
        <f>IF(ISERROR(VLOOKUP(AL1125,Datos!D1118:E1123,2,0)),0,VLOOKUP(AL1125,Datos!D1118:E1123,2,0))</f>
        <v>0</v>
      </c>
      <c r="AL1125" s="198">
        <f>IF(ISERROR(VLOOKUP(Y1125,Datos!B1118:E1123,3,0)),0,VLOOKUP(Y1125,Datos!B1118:E1123,3,0))</f>
        <v>0</v>
      </c>
      <c r="AM1125" s="198">
        <f t="shared" si="56"/>
        <v>4</v>
      </c>
      <c r="AN1125" s="198" t="str">
        <f>IF(ISERROR(VLOOKUP($AM1125,Datos!$I$24:$J$28,2,0)),"-",VLOOKUP($AM1125,Datos!$I$24:$J$28,2,0))</f>
        <v>Moderado</v>
      </c>
    </row>
    <row r="1126" spans="1:40" s="199" customFormat="1">
      <c r="A1126" s="196"/>
      <c r="B1126" s="177"/>
      <c r="C1126" s="177"/>
      <c r="D1126" s="177"/>
      <c r="E1126" s="177"/>
      <c r="F1126" s="177"/>
      <c r="G1126" s="177"/>
      <c r="H1126" s="177"/>
      <c r="I1126" s="177"/>
      <c r="J1126" s="177"/>
      <c r="K1126" s="177"/>
      <c r="L1126" s="177"/>
      <c r="M1126" s="178" t="s">
        <v>191</v>
      </c>
      <c r="N1126" s="178" t="s">
        <v>194</v>
      </c>
      <c r="O1126" s="198">
        <f>IF( AND($M1126&lt;&gt;"", $N1126&lt;&gt;""), VLOOKUP( IF(ISERROR(VLOOKUP($M1126,Datos!$B$8:$C$13,2,0)),0,VLOOKUP($M1126,Datos!$B$8:$C$13,2,0)), Datos!$I$9:$N$13, IF(ISERROR(VLOOKUP($N1126,Datos!$B$17:$C$21,2,0)),0,VLOOKUP($N1126, Datos!$B$17:$C$21,2,0)+1),  0),  "-")</f>
        <v>22</v>
      </c>
      <c r="P1126" s="177"/>
      <c r="Q1126" s="177"/>
      <c r="R1126" s="177"/>
      <c r="S1126" s="178" t="s">
        <v>40</v>
      </c>
      <c r="T1126" s="198" t="str">
        <f>IF(ISERROR(VLOOKUP($S1126,Datos!$B$25:$C$29,2,0)),"", VLOOKUP($S1126,Datos!$B$25:$C$29,2,0))</f>
        <v>Alta</v>
      </c>
      <c r="U1126" s="198" t="str">
        <f>VLOOKUP($S1126,'Efectividad de Controles'!$B$5:$D$9,3,0)</f>
        <v>Impacto / Probabilidad</v>
      </c>
      <c r="V1126" s="177"/>
      <c r="W1126" s="177"/>
      <c r="X1126" s="178" t="s">
        <v>191</v>
      </c>
      <c r="Y1126" s="178" t="s">
        <v>196</v>
      </c>
      <c r="Z1126" s="198">
        <f>IF( AND($X1126&lt;&gt;"", $Y1126&lt;&gt;""), VLOOKUP( IF(ISERROR(VLOOKUP($X1126,Datos!$B$8:$C$13,2,0)),0,VLOOKUP($X1126,Datos!$B$8:$C$13,2,0)), Datos!$I$9:$N$13, IF(ISERROR(VLOOKUP($Y1126,Datos!$B$17:$C$21,2,0)),0,VLOOKUP($Y1126, Datos!$B$17:$C$21,2,0)+1),  0),  "-")</f>
        <v>25</v>
      </c>
      <c r="AA1126" s="177"/>
      <c r="AB1126" s="177"/>
      <c r="AC1126" s="179"/>
      <c r="AD1126" s="180"/>
      <c r="AE1126" s="198">
        <f t="shared" si="54"/>
        <v>22</v>
      </c>
      <c r="AF1126" s="198">
        <f t="shared" si="55"/>
        <v>25</v>
      </c>
      <c r="AG1126" s="178">
        <v>3</v>
      </c>
      <c r="AH1126" s="198" t="str">
        <f>IF(ISERROR(VLOOKUP($AG1126,Datos!$A$9:$E$13,2,0)),"",VLOOKUP($AG1126,Datos!$A$9:$E$13,2,0))</f>
        <v>3 Moderado</v>
      </c>
      <c r="AI1126" s="197" t="str">
        <f>IF(ISERROR(VLOOKUP($AJ1126,Datos!$D$8:$E$13,2,0)),0,VLOOKUP($AJ1126,Datos!$D$8:$E$13,2,0))</f>
        <v>Extremadamente Dañino</v>
      </c>
      <c r="AJ1126" s="198">
        <f>IF(ISERROR(VLOOKUP($X1126,Datos!$B$8:$E$13,3,0)), 0, VLOOKUP($X1126,Datos!$B$8:$E$13,3,0))</f>
        <v>4</v>
      </c>
      <c r="AK1126" s="198">
        <f>IF(ISERROR(VLOOKUP(AL1126,Datos!D1119:E1124,2,0)),0,VLOOKUP(AL1126,Datos!D1119:E1124,2,0))</f>
        <v>0</v>
      </c>
      <c r="AL1126" s="198">
        <f>IF(ISERROR(VLOOKUP(Y1126,Datos!B1119:E1124,3,0)),0,VLOOKUP(Y1126,Datos!B1119:E1124,3,0))</f>
        <v>0</v>
      </c>
      <c r="AM1126" s="198">
        <f t="shared" si="56"/>
        <v>4</v>
      </c>
      <c r="AN1126" s="198" t="str">
        <f>IF(ISERROR(VLOOKUP($AM1126,Datos!$I$24:$J$28,2,0)),"-",VLOOKUP($AM1126,Datos!$I$24:$J$28,2,0))</f>
        <v>Moderado</v>
      </c>
    </row>
    <row r="1127" spans="1:40" s="199" customFormat="1">
      <c r="A1127" s="196"/>
      <c r="B1127" s="177"/>
      <c r="C1127" s="177"/>
      <c r="D1127" s="177"/>
      <c r="E1127" s="177"/>
      <c r="F1127" s="177"/>
      <c r="G1127" s="177"/>
      <c r="H1127" s="177"/>
      <c r="I1127" s="177"/>
      <c r="J1127" s="177"/>
      <c r="K1127" s="177"/>
      <c r="L1127" s="177"/>
      <c r="M1127" s="178" t="s">
        <v>191</v>
      </c>
      <c r="N1127" s="178" t="s">
        <v>194</v>
      </c>
      <c r="O1127" s="198">
        <f>IF( AND($M1127&lt;&gt;"", $N1127&lt;&gt;""), VLOOKUP( IF(ISERROR(VLOOKUP($M1127,Datos!$B$8:$C$13,2,0)),0,VLOOKUP($M1127,Datos!$B$8:$C$13,2,0)), Datos!$I$9:$N$13, IF(ISERROR(VLOOKUP($N1127,Datos!$B$17:$C$21,2,0)),0,VLOOKUP($N1127, Datos!$B$17:$C$21,2,0)+1),  0),  "-")</f>
        <v>22</v>
      </c>
      <c r="P1127" s="177"/>
      <c r="Q1127" s="177"/>
      <c r="R1127" s="177"/>
      <c r="S1127" s="178" t="s">
        <v>40</v>
      </c>
      <c r="T1127" s="198" t="str">
        <f>IF(ISERROR(VLOOKUP($S1127,Datos!$B$25:$C$29,2,0)),"", VLOOKUP($S1127,Datos!$B$25:$C$29,2,0))</f>
        <v>Alta</v>
      </c>
      <c r="U1127" s="198" t="str">
        <f>VLOOKUP($S1127,'Efectividad de Controles'!$B$5:$D$9,3,0)</f>
        <v>Impacto / Probabilidad</v>
      </c>
      <c r="V1127" s="177"/>
      <c r="W1127" s="177"/>
      <c r="X1127" s="178" t="s">
        <v>191</v>
      </c>
      <c r="Y1127" s="178" t="s">
        <v>196</v>
      </c>
      <c r="Z1127" s="198">
        <f>IF( AND($X1127&lt;&gt;"", $Y1127&lt;&gt;""), VLOOKUP( IF(ISERROR(VLOOKUP($X1127,Datos!$B$8:$C$13,2,0)),0,VLOOKUP($X1127,Datos!$B$8:$C$13,2,0)), Datos!$I$9:$N$13, IF(ISERROR(VLOOKUP($Y1127,Datos!$B$17:$C$21,2,0)),0,VLOOKUP($Y1127, Datos!$B$17:$C$21,2,0)+1),  0),  "-")</f>
        <v>25</v>
      </c>
      <c r="AA1127" s="177"/>
      <c r="AB1127" s="177"/>
      <c r="AC1127" s="179"/>
      <c r="AD1127" s="180"/>
      <c r="AE1127" s="198">
        <f t="shared" si="54"/>
        <v>22</v>
      </c>
      <c r="AF1127" s="198">
        <f t="shared" si="55"/>
        <v>25</v>
      </c>
      <c r="AG1127" s="178">
        <v>3</v>
      </c>
      <c r="AH1127" s="198" t="str">
        <f>IF(ISERROR(VLOOKUP($AG1127,Datos!$A$9:$E$13,2,0)),"",VLOOKUP($AG1127,Datos!$A$9:$E$13,2,0))</f>
        <v>3 Moderado</v>
      </c>
      <c r="AI1127" s="197" t="str">
        <f>IF(ISERROR(VLOOKUP($AJ1127,Datos!$D$8:$E$13,2,0)),0,VLOOKUP($AJ1127,Datos!$D$8:$E$13,2,0))</f>
        <v>Extremadamente Dañino</v>
      </c>
      <c r="AJ1127" s="198">
        <f>IF(ISERROR(VLOOKUP($X1127,Datos!$B$8:$E$13,3,0)), 0, VLOOKUP($X1127,Datos!$B$8:$E$13,3,0))</f>
        <v>4</v>
      </c>
      <c r="AK1127" s="198">
        <f>IF(ISERROR(VLOOKUP(AL1127,Datos!D1120:E1125,2,0)),0,VLOOKUP(AL1127,Datos!D1120:E1125,2,0))</f>
        <v>0</v>
      </c>
      <c r="AL1127" s="198">
        <f>IF(ISERROR(VLOOKUP(Y1127,Datos!B1120:E1125,3,0)),0,VLOOKUP(Y1127,Datos!B1120:E1125,3,0))</f>
        <v>0</v>
      </c>
      <c r="AM1127" s="198">
        <f t="shared" si="56"/>
        <v>4</v>
      </c>
      <c r="AN1127" s="198" t="str">
        <f>IF(ISERROR(VLOOKUP($AM1127,Datos!$I$24:$J$28,2,0)),"-",VLOOKUP($AM1127,Datos!$I$24:$J$28,2,0))</f>
        <v>Moderado</v>
      </c>
    </row>
    <row r="1128" spans="1:40" s="199" customFormat="1">
      <c r="A1128" s="196"/>
      <c r="B1128" s="177"/>
      <c r="C1128" s="177"/>
      <c r="D1128" s="177"/>
      <c r="E1128" s="177"/>
      <c r="F1128" s="177"/>
      <c r="G1128" s="177"/>
      <c r="H1128" s="177"/>
      <c r="I1128" s="177"/>
      <c r="J1128" s="177"/>
      <c r="K1128" s="177"/>
      <c r="L1128" s="177"/>
      <c r="M1128" s="178" t="s">
        <v>191</v>
      </c>
      <c r="N1128" s="178" t="s">
        <v>194</v>
      </c>
      <c r="O1128" s="198">
        <f>IF( AND($M1128&lt;&gt;"", $N1128&lt;&gt;""), VLOOKUP( IF(ISERROR(VLOOKUP($M1128,Datos!$B$8:$C$13,2,0)),0,VLOOKUP($M1128,Datos!$B$8:$C$13,2,0)), Datos!$I$9:$N$13, IF(ISERROR(VLOOKUP($N1128,Datos!$B$17:$C$21,2,0)),0,VLOOKUP($N1128, Datos!$B$17:$C$21,2,0)+1),  0),  "-")</f>
        <v>22</v>
      </c>
      <c r="P1128" s="177"/>
      <c r="Q1128" s="177"/>
      <c r="R1128" s="177"/>
      <c r="S1128" s="178" t="s">
        <v>40</v>
      </c>
      <c r="T1128" s="198" t="str">
        <f>IF(ISERROR(VLOOKUP($S1128,Datos!$B$25:$C$29,2,0)),"", VLOOKUP($S1128,Datos!$B$25:$C$29,2,0))</f>
        <v>Alta</v>
      </c>
      <c r="U1128" s="198" t="str">
        <f>VLOOKUP($S1128,'Efectividad de Controles'!$B$5:$D$9,3,0)</f>
        <v>Impacto / Probabilidad</v>
      </c>
      <c r="V1128" s="177"/>
      <c r="W1128" s="177"/>
      <c r="X1128" s="178" t="s">
        <v>191</v>
      </c>
      <c r="Y1128" s="178" t="s">
        <v>196</v>
      </c>
      <c r="Z1128" s="198">
        <f>IF( AND($X1128&lt;&gt;"", $Y1128&lt;&gt;""), VLOOKUP( IF(ISERROR(VLOOKUP($X1128,Datos!$B$8:$C$13,2,0)),0,VLOOKUP($X1128,Datos!$B$8:$C$13,2,0)), Datos!$I$9:$N$13, IF(ISERROR(VLOOKUP($Y1128,Datos!$B$17:$C$21,2,0)),0,VLOOKUP($Y1128, Datos!$B$17:$C$21,2,0)+1),  0),  "-")</f>
        <v>25</v>
      </c>
      <c r="AA1128" s="177"/>
      <c r="AB1128" s="177"/>
      <c r="AC1128" s="179"/>
      <c r="AD1128" s="180"/>
      <c r="AE1128" s="198">
        <f t="shared" si="54"/>
        <v>22</v>
      </c>
      <c r="AF1128" s="198">
        <f t="shared" si="55"/>
        <v>25</v>
      </c>
      <c r="AG1128" s="178">
        <v>3</v>
      </c>
      <c r="AH1128" s="198" t="str">
        <f>IF(ISERROR(VLOOKUP($AG1128,Datos!$A$9:$E$13,2,0)),"",VLOOKUP($AG1128,Datos!$A$9:$E$13,2,0))</f>
        <v>3 Moderado</v>
      </c>
      <c r="AI1128" s="197" t="str">
        <f>IF(ISERROR(VLOOKUP($AJ1128,Datos!$D$8:$E$13,2,0)),0,VLOOKUP($AJ1128,Datos!$D$8:$E$13,2,0))</f>
        <v>Extremadamente Dañino</v>
      </c>
      <c r="AJ1128" s="198">
        <f>IF(ISERROR(VLOOKUP($X1128,Datos!$B$8:$E$13,3,0)), 0, VLOOKUP($X1128,Datos!$B$8:$E$13,3,0))</f>
        <v>4</v>
      </c>
      <c r="AK1128" s="198">
        <f>IF(ISERROR(VLOOKUP(AL1128,Datos!D1121:E1126,2,0)),0,VLOOKUP(AL1128,Datos!D1121:E1126,2,0))</f>
        <v>0</v>
      </c>
      <c r="AL1128" s="198">
        <f>IF(ISERROR(VLOOKUP(Y1128,Datos!B1121:E1126,3,0)),0,VLOOKUP(Y1128,Datos!B1121:E1126,3,0))</f>
        <v>0</v>
      </c>
      <c r="AM1128" s="198">
        <f t="shared" si="56"/>
        <v>4</v>
      </c>
      <c r="AN1128" s="198" t="str">
        <f>IF(ISERROR(VLOOKUP($AM1128,Datos!$I$24:$J$28,2,0)),"-",VLOOKUP($AM1128,Datos!$I$24:$J$28,2,0))</f>
        <v>Moderado</v>
      </c>
    </row>
    <row r="1129" spans="1:40" s="199" customFormat="1">
      <c r="A1129" s="196"/>
      <c r="B1129" s="177"/>
      <c r="C1129" s="177"/>
      <c r="D1129" s="177"/>
      <c r="E1129" s="177"/>
      <c r="F1129" s="177"/>
      <c r="G1129" s="177"/>
      <c r="H1129" s="177"/>
      <c r="I1129" s="177"/>
      <c r="J1129" s="177"/>
      <c r="K1129" s="177"/>
      <c r="L1129" s="177"/>
      <c r="M1129" s="178" t="s">
        <v>191</v>
      </c>
      <c r="N1129" s="178" t="s">
        <v>194</v>
      </c>
      <c r="O1129" s="198">
        <f>IF( AND($M1129&lt;&gt;"", $N1129&lt;&gt;""), VLOOKUP( IF(ISERROR(VLOOKUP($M1129,Datos!$B$8:$C$13,2,0)),0,VLOOKUP($M1129,Datos!$B$8:$C$13,2,0)), Datos!$I$9:$N$13, IF(ISERROR(VLOOKUP($N1129,Datos!$B$17:$C$21,2,0)),0,VLOOKUP($N1129, Datos!$B$17:$C$21,2,0)+1),  0),  "-")</f>
        <v>22</v>
      </c>
      <c r="P1129" s="177"/>
      <c r="Q1129" s="177"/>
      <c r="R1129" s="177"/>
      <c r="S1129" s="178" t="s">
        <v>40</v>
      </c>
      <c r="T1129" s="198" t="str">
        <f>IF(ISERROR(VLOOKUP($S1129,Datos!$B$25:$C$29,2,0)),"", VLOOKUP($S1129,Datos!$B$25:$C$29,2,0))</f>
        <v>Alta</v>
      </c>
      <c r="U1129" s="198" t="str">
        <f>VLOOKUP($S1129,'Efectividad de Controles'!$B$5:$D$9,3,0)</f>
        <v>Impacto / Probabilidad</v>
      </c>
      <c r="V1129" s="177"/>
      <c r="W1129" s="177"/>
      <c r="X1129" s="178" t="s">
        <v>191</v>
      </c>
      <c r="Y1129" s="178" t="s">
        <v>196</v>
      </c>
      <c r="Z1129" s="198">
        <f>IF( AND($X1129&lt;&gt;"", $Y1129&lt;&gt;""), VLOOKUP( IF(ISERROR(VLOOKUP($X1129,Datos!$B$8:$C$13,2,0)),0,VLOOKUP($X1129,Datos!$B$8:$C$13,2,0)), Datos!$I$9:$N$13, IF(ISERROR(VLOOKUP($Y1129,Datos!$B$17:$C$21,2,0)),0,VLOOKUP($Y1129, Datos!$B$17:$C$21,2,0)+1),  0),  "-")</f>
        <v>25</v>
      </c>
      <c r="AA1129" s="177"/>
      <c r="AB1129" s="177"/>
      <c r="AC1129" s="179"/>
      <c r="AD1129" s="180"/>
      <c r="AE1129" s="198">
        <f t="shared" si="54"/>
        <v>22</v>
      </c>
      <c r="AF1129" s="198">
        <f t="shared" si="55"/>
        <v>25</v>
      </c>
      <c r="AG1129" s="178">
        <v>3</v>
      </c>
      <c r="AH1129" s="198" t="str">
        <f>IF(ISERROR(VLOOKUP($AG1129,Datos!$A$9:$E$13,2,0)),"",VLOOKUP($AG1129,Datos!$A$9:$E$13,2,0))</f>
        <v>3 Moderado</v>
      </c>
      <c r="AI1129" s="197" t="str">
        <f>IF(ISERROR(VLOOKUP($AJ1129,Datos!$D$8:$E$13,2,0)),0,VLOOKUP($AJ1129,Datos!$D$8:$E$13,2,0))</f>
        <v>Extremadamente Dañino</v>
      </c>
      <c r="AJ1129" s="198">
        <f>IF(ISERROR(VLOOKUP($X1129,Datos!$B$8:$E$13,3,0)), 0, VLOOKUP($X1129,Datos!$B$8:$E$13,3,0))</f>
        <v>4</v>
      </c>
      <c r="AK1129" s="198">
        <f>IF(ISERROR(VLOOKUP(AL1129,Datos!D1122:E1127,2,0)),0,VLOOKUP(AL1129,Datos!D1122:E1127,2,0))</f>
        <v>0</v>
      </c>
      <c r="AL1129" s="198">
        <f>IF(ISERROR(VLOOKUP(Y1129,Datos!B1122:E1127,3,0)),0,VLOOKUP(Y1129,Datos!B1122:E1127,3,0))</f>
        <v>0</v>
      </c>
      <c r="AM1129" s="198">
        <f t="shared" si="56"/>
        <v>4</v>
      </c>
      <c r="AN1129" s="198" t="str">
        <f>IF(ISERROR(VLOOKUP($AM1129,Datos!$I$24:$J$28,2,0)),"-",VLOOKUP($AM1129,Datos!$I$24:$J$28,2,0))</f>
        <v>Moderado</v>
      </c>
    </row>
    <row r="1130" spans="1:40" s="199" customFormat="1">
      <c r="A1130" s="196"/>
      <c r="B1130" s="177"/>
      <c r="C1130" s="177"/>
      <c r="D1130" s="177"/>
      <c r="E1130" s="177"/>
      <c r="F1130" s="177"/>
      <c r="G1130" s="177"/>
      <c r="H1130" s="177"/>
      <c r="I1130" s="177"/>
      <c r="J1130" s="177"/>
      <c r="K1130" s="177"/>
      <c r="L1130" s="177"/>
      <c r="M1130" s="178" t="s">
        <v>191</v>
      </c>
      <c r="N1130" s="178" t="s">
        <v>194</v>
      </c>
      <c r="O1130" s="198">
        <f>IF( AND($M1130&lt;&gt;"", $N1130&lt;&gt;""), VLOOKUP( IF(ISERROR(VLOOKUP($M1130,Datos!$B$8:$C$13,2,0)),0,VLOOKUP($M1130,Datos!$B$8:$C$13,2,0)), Datos!$I$9:$N$13, IF(ISERROR(VLOOKUP($N1130,Datos!$B$17:$C$21,2,0)),0,VLOOKUP($N1130, Datos!$B$17:$C$21,2,0)+1),  0),  "-")</f>
        <v>22</v>
      </c>
      <c r="P1130" s="177"/>
      <c r="Q1130" s="177"/>
      <c r="R1130" s="177"/>
      <c r="S1130" s="178" t="s">
        <v>40</v>
      </c>
      <c r="T1130" s="198" t="str">
        <f>IF(ISERROR(VLOOKUP($S1130,Datos!$B$25:$C$29,2,0)),"", VLOOKUP($S1130,Datos!$B$25:$C$29,2,0))</f>
        <v>Alta</v>
      </c>
      <c r="U1130" s="198" t="str">
        <f>VLOOKUP($S1130,'Efectividad de Controles'!$B$5:$D$9,3,0)</f>
        <v>Impacto / Probabilidad</v>
      </c>
      <c r="V1130" s="177"/>
      <c r="W1130" s="177"/>
      <c r="X1130" s="178" t="s">
        <v>191</v>
      </c>
      <c r="Y1130" s="178" t="s">
        <v>196</v>
      </c>
      <c r="Z1130" s="198">
        <f>IF( AND($X1130&lt;&gt;"", $Y1130&lt;&gt;""), VLOOKUP( IF(ISERROR(VLOOKUP($X1130,Datos!$B$8:$C$13,2,0)),0,VLOOKUP($X1130,Datos!$B$8:$C$13,2,0)), Datos!$I$9:$N$13, IF(ISERROR(VLOOKUP($Y1130,Datos!$B$17:$C$21,2,0)),0,VLOOKUP($Y1130, Datos!$B$17:$C$21,2,0)+1),  0),  "-")</f>
        <v>25</v>
      </c>
      <c r="AA1130" s="177"/>
      <c r="AB1130" s="177"/>
      <c r="AC1130" s="179"/>
      <c r="AD1130" s="180"/>
      <c r="AE1130" s="198">
        <f t="shared" si="54"/>
        <v>22</v>
      </c>
      <c r="AF1130" s="198">
        <f t="shared" si="55"/>
        <v>25</v>
      </c>
      <c r="AG1130" s="178">
        <v>3</v>
      </c>
      <c r="AH1130" s="198" t="str">
        <f>IF(ISERROR(VLOOKUP($AG1130,Datos!$A$9:$E$13,2,0)),"",VLOOKUP($AG1130,Datos!$A$9:$E$13,2,0))</f>
        <v>3 Moderado</v>
      </c>
      <c r="AI1130" s="197" t="str">
        <f>IF(ISERROR(VLOOKUP($AJ1130,Datos!$D$8:$E$13,2,0)),0,VLOOKUP($AJ1130,Datos!$D$8:$E$13,2,0))</f>
        <v>Extremadamente Dañino</v>
      </c>
      <c r="AJ1130" s="198">
        <f>IF(ISERROR(VLOOKUP($X1130,Datos!$B$8:$E$13,3,0)), 0, VLOOKUP($X1130,Datos!$B$8:$E$13,3,0))</f>
        <v>4</v>
      </c>
      <c r="AK1130" s="198">
        <f>IF(ISERROR(VLOOKUP(AL1130,Datos!D1123:E1128,2,0)),0,VLOOKUP(AL1130,Datos!D1123:E1128,2,0))</f>
        <v>0</v>
      </c>
      <c r="AL1130" s="198">
        <f>IF(ISERROR(VLOOKUP(Y1130,Datos!B1123:E1128,3,0)),0,VLOOKUP(Y1130,Datos!B1123:E1128,3,0))</f>
        <v>0</v>
      </c>
      <c r="AM1130" s="198">
        <f t="shared" si="56"/>
        <v>4</v>
      </c>
      <c r="AN1130" s="198" t="str">
        <f>IF(ISERROR(VLOOKUP($AM1130,Datos!$I$24:$J$28,2,0)),"-",VLOOKUP($AM1130,Datos!$I$24:$J$28,2,0))</f>
        <v>Moderado</v>
      </c>
    </row>
    <row r="1131" spans="1:40" s="199" customFormat="1">
      <c r="A1131" s="196"/>
      <c r="B1131" s="177"/>
      <c r="C1131" s="177"/>
      <c r="D1131" s="177"/>
      <c r="E1131" s="177"/>
      <c r="F1131" s="177"/>
      <c r="G1131" s="177"/>
      <c r="H1131" s="177"/>
      <c r="I1131" s="177"/>
      <c r="J1131" s="177"/>
      <c r="K1131" s="177"/>
      <c r="L1131" s="177"/>
      <c r="M1131" s="178" t="s">
        <v>191</v>
      </c>
      <c r="N1131" s="178" t="s">
        <v>194</v>
      </c>
      <c r="O1131" s="198">
        <f>IF( AND($M1131&lt;&gt;"", $N1131&lt;&gt;""), VLOOKUP( IF(ISERROR(VLOOKUP($M1131,Datos!$B$8:$C$13,2,0)),0,VLOOKUP($M1131,Datos!$B$8:$C$13,2,0)), Datos!$I$9:$N$13, IF(ISERROR(VLOOKUP($N1131,Datos!$B$17:$C$21,2,0)),0,VLOOKUP($N1131, Datos!$B$17:$C$21,2,0)+1),  0),  "-")</f>
        <v>22</v>
      </c>
      <c r="P1131" s="177"/>
      <c r="Q1131" s="177"/>
      <c r="R1131" s="177"/>
      <c r="S1131" s="178" t="s">
        <v>40</v>
      </c>
      <c r="T1131" s="198" t="str">
        <f>IF(ISERROR(VLOOKUP($S1131,Datos!$B$25:$C$29,2,0)),"", VLOOKUP($S1131,Datos!$B$25:$C$29,2,0))</f>
        <v>Alta</v>
      </c>
      <c r="U1131" s="198" t="str">
        <f>VLOOKUP($S1131,'Efectividad de Controles'!$B$5:$D$9,3,0)</f>
        <v>Impacto / Probabilidad</v>
      </c>
      <c r="V1131" s="177"/>
      <c r="W1131" s="177"/>
      <c r="X1131" s="178" t="s">
        <v>191</v>
      </c>
      <c r="Y1131" s="178" t="s">
        <v>196</v>
      </c>
      <c r="Z1131" s="198">
        <f>IF( AND($X1131&lt;&gt;"", $Y1131&lt;&gt;""), VLOOKUP( IF(ISERROR(VLOOKUP($X1131,Datos!$B$8:$C$13,2,0)),0,VLOOKUP($X1131,Datos!$B$8:$C$13,2,0)), Datos!$I$9:$N$13, IF(ISERROR(VLOOKUP($Y1131,Datos!$B$17:$C$21,2,0)),0,VLOOKUP($Y1131, Datos!$B$17:$C$21,2,0)+1),  0),  "-")</f>
        <v>25</v>
      </c>
      <c r="AA1131" s="177"/>
      <c r="AB1131" s="177"/>
      <c r="AC1131" s="179"/>
      <c r="AD1131" s="180"/>
      <c r="AE1131" s="198">
        <f t="shared" si="54"/>
        <v>22</v>
      </c>
      <c r="AF1131" s="198">
        <f t="shared" si="55"/>
        <v>25</v>
      </c>
      <c r="AG1131" s="178">
        <v>3</v>
      </c>
      <c r="AH1131" s="198" t="str">
        <f>IF(ISERROR(VLOOKUP($AG1131,Datos!$A$9:$E$13,2,0)),"",VLOOKUP($AG1131,Datos!$A$9:$E$13,2,0))</f>
        <v>3 Moderado</v>
      </c>
      <c r="AI1131" s="197" t="str">
        <f>IF(ISERROR(VLOOKUP($AJ1131,Datos!$D$8:$E$13,2,0)),0,VLOOKUP($AJ1131,Datos!$D$8:$E$13,2,0))</f>
        <v>Extremadamente Dañino</v>
      </c>
      <c r="AJ1131" s="198">
        <f>IF(ISERROR(VLOOKUP($X1131,Datos!$B$8:$E$13,3,0)), 0, VLOOKUP($X1131,Datos!$B$8:$E$13,3,0))</f>
        <v>4</v>
      </c>
      <c r="AK1131" s="198">
        <f>IF(ISERROR(VLOOKUP(AL1131,Datos!D1124:E1129,2,0)),0,VLOOKUP(AL1131,Datos!D1124:E1129,2,0))</f>
        <v>0</v>
      </c>
      <c r="AL1131" s="198">
        <f>IF(ISERROR(VLOOKUP(Y1131,Datos!B1124:E1129,3,0)),0,VLOOKUP(Y1131,Datos!B1124:E1129,3,0))</f>
        <v>0</v>
      </c>
      <c r="AM1131" s="198">
        <f t="shared" si="56"/>
        <v>4</v>
      </c>
      <c r="AN1131" s="198" t="str">
        <f>IF(ISERROR(VLOOKUP($AM1131,Datos!$I$24:$J$28,2,0)),"-",VLOOKUP($AM1131,Datos!$I$24:$J$28,2,0))</f>
        <v>Moderado</v>
      </c>
    </row>
    <row r="1132" spans="1:40" s="199" customFormat="1">
      <c r="A1132" s="196"/>
      <c r="B1132" s="177"/>
      <c r="C1132" s="177"/>
      <c r="D1132" s="177"/>
      <c r="E1132" s="177"/>
      <c r="F1132" s="177"/>
      <c r="G1132" s="177"/>
      <c r="H1132" s="177"/>
      <c r="I1132" s="177"/>
      <c r="J1132" s="177"/>
      <c r="K1132" s="177"/>
      <c r="L1132" s="177"/>
      <c r="M1132" s="178" t="s">
        <v>191</v>
      </c>
      <c r="N1132" s="178" t="s">
        <v>194</v>
      </c>
      <c r="O1132" s="198">
        <f>IF( AND($M1132&lt;&gt;"", $N1132&lt;&gt;""), VLOOKUP( IF(ISERROR(VLOOKUP($M1132,Datos!$B$8:$C$13,2,0)),0,VLOOKUP($M1132,Datos!$B$8:$C$13,2,0)), Datos!$I$9:$N$13, IF(ISERROR(VLOOKUP($N1132,Datos!$B$17:$C$21,2,0)),0,VLOOKUP($N1132, Datos!$B$17:$C$21,2,0)+1),  0),  "-")</f>
        <v>22</v>
      </c>
      <c r="P1132" s="177"/>
      <c r="Q1132" s="177"/>
      <c r="R1132" s="177"/>
      <c r="S1132" s="178" t="s">
        <v>40</v>
      </c>
      <c r="T1132" s="198" t="str">
        <f>IF(ISERROR(VLOOKUP($S1132,Datos!$B$25:$C$29,2,0)),"", VLOOKUP($S1132,Datos!$B$25:$C$29,2,0))</f>
        <v>Alta</v>
      </c>
      <c r="U1132" s="198" t="str">
        <f>VLOOKUP($S1132,'Efectividad de Controles'!$B$5:$D$9,3,0)</f>
        <v>Impacto / Probabilidad</v>
      </c>
      <c r="V1132" s="177"/>
      <c r="W1132" s="177"/>
      <c r="X1132" s="178" t="s">
        <v>191</v>
      </c>
      <c r="Y1132" s="178" t="s">
        <v>196</v>
      </c>
      <c r="Z1132" s="198">
        <f>IF( AND($X1132&lt;&gt;"", $Y1132&lt;&gt;""), VLOOKUP( IF(ISERROR(VLOOKUP($X1132,Datos!$B$8:$C$13,2,0)),0,VLOOKUP($X1132,Datos!$B$8:$C$13,2,0)), Datos!$I$9:$N$13, IF(ISERROR(VLOOKUP($Y1132,Datos!$B$17:$C$21,2,0)),0,VLOOKUP($Y1132, Datos!$B$17:$C$21,2,0)+1),  0),  "-")</f>
        <v>25</v>
      </c>
      <c r="AA1132" s="177"/>
      <c r="AB1132" s="177"/>
      <c r="AC1132" s="179"/>
      <c r="AD1132" s="180"/>
      <c r="AE1132" s="198">
        <f t="shared" si="54"/>
        <v>22</v>
      </c>
      <c r="AF1132" s="198">
        <f t="shared" si="55"/>
        <v>25</v>
      </c>
      <c r="AG1132" s="178">
        <v>3</v>
      </c>
      <c r="AH1132" s="198" t="str">
        <f>IF(ISERROR(VLOOKUP($AG1132,Datos!$A$9:$E$13,2,0)),"",VLOOKUP($AG1132,Datos!$A$9:$E$13,2,0))</f>
        <v>3 Moderado</v>
      </c>
      <c r="AI1132" s="197" t="str">
        <f>IF(ISERROR(VLOOKUP($AJ1132,Datos!$D$8:$E$13,2,0)),0,VLOOKUP($AJ1132,Datos!$D$8:$E$13,2,0))</f>
        <v>Extremadamente Dañino</v>
      </c>
      <c r="AJ1132" s="198">
        <f>IF(ISERROR(VLOOKUP($X1132,Datos!$B$8:$E$13,3,0)), 0, VLOOKUP($X1132,Datos!$B$8:$E$13,3,0))</f>
        <v>4</v>
      </c>
      <c r="AK1132" s="198">
        <f>IF(ISERROR(VLOOKUP(AL1132,Datos!D1125:E1130,2,0)),0,VLOOKUP(AL1132,Datos!D1125:E1130,2,0))</f>
        <v>0</v>
      </c>
      <c r="AL1132" s="198">
        <f>IF(ISERROR(VLOOKUP(Y1132,Datos!B1125:E1130,3,0)),0,VLOOKUP(Y1132,Datos!B1125:E1130,3,0))</f>
        <v>0</v>
      </c>
      <c r="AM1132" s="198">
        <f t="shared" si="56"/>
        <v>4</v>
      </c>
      <c r="AN1132" s="198" t="str">
        <f>IF(ISERROR(VLOOKUP($AM1132,Datos!$I$24:$J$28,2,0)),"-",VLOOKUP($AM1132,Datos!$I$24:$J$28,2,0))</f>
        <v>Moderado</v>
      </c>
    </row>
    <row r="1133" spans="1:40" s="199" customFormat="1">
      <c r="A1133" s="196"/>
      <c r="B1133" s="177"/>
      <c r="C1133" s="177"/>
      <c r="D1133" s="177"/>
      <c r="E1133" s="177"/>
      <c r="F1133" s="177"/>
      <c r="G1133" s="177"/>
      <c r="H1133" s="177"/>
      <c r="I1133" s="177"/>
      <c r="J1133" s="177"/>
      <c r="K1133" s="177"/>
      <c r="L1133" s="177"/>
      <c r="M1133" s="178" t="s">
        <v>191</v>
      </c>
      <c r="N1133" s="178" t="s">
        <v>194</v>
      </c>
      <c r="O1133" s="198">
        <f>IF( AND($M1133&lt;&gt;"", $N1133&lt;&gt;""), VLOOKUP( IF(ISERROR(VLOOKUP($M1133,Datos!$B$8:$C$13,2,0)),0,VLOOKUP($M1133,Datos!$B$8:$C$13,2,0)), Datos!$I$9:$N$13, IF(ISERROR(VLOOKUP($N1133,Datos!$B$17:$C$21,2,0)),0,VLOOKUP($N1133, Datos!$B$17:$C$21,2,0)+1),  0),  "-")</f>
        <v>22</v>
      </c>
      <c r="P1133" s="177"/>
      <c r="Q1133" s="177"/>
      <c r="R1133" s="177"/>
      <c r="S1133" s="178" t="s">
        <v>40</v>
      </c>
      <c r="T1133" s="198" t="str">
        <f>IF(ISERROR(VLOOKUP($S1133,Datos!$B$25:$C$29,2,0)),"", VLOOKUP($S1133,Datos!$B$25:$C$29,2,0))</f>
        <v>Alta</v>
      </c>
      <c r="U1133" s="198" t="str">
        <f>VLOOKUP($S1133,'Efectividad de Controles'!$B$5:$D$9,3,0)</f>
        <v>Impacto / Probabilidad</v>
      </c>
      <c r="V1133" s="177"/>
      <c r="W1133" s="177"/>
      <c r="X1133" s="178" t="s">
        <v>191</v>
      </c>
      <c r="Y1133" s="178" t="s">
        <v>196</v>
      </c>
      <c r="Z1133" s="198">
        <f>IF( AND($X1133&lt;&gt;"", $Y1133&lt;&gt;""), VLOOKUP( IF(ISERROR(VLOOKUP($X1133,Datos!$B$8:$C$13,2,0)),0,VLOOKUP($X1133,Datos!$B$8:$C$13,2,0)), Datos!$I$9:$N$13, IF(ISERROR(VLOOKUP($Y1133,Datos!$B$17:$C$21,2,0)),0,VLOOKUP($Y1133, Datos!$B$17:$C$21,2,0)+1),  0),  "-")</f>
        <v>25</v>
      </c>
      <c r="AA1133" s="177"/>
      <c r="AB1133" s="177"/>
      <c r="AC1133" s="179"/>
      <c r="AD1133" s="180"/>
      <c r="AE1133" s="198">
        <f t="shared" si="54"/>
        <v>22</v>
      </c>
      <c r="AF1133" s="198">
        <f t="shared" si="55"/>
        <v>25</v>
      </c>
      <c r="AG1133" s="178">
        <v>3</v>
      </c>
      <c r="AH1133" s="198" t="str">
        <f>IF(ISERROR(VLOOKUP($AG1133,Datos!$A$9:$E$13,2,0)),"",VLOOKUP($AG1133,Datos!$A$9:$E$13,2,0))</f>
        <v>3 Moderado</v>
      </c>
      <c r="AI1133" s="197" t="str">
        <f>IF(ISERROR(VLOOKUP($AJ1133,Datos!$D$8:$E$13,2,0)),0,VLOOKUP($AJ1133,Datos!$D$8:$E$13,2,0))</f>
        <v>Extremadamente Dañino</v>
      </c>
      <c r="AJ1133" s="198">
        <f>IF(ISERROR(VLOOKUP($X1133,Datos!$B$8:$E$13,3,0)), 0, VLOOKUP($X1133,Datos!$B$8:$E$13,3,0))</f>
        <v>4</v>
      </c>
      <c r="AK1133" s="198">
        <f>IF(ISERROR(VLOOKUP(AL1133,Datos!D1126:E1131,2,0)),0,VLOOKUP(AL1133,Datos!D1126:E1131,2,0))</f>
        <v>0</v>
      </c>
      <c r="AL1133" s="198">
        <f>IF(ISERROR(VLOOKUP(Y1133,Datos!B1126:E1131,3,0)),0,VLOOKUP(Y1133,Datos!B1126:E1131,3,0))</f>
        <v>0</v>
      </c>
      <c r="AM1133" s="198">
        <f t="shared" si="56"/>
        <v>4</v>
      </c>
      <c r="AN1133" s="198" t="str">
        <f>IF(ISERROR(VLOOKUP($AM1133,Datos!$I$24:$J$28,2,0)),"-",VLOOKUP($AM1133,Datos!$I$24:$J$28,2,0))</f>
        <v>Moderado</v>
      </c>
    </row>
    <row r="1134" spans="1:40" s="199" customFormat="1">
      <c r="A1134" s="196"/>
      <c r="B1134" s="177"/>
      <c r="C1134" s="177"/>
      <c r="D1134" s="177"/>
      <c r="E1134" s="177"/>
      <c r="F1134" s="177"/>
      <c r="G1134" s="177"/>
      <c r="H1134" s="177"/>
      <c r="I1134" s="177"/>
      <c r="J1134" s="177"/>
      <c r="K1134" s="177"/>
      <c r="L1134" s="177"/>
      <c r="M1134" s="178" t="s">
        <v>191</v>
      </c>
      <c r="N1134" s="178" t="s">
        <v>194</v>
      </c>
      <c r="O1134" s="198">
        <f>IF( AND($M1134&lt;&gt;"", $N1134&lt;&gt;""), VLOOKUP( IF(ISERROR(VLOOKUP($M1134,Datos!$B$8:$C$13,2,0)),0,VLOOKUP($M1134,Datos!$B$8:$C$13,2,0)), Datos!$I$9:$N$13, IF(ISERROR(VLOOKUP($N1134,Datos!$B$17:$C$21,2,0)),0,VLOOKUP($N1134, Datos!$B$17:$C$21,2,0)+1),  0),  "-")</f>
        <v>22</v>
      </c>
      <c r="P1134" s="177"/>
      <c r="Q1134" s="177"/>
      <c r="R1134" s="177"/>
      <c r="S1134" s="178" t="s">
        <v>40</v>
      </c>
      <c r="T1134" s="198" t="str">
        <f>IF(ISERROR(VLOOKUP($S1134,Datos!$B$25:$C$29,2,0)),"", VLOOKUP($S1134,Datos!$B$25:$C$29,2,0))</f>
        <v>Alta</v>
      </c>
      <c r="U1134" s="198" t="str">
        <f>VLOOKUP($S1134,'Efectividad de Controles'!$B$5:$D$9,3,0)</f>
        <v>Impacto / Probabilidad</v>
      </c>
      <c r="V1134" s="177"/>
      <c r="W1134" s="177"/>
      <c r="X1134" s="178" t="s">
        <v>191</v>
      </c>
      <c r="Y1134" s="178" t="s">
        <v>196</v>
      </c>
      <c r="Z1134" s="198">
        <f>IF( AND($X1134&lt;&gt;"", $Y1134&lt;&gt;""), VLOOKUP( IF(ISERROR(VLOOKUP($X1134,Datos!$B$8:$C$13,2,0)),0,VLOOKUP($X1134,Datos!$B$8:$C$13,2,0)), Datos!$I$9:$N$13, IF(ISERROR(VLOOKUP($Y1134,Datos!$B$17:$C$21,2,0)),0,VLOOKUP($Y1134, Datos!$B$17:$C$21,2,0)+1),  0),  "-")</f>
        <v>25</v>
      </c>
      <c r="AA1134" s="177"/>
      <c r="AB1134" s="177"/>
      <c r="AC1134" s="179"/>
      <c r="AD1134" s="180"/>
      <c r="AE1134" s="198">
        <f t="shared" si="54"/>
        <v>22</v>
      </c>
      <c r="AF1134" s="198">
        <f t="shared" si="55"/>
        <v>25</v>
      </c>
      <c r="AG1134" s="178">
        <v>3</v>
      </c>
      <c r="AH1134" s="198" t="str">
        <f>IF(ISERROR(VLOOKUP($AG1134,Datos!$A$9:$E$13,2,0)),"",VLOOKUP($AG1134,Datos!$A$9:$E$13,2,0))</f>
        <v>3 Moderado</v>
      </c>
      <c r="AI1134" s="197" t="str">
        <f>IF(ISERROR(VLOOKUP($AJ1134,Datos!$D$8:$E$13,2,0)),0,VLOOKUP($AJ1134,Datos!$D$8:$E$13,2,0))</f>
        <v>Extremadamente Dañino</v>
      </c>
      <c r="AJ1134" s="198">
        <f>IF(ISERROR(VLOOKUP($X1134,Datos!$B$8:$E$13,3,0)), 0, VLOOKUP($X1134,Datos!$B$8:$E$13,3,0))</f>
        <v>4</v>
      </c>
      <c r="AK1134" s="198">
        <f>IF(ISERROR(VLOOKUP(AL1134,Datos!D1127:E1132,2,0)),0,VLOOKUP(AL1134,Datos!D1127:E1132,2,0))</f>
        <v>0</v>
      </c>
      <c r="AL1134" s="198">
        <f>IF(ISERROR(VLOOKUP(Y1134,Datos!B1127:E1132,3,0)),0,VLOOKUP(Y1134,Datos!B1127:E1132,3,0))</f>
        <v>0</v>
      </c>
      <c r="AM1134" s="198">
        <f t="shared" si="56"/>
        <v>4</v>
      </c>
      <c r="AN1134" s="198" t="str">
        <f>IF(ISERROR(VLOOKUP($AM1134,Datos!$I$24:$J$28,2,0)),"-",VLOOKUP($AM1134,Datos!$I$24:$J$28,2,0))</f>
        <v>Moderado</v>
      </c>
    </row>
    <row r="1135" spans="1:40" s="199" customFormat="1">
      <c r="A1135" s="196"/>
      <c r="B1135" s="177"/>
      <c r="C1135" s="177"/>
      <c r="D1135" s="177"/>
      <c r="E1135" s="177"/>
      <c r="F1135" s="177"/>
      <c r="G1135" s="177"/>
      <c r="H1135" s="177"/>
      <c r="I1135" s="177"/>
      <c r="J1135" s="177"/>
      <c r="K1135" s="177"/>
      <c r="L1135" s="177"/>
      <c r="M1135" s="178" t="s">
        <v>191</v>
      </c>
      <c r="N1135" s="178" t="s">
        <v>194</v>
      </c>
      <c r="O1135" s="198">
        <f>IF( AND($M1135&lt;&gt;"", $N1135&lt;&gt;""), VLOOKUP( IF(ISERROR(VLOOKUP($M1135,Datos!$B$8:$C$13,2,0)),0,VLOOKUP($M1135,Datos!$B$8:$C$13,2,0)), Datos!$I$9:$N$13, IF(ISERROR(VLOOKUP($N1135,Datos!$B$17:$C$21,2,0)),0,VLOOKUP($N1135, Datos!$B$17:$C$21,2,0)+1),  0),  "-")</f>
        <v>22</v>
      </c>
      <c r="P1135" s="177"/>
      <c r="Q1135" s="177"/>
      <c r="R1135" s="177"/>
      <c r="S1135" s="178" t="s">
        <v>40</v>
      </c>
      <c r="T1135" s="198" t="str">
        <f>IF(ISERROR(VLOOKUP($S1135,Datos!$B$25:$C$29,2,0)),"", VLOOKUP($S1135,Datos!$B$25:$C$29,2,0))</f>
        <v>Alta</v>
      </c>
      <c r="U1135" s="198" t="str">
        <f>VLOOKUP($S1135,'Efectividad de Controles'!$B$5:$D$9,3,0)</f>
        <v>Impacto / Probabilidad</v>
      </c>
      <c r="V1135" s="177"/>
      <c r="W1135" s="177"/>
      <c r="X1135" s="178" t="s">
        <v>191</v>
      </c>
      <c r="Y1135" s="178" t="s">
        <v>196</v>
      </c>
      <c r="Z1135" s="198">
        <f>IF( AND($X1135&lt;&gt;"", $Y1135&lt;&gt;""), VLOOKUP( IF(ISERROR(VLOOKUP($X1135,Datos!$B$8:$C$13,2,0)),0,VLOOKUP($X1135,Datos!$B$8:$C$13,2,0)), Datos!$I$9:$N$13, IF(ISERROR(VLOOKUP($Y1135,Datos!$B$17:$C$21,2,0)),0,VLOOKUP($Y1135, Datos!$B$17:$C$21,2,0)+1),  0),  "-")</f>
        <v>25</v>
      </c>
      <c r="AA1135" s="177"/>
      <c r="AB1135" s="177"/>
      <c r="AC1135" s="179"/>
      <c r="AD1135" s="180"/>
      <c r="AE1135" s="198">
        <f t="shared" si="54"/>
        <v>22</v>
      </c>
      <c r="AF1135" s="198">
        <f t="shared" si="55"/>
        <v>25</v>
      </c>
      <c r="AG1135" s="178">
        <v>3</v>
      </c>
      <c r="AH1135" s="198" t="str">
        <f>IF(ISERROR(VLOOKUP($AG1135,Datos!$A$9:$E$13,2,0)),"",VLOOKUP($AG1135,Datos!$A$9:$E$13,2,0))</f>
        <v>3 Moderado</v>
      </c>
      <c r="AI1135" s="197" t="str">
        <f>IF(ISERROR(VLOOKUP($AJ1135,Datos!$D$8:$E$13,2,0)),0,VLOOKUP($AJ1135,Datos!$D$8:$E$13,2,0))</f>
        <v>Extremadamente Dañino</v>
      </c>
      <c r="AJ1135" s="198">
        <f>IF(ISERROR(VLOOKUP($X1135,Datos!$B$8:$E$13,3,0)), 0, VLOOKUP($X1135,Datos!$B$8:$E$13,3,0))</f>
        <v>4</v>
      </c>
      <c r="AK1135" s="198">
        <f>IF(ISERROR(VLOOKUP(AL1135,Datos!D1128:E1133,2,0)),0,VLOOKUP(AL1135,Datos!D1128:E1133,2,0))</f>
        <v>0</v>
      </c>
      <c r="AL1135" s="198">
        <f>IF(ISERROR(VLOOKUP(Y1135,Datos!B1128:E1133,3,0)),0,VLOOKUP(Y1135,Datos!B1128:E1133,3,0))</f>
        <v>0</v>
      </c>
      <c r="AM1135" s="198">
        <f t="shared" si="56"/>
        <v>4</v>
      </c>
      <c r="AN1135" s="198" t="str">
        <f>IF(ISERROR(VLOOKUP($AM1135,Datos!$I$24:$J$28,2,0)),"-",VLOOKUP($AM1135,Datos!$I$24:$J$28,2,0))</f>
        <v>Moderado</v>
      </c>
    </row>
    <row r="1136" spans="1:40" s="199" customFormat="1">
      <c r="A1136" s="196"/>
      <c r="B1136" s="177"/>
      <c r="C1136" s="177"/>
      <c r="D1136" s="177"/>
      <c r="E1136" s="177"/>
      <c r="F1136" s="177"/>
      <c r="G1136" s="177"/>
      <c r="H1136" s="177"/>
      <c r="I1136" s="177"/>
      <c r="J1136" s="177"/>
      <c r="K1136" s="177"/>
      <c r="L1136" s="177"/>
      <c r="M1136" s="178" t="s">
        <v>191</v>
      </c>
      <c r="N1136" s="178" t="s">
        <v>194</v>
      </c>
      <c r="O1136" s="198">
        <f>IF( AND($M1136&lt;&gt;"", $N1136&lt;&gt;""), VLOOKUP( IF(ISERROR(VLOOKUP($M1136,Datos!$B$8:$C$13,2,0)),0,VLOOKUP($M1136,Datos!$B$8:$C$13,2,0)), Datos!$I$9:$N$13, IF(ISERROR(VLOOKUP($N1136,Datos!$B$17:$C$21,2,0)),0,VLOOKUP($N1136, Datos!$B$17:$C$21,2,0)+1),  0),  "-")</f>
        <v>22</v>
      </c>
      <c r="P1136" s="177"/>
      <c r="Q1136" s="177"/>
      <c r="R1136" s="177"/>
      <c r="S1136" s="178" t="s">
        <v>40</v>
      </c>
      <c r="T1136" s="198" t="str">
        <f>IF(ISERROR(VLOOKUP($S1136,Datos!$B$25:$C$29,2,0)),"", VLOOKUP($S1136,Datos!$B$25:$C$29,2,0))</f>
        <v>Alta</v>
      </c>
      <c r="U1136" s="198" t="str">
        <f>VLOOKUP($S1136,'Efectividad de Controles'!$B$5:$D$9,3,0)</f>
        <v>Impacto / Probabilidad</v>
      </c>
      <c r="V1136" s="177"/>
      <c r="W1136" s="177"/>
      <c r="X1136" s="178" t="s">
        <v>191</v>
      </c>
      <c r="Y1136" s="178" t="s">
        <v>196</v>
      </c>
      <c r="Z1136" s="198">
        <f>IF( AND($X1136&lt;&gt;"", $Y1136&lt;&gt;""), VLOOKUP( IF(ISERROR(VLOOKUP($X1136,Datos!$B$8:$C$13,2,0)),0,VLOOKUP($X1136,Datos!$B$8:$C$13,2,0)), Datos!$I$9:$N$13, IF(ISERROR(VLOOKUP($Y1136,Datos!$B$17:$C$21,2,0)),0,VLOOKUP($Y1136, Datos!$B$17:$C$21,2,0)+1),  0),  "-")</f>
        <v>25</v>
      </c>
      <c r="AA1136" s="177"/>
      <c r="AB1136" s="177"/>
      <c r="AC1136" s="179"/>
      <c r="AD1136" s="180"/>
      <c r="AE1136" s="198">
        <f t="shared" si="54"/>
        <v>22</v>
      </c>
      <c r="AF1136" s="198">
        <f t="shared" si="55"/>
        <v>25</v>
      </c>
      <c r="AG1136" s="178">
        <v>3</v>
      </c>
      <c r="AH1136" s="198" t="str">
        <f>IF(ISERROR(VLOOKUP($AG1136,Datos!$A$9:$E$13,2,0)),"",VLOOKUP($AG1136,Datos!$A$9:$E$13,2,0))</f>
        <v>3 Moderado</v>
      </c>
      <c r="AI1136" s="197" t="str">
        <f>IF(ISERROR(VLOOKUP($AJ1136,Datos!$D$8:$E$13,2,0)),0,VLOOKUP($AJ1136,Datos!$D$8:$E$13,2,0))</f>
        <v>Extremadamente Dañino</v>
      </c>
      <c r="AJ1136" s="198">
        <f>IF(ISERROR(VLOOKUP($X1136,Datos!$B$8:$E$13,3,0)), 0, VLOOKUP($X1136,Datos!$B$8:$E$13,3,0))</f>
        <v>4</v>
      </c>
      <c r="AK1136" s="198">
        <f>IF(ISERROR(VLOOKUP(AL1136,Datos!D1129:E1134,2,0)),0,VLOOKUP(AL1136,Datos!D1129:E1134,2,0))</f>
        <v>0</v>
      </c>
      <c r="AL1136" s="198">
        <f>IF(ISERROR(VLOOKUP(Y1136,Datos!B1129:E1134,3,0)),0,VLOOKUP(Y1136,Datos!B1129:E1134,3,0))</f>
        <v>0</v>
      </c>
      <c r="AM1136" s="198">
        <f t="shared" si="56"/>
        <v>4</v>
      </c>
      <c r="AN1136" s="198" t="str">
        <f>IF(ISERROR(VLOOKUP($AM1136,Datos!$I$24:$J$28,2,0)),"-",VLOOKUP($AM1136,Datos!$I$24:$J$28,2,0))</f>
        <v>Moderado</v>
      </c>
    </row>
    <row r="1137" spans="1:40" s="199" customFormat="1">
      <c r="A1137" s="196"/>
      <c r="B1137" s="177"/>
      <c r="C1137" s="177"/>
      <c r="D1137" s="177"/>
      <c r="E1137" s="177"/>
      <c r="F1137" s="177"/>
      <c r="G1137" s="177"/>
      <c r="H1137" s="177"/>
      <c r="I1137" s="177"/>
      <c r="J1137" s="177"/>
      <c r="K1137" s="177"/>
      <c r="L1137" s="177"/>
      <c r="M1137" s="178" t="s">
        <v>191</v>
      </c>
      <c r="N1137" s="178" t="s">
        <v>194</v>
      </c>
      <c r="O1137" s="198">
        <f>IF( AND($M1137&lt;&gt;"", $N1137&lt;&gt;""), VLOOKUP( IF(ISERROR(VLOOKUP($M1137,Datos!$B$8:$C$13,2,0)),0,VLOOKUP($M1137,Datos!$B$8:$C$13,2,0)), Datos!$I$9:$N$13, IF(ISERROR(VLOOKUP($N1137,Datos!$B$17:$C$21,2,0)),0,VLOOKUP($N1137, Datos!$B$17:$C$21,2,0)+1),  0),  "-")</f>
        <v>22</v>
      </c>
      <c r="P1137" s="177"/>
      <c r="Q1137" s="177"/>
      <c r="R1137" s="177"/>
      <c r="S1137" s="178" t="s">
        <v>40</v>
      </c>
      <c r="T1137" s="198" t="str">
        <f>IF(ISERROR(VLOOKUP($S1137,Datos!$B$25:$C$29,2,0)),"", VLOOKUP($S1137,Datos!$B$25:$C$29,2,0))</f>
        <v>Alta</v>
      </c>
      <c r="U1137" s="198" t="str">
        <f>VLOOKUP($S1137,'Efectividad de Controles'!$B$5:$D$9,3,0)</f>
        <v>Impacto / Probabilidad</v>
      </c>
      <c r="V1137" s="177"/>
      <c r="W1137" s="177"/>
      <c r="X1137" s="178" t="s">
        <v>191</v>
      </c>
      <c r="Y1137" s="178" t="s">
        <v>196</v>
      </c>
      <c r="Z1137" s="198">
        <f>IF( AND($X1137&lt;&gt;"", $Y1137&lt;&gt;""), VLOOKUP( IF(ISERROR(VLOOKUP($X1137,Datos!$B$8:$C$13,2,0)),0,VLOOKUP($X1137,Datos!$B$8:$C$13,2,0)), Datos!$I$9:$N$13, IF(ISERROR(VLOOKUP($Y1137,Datos!$B$17:$C$21,2,0)),0,VLOOKUP($Y1137, Datos!$B$17:$C$21,2,0)+1),  0),  "-")</f>
        <v>25</v>
      </c>
      <c r="AA1137" s="177"/>
      <c r="AB1137" s="177"/>
      <c r="AC1137" s="179"/>
      <c r="AD1137" s="180"/>
      <c r="AE1137" s="198">
        <f t="shared" si="54"/>
        <v>22</v>
      </c>
      <c r="AF1137" s="198">
        <f t="shared" si="55"/>
        <v>25</v>
      </c>
      <c r="AG1137" s="178">
        <v>3</v>
      </c>
      <c r="AH1137" s="198" t="str">
        <f>IF(ISERROR(VLOOKUP($AG1137,Datos!$A$9:$E$13,2,0)),"",VLOOKUP($AG1137,Datos!$A$9:$E$13,2,0))</f>
        <v>3 Moderado</v>
      </c>
      <c r="AI1137" s="197" t="str">
        <f>IF(ISERROR(VLOOKUP($AJ1137,Datos!$D$8:$E$13,2,0)),0,VLOOKUP($AJ1137,Datos!$D$8:$E$13,2,0))</f>
        <v>Extremadamente Dañino</v>
      </c>
      <c r="AJ1137" s="198">
        <f>IF(ISERROR(VLOOKUP($X1137,Datos!$B$8:$E$13,3,0)), 0, VLOOKUP($X1137,Datos!$B$8:$E$13,3,0))</f>
        <v>4</v>
      </c>
      <c r="AK1137" s="198">
        <f>IF(ISERROR(VLOOKUP(AL1137,Datos!D1130:E1135,2,0)),0,VLOOKUP(AL1137,Datos!D1130:E1135,2,0))</f>
        <v>0</v>
      </c>
      <c r="AL1137" s="198">
        <f>IF(ISERROR(VLOOKUP(Y1137,Datos!B1130:E1135,3,0)),0,VLOOKUP(Y1137,Datos!B1130:E1135,3,0))</f>
        <v>0</v>
      </c>
      <c r="AM1137" s="198">
        <f t="shared" si="56"/>
        <v>4</v>
      </c>
      <c r="AN1137" s="198" t="str">
        <f>IF(ISERROR(VLOOKUP($AM1137,Datos!$I$24:$J$28,2,0)),"-",VLOOKUP($AM1137,Datos!$I$24:$J$28,2,0))</f>
        <v>Moderado</v>
      </c>
    </row>
    <row r="1138" spans="1:40" s="199" customFormat="1">
      <c r="A1138" s="196"/>
      <c r="B1138" s="177"/>
      <c r="C1138" s="177"/>
      <c r="D1138" s="177"/>
      <c r="E1138" s="177"/>
      <c r="F1138" s="177"/>
      <c r="G1138" s="177"/>
      <c r="H1138" s="177"/>
      <c r="I1138" s="177"/>
      <c r="J1138" s="177"/>
      <c r="K1138" s="177"/>
      <c r="L1138" s="177"/>
      <c r="M1138" s="178" t="s">
        <v>191</v>
      </c>
      <c r="N1138" s="178" t="s">
        <v>194</v>
      </c>
      <c r="O1138" s="198">
        <f>IF( AND($M1138&lt;&gt;"", $N1138&lt;&gt;""), VLOOKUP( IF(ISERROR(VLOOKUP($M1138,Datos!$B$8:$C$13,2,0)),0,VLOOKUP($M1138,Datos!$B$8:$C$13,2,0)), Datos!$I$9:$N$13, IF(ISERROR(VLOOKUP($N1138,Datos!$B$17:$C$21,2,0)),0,VLOOKUP($N1138, Datos!$B$17:$C$21,2,0)+1),  0),  "-")</f>
        <v>22</v>
      </c>
      <c r="P1138" s="177"/>
      <c r="Q1138" s="177"/>
      <c r="R1138" s="177"/>
      <c r="S1138" s="178" t="s">
        <v>40</v>
      </c>
      <c r="T1138" s="198" t="str">
        <f>IF(ISERROR(VLOOKUP($S1138,Datos!$B$25:$C$29,2,0)),"", VLOOKUP($S1138,Datos!$B$25:$C$29,2,0))</f>
        <v>Alta</v>
      </c>
      <c r="U1138" s="198" t="str">
        <f>VLOOKUP($S1138,'Efectividad de Controles'!$B$5:$D$9,3,0)</f>
        <v>Impacto / Probabilidad</v>
      </c>
      <c r="V1138" s="177"/>
      <c r="W1138" s="177"/>
      <c r="X1138" s="178" t="s">
        <v>191</v>
      </c>
      <c r="Y1138" s="178" t="s">
        <v>196</v>
      </c>
      <c r="Z1138" s="198">
        <f>IF( AND($X1138&lt;&gt;"", $Y1138&lt;&gt;""), VLOOKUP( IF(ISERROR(VLOOKUP($X1138,Datos!$B$8:$C$13,2,0)),0,VLOOKUP($X1138,Datos!$B$8:$C$13,2,0)), Datos!$I$9:$N$13, IF(ISERROR(VLOOKUP($Y1138,Datos!$B$17:$C$21,2,0)),0,VLOOKUP($Y1138, Datos!$B$17:$C$21,2,0)+1),  0),  "-")</f>
        <v>25</v>
      </c>
      <c r="AA1138" s="177"/>
      <c r="AB1138" s="177"/>
      <c r="AC1138" s="179"/>
      <c r="AD1138" s="180"/>
      <c r="AE1138" s="198">
        <f t="shared" si="54"/>
        <v>22</v>
      </c>
      <c r="AF1138" s="198">
        <f t="shared" si="55"/>
        <v>25</v>
      </c>
      <c r="AG1138" s="178">
        <v>3</v>
      </c>
      <c r="AH1138" s="198" t="str">
        <f>IF(ISERROR(VLOOKUP($AG1138,Datos!$A$9:$E$13,2,0)),"",VLOOKUP($AG1138,Datos!$A$9:$E$13,2,0))</f>
        <v>3 Moderado</v>
      </c>
      <c r="AI1138" s="197" t="str">
        <f>IF(ISERROR(VLOOKUP($AJ1138,Datos!$D$8:$E$13,2,0)),0,VLOOKUP($AJ1138,Datos!$D$8:$E$13,2,0))</f>
        <v>Extremadamente Dañino</v>
      </c>
      <c r="AJ1138" s="198">
        <f>IF(ISERROR(VLOOKUP($X1138,Datos!$B$8:$E$13,3,0)), 0, VLOOKUP($X1138,Datos!$B$8:$E$13,3,0))</f>
        <v>4</v>
      </c>
      <c r="AK1138" s="198">
        <f>IF(ISERROR(VLOOKUP(AL1138,Datos!D1131:E1136,2,0)),0,VLOOKUP(AL1138,Datos!D1131:E1136,2,0))</f>
        <v>0</v>
      </c>
      <c r="AL1138" s="198">
        <f>IF(ISERROR(VLOOKUP(Y1138,Datos!B1131:E1136,3,0)),0,VLOOKUP(Y1138,Datos!B1131:E1136,3,0))</f>
        <v>0</v>
      </c>
      <c r="AM1138" s="198">
        <f t="shared" si="56"/>
        <v>4</v>
      </c>
      <c r="AN1138" s="198" t="str">
        <f>IF(ISERROR(VLOOKUP($AM1138,Datos!$I$24:$J$28,2,0)),"-",VLOOKUP($AM1138,Datos!$I$24:$J$28,2,0))</f>
        <v>Moderado</v>
      </c>
    </row>
    <row r="1139" spans="1:40" s="199" customFormat="1">
      <c r="A1139" s="196"/>
      <c r="B1139" s="177"/>
      <c r="C1139" s="177"/>
      <c r="D1139" s="177"/>
      <c r="E1139" s="177"/>
      <c r="F1139" s="177"/>
      <c r="G1139" s="177"/>
      <c r="H1139" s="177"/>
      <c r="I1139" s="177"/>
      <c r="J1139" s="177"/>
      <c r="K1139" s="177"/>
      <c r="L1139" s="177"/>
      <c r="M1139" s="178" t="s">
        <v>191</v>
      </c>
      <c r="N1139" s="178" t="s">
        <v>194</v>
      </c>
      <c r="O1139" s="198">
        <f>IF( AND($M1139&lt;&gt;"", $N1139&lt;&gt;""), VLOOKUP( IF(ISERROR(VLOOKUP($M1139,Datos!$B$8:$C$13,2,0)),0,VLOOKUP($M1139,Datos!$B$8:$C$13,2,0)), Datos!$I$9:$N$13, IF(ISERROR(VLOOKUP($N1139,Datos!$B$17:$C$21,2,0)),0,VLOOKUP($N1139, Datos!$B$17:$C$21,2,0)+1),  0),  "-")</f>
        <v>22</v>
      </c>
      <c r="P1139" s="177"/>
      <c r="Q1139" s="177"/>
      <c r="R1139" s="177"/>
      <c r="S1139" s="178" t="s">
        <v>40</v>
      </c>
      <c r="T1139" s="198" t="str">
        <f>IF(ISERROR(VLOOKUP($S1139,Datos!$B$25:$C$29,2,0)),"", VLOOKUP($S1139,Datos!$B$25:$C$29,2,0))</f>
        <v>Alta</v>
      </c>
      <c r="U1139" s="198" t="str">
        <f>VLOOKUP($S1139,'Efectividad de Controles'!$B$5:$D$9,3,0)</f>
        <v>Impacto / Probabilidad</v>
      </c>
      <c r="V1139" s="177"/>
      <c r="W1139" s="177"/>
      <c r="X1139" s="178" t="s">
        <v>191</v>
      </c>
      <c r="Y1139" s="178" t="s">
        <v>196</v>
      </c>
      <c r="Z1139" s="198">
        <f>IF( AND($X1139&lt;&gt;"", $Y1139&lt;&gt;""), VLOOKUP( IF(ISERROR(VLOOKUP($X1139,Datos!$B$8:$C$13,2,0)),0,VLOOKUP($X1139,Datos!$B$8:$C$13,2,0)), Datos!$I$9:$N$13, IF(ISERROR(VLOOKUP($Y1139,Datos!$B$17:$C$21,2,0)),0,VLOOKUP($Y1139, Datos!$B$17:$C$21,2,0)+1),  0),  "-")</f>
        <v>25</v>
      </c>
      <c r="AA1139" s="177"/>
      <c r="AB1139" s="177"/>
      <c r="AC1139" s="179"/>
      <c r="AD1139" s="180"/>
      <c r="AE1139" s="198">
        <f t="shared" si="54"/>
        <v>22</v>
      </c>
      <c r="AF1139" s="198">
        <f t="shared" si="55"/>
        <v>25</v>
      </c>
      <c r="AG1139" s="178">
        <v>3</v>
      </c>
      <c r="AH1139" s="198" t="str">
        <f>IF(ISERROR(VLOOKUP($AG1139,Datos!$A$9:$E$13,2,0)),"",VLOOKUP($AG1139,Datos!$A$9:$E$13,2,0))</f>
        <v>3 Moderado</v>
      </c>
      <c r="AI1139" s="197" t="str">
        <f>IF(ISERROR(VLOOKUP($AJ1139,Datos!$D$8:$E$13,2,0)),0,VLOOKUP($AJ1139,Datos!$D$8:$E$13,2,0))</f>
        <v>Extremadamente Dañino</v>
      </c>
      <c r="AJ1139" s="198">
        <f>IF(ISERROR(VLOOKUP($X1139,Datos!$B$8:$E$13,3,0)), 0, VLOOKUP($X1139,Datos!$B$8:$E$13,3,0))</f>
        <v>4</v>
      </c>
      <c r="AK1139" s="198">
        <f>IF(ISERROR(VLOOKUP(AL1139,Datos!D1132:E1137,2,0)),0,VLOOKUP(AL1139,Datos!D1132:E1137,2,0))</f>
        <v>0</v>
      </c>
      <c r="AL1139" s="198">
        <f>IF(ISERROR(VLOOKUP(Y1139,Datos!B1132:E1137,3,0)),0,VLOOKUP(Y1139,Datos!B1132:E1137,3,0))</f>
        <v>0</v>
      </c>
      <c r="AM1139" s="198">
        <f t="shared" si="56"/>
        <v>4</v>
      </c>
      <c r="AN1139" s="198" t="str">
        <f>IF(ISERROR(VLOOKUP($AM1139,Datos!$I$24:$J$28,2,0)),"-",VLOOKUP($AM1139,Datos!$I$24:$J$28,2,0))</f>
        <v>Moderado</v>
      </c>
    </row>
    <row r="1140" spans="1:40" s="199" customFormat="1">
      <c r="A1140" s="196"/>
      <c r="B1140" s="177"/>
      <c r="C1140" s="177"/>
      <c r="D1140" s="177"/>
      <c r="E1140" s="177"/>
      <c r="F1140" s="177"/>
      <c r="G1140" s="177"/>
      <c r="H1140" s="177"/>
      <c r="I1140" s="177"/>
      <c r="J1140" s="177"/>
      <c r="K1140" s="177"/>
      <c r="L1140" s="177"/>
      <c r="M1140" s="178" t="s">
        <v>191</v>
      </c>
      <c r="N1140" s="178" t="s">
        <v>194</v>
      </c>
      <c r="O1140" s="198">
        <f>IF( AND($M1140&lt;&gt;"", $N1140&lt;&gt;""), VLOOKUP( IF(ISERROR(VLOOKUP($M1140,Datos!$B$8:$C$13,2,0)),0,VLOOKUP($M1140,Datos!$B$8:$C$13,2,0)), Datos!$I$9:$N$13, IF(ISERROR(VLOOKUP($N1140,Datos!$B$17:$C$21,2,0)),0,VLOOKUP($N1140, Datos!$B$17:$C$21,2,0)+1),  0),  "-")</f>
        <v>22</v>
      </c>
      <c r="P1140" s="177"/>
      <c r="Q1140" s="177"/>
      <c r="R1140" s="177"/>
      <c r="S1140" s="178" t="s">
        <v>40</v>
      </c>
      <c r="T1140" s="198" t="str">
        <f>IF(ISERROR(VLOOKUP($S1140,Datos!$B$25:$C$29,2,0)),"", VLOOKUP($S1140,Datos!$B$25:$C$29,2,0))</f>
        <v>Alta</v>
      </c>
      <c r="U1140" s="198" t="str">
        <f>VLOOKUP($S1140,'Efectividad de Controles'!$B$5:$D$9,3,0)</f>
        <v>Impacto / Probabilidad</v>
      </c>
      <c r="V1140" s="177"/>
      <c r="W1140" s="177"/>
      <c r="X1140" s="178" t="s">
        <v>191</v>
      </c>
      <c r="Y1140" s="178" t="s">
        <v>196</v>
      </c>
      <c r="Z1140" s="198">
        <f>IF( AND($X1140&lt;&gt;"", $Y1140&lt;&gt;""), VLOOKUP( IF(ISERROR(VLOOKUP($X1140,Datos!$B$8:$C$13,2,0)),0,VLOOKUP($X1140,Datos!$B$8:$C$13,2,0)), Datos!$I$9:$N$13, IF(ISERROR(VLOOKUP($Y1140,Datos!$B$17:$C$21,2,0)),0,VLOOKUP($Y1140, Datos!$B$17:$C$21,2,0)+1),  0),  "-")</f>
        <v>25</v>
      </c>
      <c r="AA1140" s="177"/>
      <c r="AB1140" s="177"/>
      <c r="AC1140" s="179"/>
      <c r="AD1140" s="180"/>
      <c r="AE1140" s="198">
        <f t="shared" si="54"/>
        <v>22</v>
      </c>
      <c r="AF1140" s="198">
        <f t="shared" si="55"/>
        <v>25</v>
      </c>
      <c r="AG1140" s="178">
        <v>3</v>
      </c>
      <c r="AH1140" s="198" t="str">
        <f>IF(ISERROR(VLOOKUP($AG1140,Datos!$A$9:$E$13,2,0)),"",VLOOKUP($AG1140,Datos!$A$9:$E$13,2,0))</f>
        <v>3 Moderado</v>
      </c>
      <c r="AI1140" s="197" t="str">
        <f>IF(ISERROR(VLOOKUP($AJ1140,Datos!$D$8:$E$13,2,0)),0,VLOOKUP($AJ1140,Datos!$D$8:$E$13,2,0))</f>
        <v>Extremadamente Dañino</v>
      </c>
      <c r="AJ1140" s="198">
        <f>IF(ISERROR(VLOOKUP($X1140,Datos!$B$8:$E$13,3,0)), 0, VLOOKUP($X1140,Datos!$B$8:$E$13,3,0))</f>
        <v>4</v>
      </c>
      <c r="AK1140" s="198">
        <f>IF(ISERROR(VLOOKUP(AL1140,Datos!D1133:E1138,2,0)),0,VLOOKUP(AL1140,Datos!D1133:E1138,2,0))</f>
        <v>0</v>
      </c>
      <c r="AL1140" s="198">
        <f>IF(ISERROR(VLOOKUP(Y1140,Datos!B1133:E1138,3,0)),0,VLOOKUP(Y1140,Datos!B1133:E1138,3,0))</f>
        <v>0</v>
      </c>
      <c r="AM1140" s="198">
        <f t="shared" si="56"/>
        <v>4</v>
      </c>
      <c r="AN1140" s="198" t="str">
        <f>IF(ISERROR(VLOOKUP($AM1140,Datos!$I$24:$J$28,2,0)),"-",VLOOKUP($AM1140,Datos!$I$24:$J$28,2,0))</f>
        <v>Moderado</v>
      </c>
    </row>
    <row r="1141" spans="1:40" s="199" customFormat="1">
      <c r="A1141" s="196"/>
      <c r="B1141" s="177"/>
      <c r="C1141" s="177"/>
      <c r="D1141" s="177"/>
      <c r="E1141" s="177"/>
      <c r="F1141" s="177"/>
      <c r="G1141" s="177"/>
      <c r="H1141" s="177"/>
      <c r="I1141" s="177"/>
      <c r="J1141" s="177"/>
      <c r="K1141" s="177"/>
      <c r="L1141" s="177"/>
      <c r="M1141" s="178" t="s">
        <v>191</v>
      </c>
      <c r="N1141" s="178" t="s">
        <v>194</v>
      </c>
      <c r="O1141" s="198">
        <f>IF( AND($M1141&lt;&gt;"", $N1141&lt;&gt;""), VLOOKUP( IF(ISERROR(VLOOKUP($M1141,Datos!$B$8:$C$13,2,0)),0,VLOOKUP($M1141,Datos!$B$8:$C$13,2,0)), Datos!$I$9:$N$13, IF(ISERROR(VLOOKUP($N1141,Datos!$B$17:$C$21,2,0)),0,VLOOKUP($N1141, Datos!$B$17:$C$21,2,0)+1),  0),  "-")</f>
        <v>22</v>
      </c>
      <c r="P1141" s="177"/>
      <c r="Q1141" s="177"/>
      <c r="R1141" s="177"/>
      <c r="S1141" s="178" t="s">
        <v>40</v>
      </c>
      <c r="T1141" s="198" t="str">
        <f>IF(ISERROR(VLOOKUP($S1141,Datos!$B$25:$C$29,2,0)),"", VLOOKUP($S1141,Datos!$B$25:$C$29,2,0))</f>
        <v>Alta</v>
      </c>
      <c r="U1141" s="198" t="str">
        <f>VLOOKUP($S1141,'Efectividad de Controles'!$B$5:$D$9,3,0)</f>
        <v>Impacto / Probabilidad</v>
      </c>
      <c r="V1141" s="177"/>
      <c r="W1141" s="177"/>
      <c r="X1141" s="178" t="s">
        <v>191</v>
      </c>
      <c r="Y1141" s="178" t="s">
        <v>196</v>
      </c>
      <c r="Z1141" s="198">
        <f>IF( AND($X1141&lt;&gt;"", $Y1141&lt;&gt;""), VLOOKUP( IF(ISERROR(VLOOKUP($X1141,Datos!$B$8:$C$13,2,0)),0,VLOOKUP($X1141,Datos!$B$8:$C$13,2,0)), Datos!$I$9:$N$13, IF(ISERROR(VLOOKUP($Y1141,Datos!$B$17:$C$21,2,0)),0,VLOOKUP($Y1141, Datos!$B$17:$C$21,2,0)+1),  0),  "-")</f>
        <v>25</v>
      </c>
      <c r="AA1141" s="177"/>
      <c r="AB1141" s="177"/>
      <c r="AC1141" s="179"/>
      <c r="AD1141" s="180"/>
      <c r="AE1141" s="198">
        <f t="shared" si="54"/>
        <v>22</v>
      </c>
      <c r="AF1141" s="198">
        <f t="shared" si="55"/>
        <v>25</v>
      </c>
      <c r="AG1141" s="178">
        <v>3</v>
      </c>
      <c r="AH1141" s="198" t="str">
        <f>IF(ISERROR(VLOOKUP($AG1141,Datos!$A$9:$E$13,2,0)),"",VLOOKUP($AG1141,Datos!$A$9:$E$13,2,0))</f>
        <v>3 Moderado</v>
      </c>
      <c r="AI1141" s="197" t="str">
        <f>IF(ISERROR(VLOOKUP($AJ1141,Datos!$D$8:$E$13,2,0)),0,VLOOKUP($AJ1141,Datos!$D$8:$E$13,2,0))</f>
        <v>Extremadamente Dañino</v>
      </c>
      <c r="AJ1141" s="198">
        <f>IF(ISERROR(VLOOKUP($X1141,Datos!$B$8:$E$13,3,0)), 0, VLOOKUP($X1141,Datos!$B$8:$E$13,3,0))</f>
        <v>4</v>
      </c>
      <c r="AK1141" s="198">
        <f>IF(ISERROR(VLOOKUP(AL1141,Datos!D1134:E1139,2,0)),0,VLOOKUP(AL1141,Datos!D1134:E1139,2,0))</f>
        <v>0</v>
      </c>
      <c r="AL1141" s="198">
        <f>IF(ISERROR(VLOOKUP(Y1141,Datos!B1134:E1139,3,0)),0,VLOOKUP(Y1141,Datos!B1134:E1139,3,0))</f>
        <v>0</v>
      </c>
      <c r="AM1141" s="198">
        <f t="shared" si="56"/>
        <v>4</v>
      </c>
      <c r="AN1141" s="198" t="str">
        <f>IF(ISERROR(VLOOKUP($AM1141,Datos!$I$24:$J$28,2,0)),"-",VLOOKUP($AM1141,Datos!$I$24:$J$28,2,0))</f>
        <v>Moderado</v>
      </c>
    </row>
    <row r="1142" spans="1:40" s="199" customFormat="1">
      <c r="A1142" s="196"/>
      <c r="B1142" s="177"/>
      <c r="C1142" s="177"/>
      <c r="D1142" s="177"/>
      <c r="E1142" s="177"/>
      <c r="F1142" s="177"/>
      <c r="G1142" s="177"/>
      <c r="H1142" s="177"/>
      <c r="I1142" s="177"/>
      <c r="J1142" s="177"/>
      <c r="K1142" s="177"/>
      <c r="L1142" s="177"/>
      <c r="M1142" s="178" t="s">
        <v>191</v>
      </c>
      <c r="N1142" s="178" t="s">
        <v>194</v>
      </c>
      <c r="O1142" s="198">
        <f>IF( AND($M1142&lt;&gt;"", $N1142&lt;&gt;""), VLOOKUP( IF(ISERROR(VLOOKUP($M1142,Datos!$B$8:$C$13,2,0)),0,VLOOKUP($M1142,Datos!$B$8:$C$13,2,0)), Datos!$I$9:$N$13, IF(ISERROR(VLOOKUP($N1142,Datos!$B$17:$C$21,2,0)),0,VLOOKUP($N1142, Datos!$B$17:$C$21,2,0)+1),  0),  "-")</f>
        <v>22</v>
      </c>
      <c r="P1142" s="177"/>
      <c r="Q1142" s="177"/>
      <c r="R1142" s="177"/>
      <c r="S1142" s="178" t="s">
        <v>40</v>
      </c>
      <c r="T1142" s="198" t="str">
        <f>IF(ISERROR(VLOOKUP($S1142,Datos!$B$25:$C$29,2,0)),"", VLOOKUP($S1142,Datos!$B$25:$C$29,2,0))</f>
        <v>Alta</v>
      </c>
      <c r="U1142" s="198" t="str">
        <f>VLOOKUP($S1142,'Efectividad de Controles'!$B$5:$D$9,3,0)</f>
        <v>Impacto / Probabilidad</v>
      </c>
      <c r="V1142" s="177"/>
      <c r="W1142" s="177"/>
      <c r="X1142" s="178" t="s">
        <v>191</v>
      </c>
      <c r="Y1142" s="178" t="s">
        <v>196</v>
      </c>
      <c r="Z1142" s="198">
        <f>IF( AND($X1142&lt;&gt;"", $Y1142&lt;&gt;""), VLOOKUP( IF(ISERROR(VLOOKUP($X1142,Datos!$B$8:$C$13,2,0)),0,VLOOKUP($X1142,Datos!$B$8:$C$13,2,0)), Datos!$I$9:$N$13, IF(ISERROR(VLOOKUP($Y1142,Datos!$B$17:$C$21,2,0)),0,VLOOKUP($Y1142, Datos!$B$17:$C$21,2,0)+1),  0),  "-")</f>
        <v>25</v>
      </c>
      <c r="AA1142" s="177"/>
      <c r="AB1142" s="177"/>
      <c r="AC1142" s="179"/>
      <c r="AD1142" s="180"/>
      <c r="AE1142" s="198">
        <f t="shared" si="54"/>
        <v>22</v>
      </c>
      <c r="AF1142" s="198">
        <f t="shared" si="55"/>
        <v>25</v>
      </c>
      <c r="AG1142" s="178">
        <v>3</v>
      </c>
      <c r="AH1142" s="198" t="str">
        <f>IF(ISERROR(VLOOKUP($AG1142,Datos!$A$9:$E$13,2,0)),"",VLOOKUP($AG1142,Datos!$A$9:$E$13,2,0))</f>
        <v>3 Moderado</v>
      </c>
      <c r="AI1142" s="197" t="str">
        <f>IF(ISERROR(VLOOKUP($AJ1142,Datos!$D$8:$E$13,2,0)),0,VLOOKUP($AJ1142,Datos!$D$8:$E$13,2,0))</f>
        <v>Extremadamente Dañino</v>
      </c>
      <c r="AJ1142" s="198">
        <f>IF(ISERROR(VLOOKUP($X1142,Datos!$B$8:$E$13,3,0)), 0, VLOOKUP($X1142,Datos!$B$8:$E$13,3,0))</f>
        <v>4</v>
      </c>
      <c r="AK1142" s="198">
        <f>IF(ISERROR(VLOOKUP(AL1142,Datos!D1135:E1140,2,0)),0,VLOOKUP(AL1142,Datos!D1135:E1140,2,0))</f>
        <v>0</v>
      </c>
      <c r="AL1142" s="198">
        <f>IF(ISERROR(VLOOKUP(Y1142,Datos!B1135:E1140,3,0)),0,VLOOKUP(Y1142,Datos!B1135:E1140,3,0))</f>
        <v>0</v>
      </c>
      <c r="AM1142" s="198">
        <f t="shared" si="56"/>
        <v>4</v>
      </c>
      <c r="AN1142" s="198" t="str">
        <f>IF(ISERROR(VLOOKUP($AM1142,Datos!$I$24:$J$28,2,0)),"-",VLOOKUP($AM1142,Datos!$I$24:$J$28,2,0))</f>
        <v>Moderado</v>
      </c>
    </row>
    <row r="1143" spans="1:40" s="199" customFormat="1">
      <c r="A1143" s="196"/>
      <c r="B1143" s="177"/>
      <c r="C1143" s="177"/>
      <c r="D1143" s="177"/>
      <c r="E1143" s="177"/>
      <c r="F1143" s="177"/>
      <c r="G1143" s="177"/>
      <c r="H1143" s="177"/>
      <c r="I1143" s="177"/>
      <c r="J1143" s="177"/>
      <c r="K1143" s="177"/>
      <c r="L1143" s="177"/>
      <c r="M1143" s="178" t="s">
        <v>191</v>
      </c>
      <c r="N1143" s="178" t="s">
        <v>194</v>
      </c>
      <c r="O1143" s="198">
        <f>IF( AND($M1143&lt;&gt;"", $N1143&lt;&gt;""), VLOOKUP( IF(ISERROR(VLOOKUP($M1143,Datos!$B$8:$C$13,2,0)),0,VLOOKUP($M1143,Datos!$B$8:$C$13,2,0)), Datos!$I$9:$N$13, IF(ISERROR(VLOOKUP($N1143,Datos!$B$17:$C$21,2,0)),0,VLOOKUP($N1143, Datos!$B$17:$C$21,2,0)+1),  0),  "-")</f>
        <v>22</v>
      </c>
      <c r="P1143" s="177"/>
      <c r="Q1143" s="177"/>
      <c r="R1143" s="177"/>
      <c r="S1143" s="178" t="s">
        <v>40</v>
      </c>
      <c r="T1143" s="198" t="str">
        <f>IF(ISERROR(VLOOKUP($S1143,Datos!$B$25:$C$29,2,0)),"", VLOOKUP($S1143,Datos!$B$25:$C$29,2,0))</f>
        <v>Alta</v>
      </c>
      <c r="U1143" s="198" t="str">
        <f>VLOOKUP($S1143,'Efectividad de Controles'!$B$5:$D$9,3,0)</f>
        <v>Impacto / Probabilidad</v>
      </c>
      <c r="V1143" s="177"/>
      <c r="W1143" s="177"/>
      <c r="X1143" s="178" t="s">
        <v>191</v>
      </c>
      <c r="Y1143" s="178" t="s">
        <v>196</v>
      </c>
      <c r="Z1143" s="198">
        <f>IF( AND($X1143&lt;&gt;"", $Y1143&lt;&gt;""), VLOOKUP( IF(ISERROR(VLOOKUP($X1143,Datos!$B$8:$C$13,2,0)),0,VLOOKUP($X1143,Datos!$B$8:$C$13,2,0)), Datos!$I$9:$N$13, IF(ISERROR(VLOOKUP($Y1143,Datos!$B$17:$C$21,2,0)),0,VLOOKUP($Y1143, Datos!$B$17:$C$21,2,0)+1),  0),  "-")</f>
        <v>25</v>
      </c>
      <c r="AA1143" s="177"/>
      <c r="AB1143" s="177"/>
      <c r="AC1143" s="179"/>
      <c r="AD1143" s="180"/>
      <c r="AE1143" s="198">
        <f t="shared" si="54"/>
        <v>22</v>
      </c>
      <c r="AF1143" s="198">
        <f t="shared" si="55"/>
        <v>25</v>
      </c>
      <c r="AG1143" s="178">
        <v>3</v>
      </c>
      <c r="AH1143" s="198" t="str">
        <f>IF(ISERROR(VLOOKUP($AG1143,Datos!$A$9:$E$13,2,0)),"",VLOOKUP($AG1143,Datos!$A$9:$E$13,2,0))</f>
        <v>3 Moderado</v>
      </c>
      <c r="AI1143" s="197" t="str">
        <f>IF(ISERROR(VLOOKUP($AJ1143,Datos!$D$8:$E$13,2,0)),0,VLOOKUP($AJ1143,Datos!$D$8:$E$13,2,0))</f>
        <v>Extremadamente Dañino</v>
      </c>
      <c r="AJ1143" s="198">
        <f>IF(ISERROR(VLOOKUP($X1143,Datos!$B$8:$E$13,3,0)), 0, VLOOKUP($X1143,Datos!$B$8:$E$13,3,0))</f>
        <v>4</v>
      </c>
      <c r="AK1143" s="198">
        <f>IF(ISERROR(VLOOKUP(AL1143,Datos!D1136:E1141,2,0)),0,VLOOKUP(AL1143,Datos!D1136:E1141,2,0))</f>
        <v>0</v>
      </c>
      <c r="AL1143" s="198">
        <f>IF(ISERROR(VLOOKUP(Y1143,Datos!B1136:E1141,3,0)),0,VLOOKUP(Y1143,Datos!B1136:E1141,3,0))</f>
        <v>0</v>
      </c>
      <c r="AM1143" s="198">
        <f t="shared" si="56"/>
        <v>4</v>
      </c>
      <c r="AN1143" s="198" t="str">
        <f>IF(ISERROR(VLOOKUP($AM1143,Datos!$I$24:$J$28,2,0)),"-",VLOOKUP($AM1143,Datos!$I$24:$J$28,2,0))</f>
        <v>Moderado</v>
      </c>
    </row>
    <row r="1144" spans="1:40" s="199" customFormat="1">
      <c r="A1144" s="196"/>
      <c r="B1144" s="177"/>
      <c r="C1144" s="177"/>
      <c r="D1144" s="177"/>
      <c r="E1144" s="177"/>
      <c r="F1144" s="177"/>
      <c r="G1144" s="177"/>
      <c r="H1144" s="177"/>
      <c r="I1144" s="177"/>
      <c r="J1144" s="177"/>
      <c r="K1144" s="177"/>
      <c r="L1144" s="177"/>
      <c r="M1144" s="178" t="s">
        <v>191</v>
      </c>
      <c r="N1144" s="178" t="s">
        <v>194</v>
      </c>
      <c r="O1144" s="198">
        <f>IF( AND($M1144&lt;&gt;"", $N1144&lt;&gt;""), VLOOKUP( IF(ISERROR(VLOOKUP($M1144,Datos!$B$8:$C$13,2,0)),0,VLOOKUP($M1144,Datos!$B$8:$C$13,2,0)), Datos!$I$9:$N$13, IF(ISERROR(VLOOKUP($N1144,Datos!$B$17:$C$21,2,0)),0,VLOOKUP($N1144, Datos!$B$17:$C$21,2,0)+1),  0),  "-")</f>
        <v>22</v>
      </c>
      <c r="P1144" s="177"/>
      <c r="Q1144" s="177"/>
      <c r="R1144" s="177"/>
      <c r="S1144" s="178" t="s">
        <v>40</v>
      </c>
      <c r="T1144" s="198" t="str">
        <f>IF(ISERROR(VLOOKUP($S1144,Datos!$B$25:$C$29,2,0)),"", VLOOKUP($S1144,Datos!$B$25:$C$29,2,0))</f>
        <v>Alta</v>
      </c>
      <c r="U1144" s="198" t="str">
        <f>VLOOKUP($S1144,'Efectividad de Controles'!$B$5:$D$9,3,0)</f>
        <v>Impacto / Probabilidad</v>
      </c>
      <c r="V1144" s="177"/>
      <c r="W1144" s="177"/>
      <c r="X1144" s="178" t="s">
        <v>191</v>
      </c>
      <c r="Y1144" s="178" t="s">
        <v>196</v>
      </c>
      <c r="Z1144" s="198">
        <f>IF( AND($X1144&lt;&gt;"", $Y1144&lt;&gt;""), VLOOKUP( IF(ISERROR(VLOOKUP($X1144,Datos!$B$8:$C$13,2,0)),0,VLOOKUP($X1144,Datos!$B$8:$C$13,2,0)), Datos!$I$9:$N$13, IF(ISERROR(VLOOKUP($Y1144,Datos!$B$17:$C$21,2,0)),0,VLOOKUP($Y1144, Datos!$B$17:$C$21,2,0)+1),  0),  "-")</f>
        <v>25</v>
      </c>
      <c r="AA1144" s="177"/>
      <c r="AB1144" s="177"/>
      <c r="AC1144" s="179"/>
      <c r="AD1144" s="180"/>
      <c r="AE1144" s="198">
        <f t="shared" si="54"/>
        <v>22</v>
      </c>
      <c r="AF1144" s="198">
        <f t="shared" si="55"/>
        <v>25</v>
      </c>
      <c r="AG1144" s="178">
        <v>3</v>
      </c>
      <c r="AH1144" s="198" t="str">
        <f>IF(ISERROR(VLOOKUP($AG1144,Datos!$A$9:$E$13,2,0)),"",VLOOKUP($AG1144,Datos!$A$9:$E$13,2,0))</f>
        <v>3 Moderado</v>
      </c>
      <c r="AI1144" s="197" t="str">
        <f>IF(ISERROR(VLOOKUP($AJ1144,Datos!$D$8:$E$13,2,0)),0,VLOOKUP($AJ1144,Datos!$D$8:$E$13,2,0))</f>
        <v>Extremadamente Dañino</v>
      </c>
      <c r="AJ1144" s="198">
        <f>IF(ISERROR(VLOOKUP($X1144,Datos!$B$8:$E$13,3,0)), 0, VLOOKUP($X1144,Datos!$B$8:$E$13,3,0))</f>
        <v>4</v>
      </c>
      <c r="AK1144" s="198">
        <f>IF(ISERROR(VLOOKUP(AL1144,Datos!D1137:E1142,2,0)),0,VLOOKUP(AL1144,Datos!D1137:E1142,2,0))</f>
        <v>0</v>
      </c>
      <c r="AL1144" s="198">
        <f>IF(ISERROR(VLOOKUP(Y1144,Datos!B1137:E1142,3,0)),0,VLOOKUP(Y1144,Datos!B1137:E1142,3,0))</f>
        <v>0</v>
      </c>
      <c r="AM1144" s="198">
        <f t="shared" si="56"/>
        <v>4</v>
      </c>
      <c r="AN1144" s="198" t="str">
        <f>IF(ISERROR(VLOOKUP($AM1144,Datos!$I$24:$J$28,2,0)),"-",VLOOKUP($AM1144,Datos!$I$24:$J$28,2,0))</f>
        <v>Moderado</v>
      </c>
    </row>
    <row r="1145" spans="1:40" s="199" customFormat="1">
      <c r="A1145" s="196"/>
      <c r="B1145" s="177"/>
      <c r="C1145" s="177"/>
      <c r="D1145" s="177"/>
      <c r="E1145" s="177"/>
      <c r="F1145" s="177"/>
      <c r="G1145" s="177"/>
      <c r="H1145" s="177"/>
      <c r="I1145" s="177"/>
      <c r="J1145" s="177"/>
      <c r="K1145" s="177"/>
      <c r="L1145" s="177"/>
      <c r="M1145" s="178" t="s">
        <v>191</v>
      </c>
      <c r="N1145" s="178" t="s">
        <v>194</v>
      </c>
      <c r="O1145" s="198">
        <f>IF( AND($M1145&lt;&gt;"", $N1145&lt;&gt;""), VLOOKUP( IF(ISERROR(VLOOKUP($M1145,Datos!$B$8:$C$13,2,0)),0,VLOOKUP($M1145,Datos!$B$8:$C$13,2,0)), Datos!$I$9:$N$13, IF(ISERROR(VLOOKUP($N1145,Datos!$B$17:$C$21,2,0)),0,VLOOKUP($N1145, Datos!$B$17:$C$21,2,0)+1),  0),  "-")</f>
        <v>22</v>
      </c>
      <c r="P1145" s="177"/>
      <c r="Q1145" s="177"/>
      <c r="R1145" s="177"/>
      <c r="S1145" s="178" t="s">
        <v>40</v>
      </c>
      <c r="T1145" s="198" t="str">
        <f>IF(ISERROR(VLOOKUP($S1145,Datos!$B$25:$C$29,2,0)),"", VLOOKUP($S1145,Datos!$B$25:$C$29,2,0))</f>
        <v>Alta</v>
      </c>
      <c r="U1145" s="198" t="str">
        <f>VLOOKUP($S1145,'Efectividad de Controles'!$B$5:$D$9,3,0)</f>
        <v>Impacto / Probabilidad</v>
      </c>
      <c r="V1145" s="177"/>
      <c r="W1145" s="177"/>
      <c r="X1145" s="178" t="s">
        <v>191</v>
      </c>
      <c r="Y1145" s="178" t="s">
        <v>196</v>
      </c>
      <c r="Z1145" s="198">
        <f>IF( AND($X1145&lt;&gt;"", $Y1145&lt;&gt;""), VLOOKUP( IF(ISERROR(VLOOKUP($X1145,Datos!$B$8:$C$13,2,0)),0,VLOOKUP($X1145,Datos!$B$8:$C$13,2,0)), Datos!$I$9:$N$13, IF(ISERROR(VLOOKUP($Y1145,Datos!$B$17:$C$21,2,0)),0,VLOOKUP($Y1145, Datos!$B$17:$C$21,2,0)+1),  0),  "-")</f>
        <v>25</v>
      </c>
      <c r="AA1145" s="177"/>
      <c r="AB1145" s="177"/>
      <c r="AC1145" s="179"/>
      <c r="AD1145" s="180"/>
      <c r="AE1145" s="198">
        <f t="shared" si="54"/>
        <v>22</v>
      </c>
      <c r="AF1145" s="198">
        <f t="shared" si="55"/>
        <v>25</v>
      </c>
      <c r="AG1145" s="178">
        <v>3</v>
      </c>
      <c r="AH1145" s="198" t="str">
        <f>IF(ISERROR(VLOOKUP($AG1145,Datos!$A$9:$E$13,2,0)),"",VLOOKUP($AG1145,Datos!$A$9:$E$13,2,0))</f>
        <v>3 Moderado</v>
      </c>
      <c r="AI1145" s="197" t="str">
        <f>IF(ISERROR(VLOOKUP($AJ1145,Datos!$D$8:$E$13,2,0)),0,VLOOKUP($AJ1145,Datos!$D$8:$E$13,2,0))</f>
        <v>Extremadamente Dañino</v>
      </c>
      <c r="AJ1145" s="198">
        <f>IF(ISERROR(VLOOKUP($X1145,Datos!$B$8:$E$13,3,0)), 0, VLOOKUP($X1145,Datos!$B$8:$E$13,3,0))</f>
        <v>4</v>
      </c>
      <c r="AK1145" s="198">
        <f>IF(ISERROR(VLOOKUP(AL1145,Datos!D1138:E1143,2,0)),0,VLOOKUP(AL1145,Datos!D1138:E1143,2,0))</f>
        <v>0</v>
      </c>
      <c r="AL1145" s="198">
        <f>IF(ISERROR(VLOOKUP(Y1145,Datos!B1138:E1143,3,0)),0,VLOOKUP(Y1145,Datos!B1138:E1143,3,0))</f>
        <v>0</v>
      </c>
      <c r="AM1145" s="198">
        <f t="shared" si="56"/>
        <v>4</v>
      </c>
      <c r="AN1145" s="198" t="str">
        <f>IF(ISERROR(VLOOKUP($AM1145,Datos!$I$24:$J$28,2,0)),"-",VLOOKUP($AM1145,Datos!$I$24:$J$28,2,0))</f>
        <v>Moderado</v>
      </c>
    </row>
    <row r="1146" spans="1:40" s="199" customFormat="1">
      <c r="A1146" s="196"/>
      <c r="B1146" s="177"/>
      <c r="C1146" s="177"/>
      <c r="D1146" s="177"/>
      <c r="E1146" s="177"/>
      <c r="F1146" s="177"/>
      <c r="G1146" s="177"/>
      <c r="H1146" s="177"/>
      <c r="I1146" s="177"/>
      <c r="J1146" s="177"/>
      <c r="K1146" s="177"/>
      <c r="L1146" s="177"/>
      <c r="M1146" s="178" t="s">
        <v>191</v>
      </c>
      <c r="N1146" s="178" t="s">
        <v>194</v>
      </c>
      <c r="O1146" s="198">
        <f>IF( AND($M1146&lt;&gt;"", $N1146&lt;&gt;""), VLOOKUP( IF(ISERROR(VLOOKUP($M1146,Datos!$B$8:$C$13,2,0)),0,VLOOKUP($M1146,Datos!$B$8:$C$13,2,0)), Datos!$I$9:$N$13, IF(ISERROR(VLOOKUP($N1146,Datos!$B$17:$C$21,2,0)),0,VLOOKUP($N1146, Datos!$B$17:$C$21,2,0)+1),  0),  "-")</f>
        <v>22</v>
      </c>
      <c r="P1146" s="177"/>
      <c r="Q1146" s="177"/>
      <c r="R1146" s="177"/>
      <c r="S1146" s="178" t="s">
        <v>40</v>
      </c>
      <c r="T1146" s="198" t="str">
        <f>IF(ISERROR(VLOOKUP($S1146,Datos!$B$25:$C$29,2,0)),"", VLOOKUP($S1146,Datos!$B$25:$C$29,2,0))</f>
        <v>Alta</v>
      </c>
      <c r="U1146" s="198" t="str">
        <f>VLOOKUP($S1146,'Efectividad de Controles'!$B$5:$D$9,3,0)</f>
        <v>Impacto / Probabilidad</v>
      </c>
      <c r="V1146" s="177"/>
      <c r="W1146" s="177"/>
      <c r="X1146" s="178" t="s">
        <v>191</v>
      </c>
      <c r="Y1146" s="178" t="s">
        <v>196</v>
      </c>
      <c r="Z1146" s="198">
        <f>IF( AND($X1146&lt;&gt;"", $Y1146&lt;&gt;""), VLOOKUP( IF(ISERROR(VLOOKUP($X1146,Datos!$B$8:$C$13,2,0)),0,VLOOKUP($X1146,Datos!$B$8:$C$13,2,0)), Datos!$I$9:$N$13, IF(ISERROR(VLOOKUP($Y1146,Datos!$B$17:$C$21,2,0)),0,VLOOKUP($Y1146, Datos!$B$17:$C$21,2,0)+1),  0),  "-")</f>
        <v>25</v>
      </c>
      <c r="AA1146" s="177"/>
      <c r="AB1146" s="177"/>
      <c r="AC1146" s="179"/>
      <c r="AD1146" s="180"/>
      <c r="AE1146" s="198">
        <f t="shared" si="54"/>
        <v>22</v>
      </c>
      <c r="AF1146" s="198">
        <f t="shared" si="55"/>
        <v>25</v>
      </c>
      <c r="AG1146" s="178">
        <v>3</v>
      </c>
      <c r="AH1146" s="198" t="str">
        <f>IF(ISERROR(VLOOKUP($AG1146,Datos!$A$9:$E$13,2,0)),"",VLOOKUP($AG1146,Datos!$A$9:$E$13,2,0))</f>
        <v>3 Moderado</v>
      </c>
      <c r="AI1146" s="197" t="str">
        <f>IF(ISERROR(VLOOKUP($AJ1146,Datos!$D$8:$E$13,2,0)),0,VLOOKUP($AJ1146,Datos!$D$8:$E$13,2,0))</f>
        <v>Extremadamente Dañino</v>
      </c>
      <c r="AJ1146" s="198">
        <f>IF(ISERROR(VLOOKUP($X1146,Datos!$B$8:$E$13,3,0)), 0, VLOOKUP($X1146,Datos!$B$8:$E$13,3,0))</f>
        <v>4</v>
      </c>
      <c r="AK1146" s="198">
        <f>IF(ISERROR(VLOOKUP(AL1146,Datos!D1139:E1144,2,0)),0,VLOOKUP(AL1146,Datos!D1139:E1144,2,0))</f>
        <v>0</v>
      </c>
      <c r="AL1146" s="198">
        <f>IF(ISERROR(VLOOKUP(Y1146,Datos!B1139:E1144,3,0)),0,VLOOKUP(Y1146,Datos!B1139:E1144,3,0))</f>
        <v>0</v>
      </c>
      <c r="AM1146" s="198">
        <f t="shared" si="56"/>
        <v>4</v>
      </c>
      <c r="AN1146" s="198" t="str">
        <f>IF(ISERROR(VLOOKUP($AM1146,Datos!$I$24:$J$28,2,0)),"-",VLOOKUP($AM1146,Datos!$I$24:$J$28,2,0))</f>
        <v>Moderado</v>
      </c>
    </row>
    <row r="1147" spans="1:40" s="199" customFormat="1">
      <c r="A1147" s="196"/>
      <c r="B1147" s="177"/>
      <c r="C1147" s="177"/>
      <c r="D1147" s="177"/>
      <c r="E1147" s="177"/>
      <c r="F1147" s="177"/>
      <c r="G1147" s="177"/>
      <c r="H1147" s="177"/>
      <c r="I1147" s="177"/>
      <c r="J1147" s="177"/>
      <c r="K1147" s="177"/>
      <c r="L1147" s="177"/>
      <c r="M1147" s="178" t="s">
        <v>191</v>
      </c>
      <c r="N1147" s="178" t="s">
        <v>194</v>
      </c>
      <c r="O1147" s="198">
        <f>IF( AND($M1147&lt;&gt;"", $N1147&lt;&gt;""), VLOOKUP( IF(ISERROR(VLOOKUP($M1147,Datos!$B$8:$C$13,2,0)),0,VLOOKUP($M1147,Datos!$B$8:$C$13,2,0)), Datos!$I$9:$N$13, IF(ISERROR(VLOOKUP($N1147,Datos!$B$17:$C$21,2,0)),0,VLOOKUP($N1147, Datos!$B$17:$C$21,2,0)+1),  0),  "-")</f>
        <v>22</v>
      </c>
      <c r="P1147" s="177"/>
      <c r="Q1147" s="177"/>
      <c r="R1147" s="177"/>
      <c r="S1147" s="178" t="s">
        <v>40</v>
      </c>
      <c r="T1147" s="198" t="str">
        <f>IF(ISERROR(VLOOKUP($S1147,Datos!$B$25:$C$29,2,0)),"", VLOOKUP($S1147,Datos!$B$25:$C$29,2,0))</f>
        <v>Alta</v>
      </c>
      <c r="U1147" s="198" t="str">
        <f>VLOOKUP($S1147,'Efectividad de Controles'!$B$5:$D$9,3,0)</f>
        <v>Impacto / Probabilidad</v>
      </c>
      <c r="V1147" s="177"/>
      <c r="W1147" s="177"/>
      <c r="X1147" s="178" t="s">
        <v>191</v>
      </c>
      <c r="Y1147" s="178" t="s">
        <v>196</v>
      </c>
      <c r="Z1147" s="198">
        <f>IF( AND($X1147&lt;&gt;"", $Y1147&lt;&gt;""), VLOOKUP( IF(ISERROR(VLOOKUP($X1147,Datos!$B$8:$C$13,2,0)),0,VLOOKUP($X1147,Datos!$B$8:$C$13,2,0)), Datos!$I$9:$N$13, IF(ISERROR(VLOOKUP($Y1147,Datos!$B$17:$C$21,2,0)),0,VLOOKUP($Y1147, Datos!$B$17:$C$21,2,0)+1),  0),  "-")</f>
        <v>25</v>
      </c>
      <c r="AA1147" s="177"/>
      <c r="AB1147" s="177"/>
      <c r="AC1147" s="179"/>
      <c r="AD1147" s="180"/>
      <c r="AE1147" s="198">
        <f t="shared" si="54"/>
        <v>22</v>
      </c>
      <c r="AF1147" s="198">
        <f t="shared" si="55"/>
        <v>25</v>
      </c>
      <c r="AG1147" s="178">
        <v>3</v>
      </c>
      <c r="AH1147" s="198" t="str">
        <f>IF(ISERROR(VLOOKUP($AG1147,Datos!$A$9:$E$13,2,0)),"",VLOOKUP($AG1147,Datos!$A$9:$E$13,2,0))</f>
        <v>3 Moderado</v>
      </c>
      <c r="AI1147" s="197" t="str">
        <f>IF(ISERROR(VLOOKUP($AJ1147,Datos!$D$8:$E$13,2,0)),0,VLOOKUP($AJ1147,Datos!$D$8:$E$13,2,0))</f>
        <v>Extremadamente Dañino</v>
      </c>
      <c r="AJ1147" s="198">
        <f>IF(ISERROR(VLOOKUP($X1147,Datos!$B$8:$E$13,3,0)), 0, VLOOKUP($X1147,Datos!$B$8:$E$13,3,0))</f>
        <v>4</v>
      </c>
      <c r="AK1147" s="198">
        <f>IF(ISERROR(VLOOKUP(AL1147,Datos!D1140:E1145,2,0)),0,VLOOKUP(AL1147,Datos!D1140:E1145,2,0))</f>
        <v>0</v>
      </c>
      <c r="AL1147" s="198">
        <f>IF(ISERROR(VLOOKUP(Y1147,Datos!B1140:E1145,3,0)),0,VLOOKUP(Y1147,Datos!B1140:E1145,3,0))</f>
        <v>0</v>
      </c>
      <c r="AM1147" s="198">
        <f t="shared" si="56"/>
        <v>4</v>
      </c>
      <c r="AN1147" s="198" t="str">
        <f>IF(ISERROR(VLOOKUP($AM1147,Datos!$I$24:$J$28,2,0)),"-",VLOOKUP($AM1147,Datos!$I$24:$J$28,2,0))</f>
        <v>Moderado</v>
      </c>
    </row>
    <row r="1148" spans="1:40" s="199" customFormat="1">
      <c r="A1148" s="196"/>
      <c r="B1148" s="177"/>
      <c r="C1148" s="177"/>
      <c r="D1148" s="177"/>
      <c r="E1148" s="177"/>
      <c r="F1148" s="177"/>
      <c r="G1148" s="177"/>
      <c r="H1148" s="177"/>
      <c r="I1148" s="177"/>
      <c r="J1148" s="177"/>
      <c r="K1148" s="177"/>
      <c r="L1148" s="177"/>
      <c r="M1148" s="178" t="s">
        <v>191</v>
      </c>
      <c r="N1148" s="178" t="s">
        <v>194</v>
      </c>
      <c r="O1148" s="198">
        <f>IF( AND($M1148&lt;&gt;"", $N1148&lt;&gt;""), VLOOKUP( IF(ISERROR(VLOOKUP($M1148,Datos!$B$8:$C$13,2,0)),0,VLOOKUP($M1148,Datos!$B$8:$C$13,2,0)), Datos!$I$9:$N$13, IF(ISERROR(VLOOKUP($N1148,Datos!$B$17:$C$21,2,0)),0,VLOOKUP($N1148, Datos!$B$17:$C$21,2,0)+1),  0),  "-")</f>
        <v>22</v>
      </c>
      <c r="P1148" s="177"/>
      <c r="Q1148" s="177"/>
      <c r="R1148" s="177"/>
      <c r="S1148" s="178" t="s">
        <v>40</v>
      </c>
      <c r="T1148" s="198" t="str">
        <f>IF(ISERROR(VLOOKUP($S1148,Datos!$B$25:$C$29,2,0)),"", VLOOKUP($S1148,Datos!$B$25:$C$29,2,0))</f>
        <v>Alta</v>
      </c>
      <c r="U1148" s="198" t="str">
        <f>VLOOKUP($S1148,'Efectividad de Controles'!$B$5:$D$9,3,0)</f>
        <v>Impacto / Probabilidad</v>
      </c>
      <c r="V1148" s="177"/>
      <c r="W1148" s="177"/>
      <c r="X1148" s="178" t="s">
        <v>191</v>
      </c>
      <c r="Y1148" s="178" t="s">
        <v>196</v>
      </c>
      <c r="Z1148" s="198">
        <f>IF( AND($X1148&lt;&gt;"", $Y1148&lt;&gt;""), VLOOKUP( IF(ISERROR(VLOOKUP($X1148,Datos!$B$8:$C$13,2,0)),0,VLOOKUP($X1148,Datos!$B$8:$C$13,2,0)), Datos!$I$9:$N$13, IF(ISERROR(VLOOKUP($Y1148,Datos!$B$17:$C$21,2,0)),0,VLOOKUP($Y1148, Datos!$B$17:$C$21,2,0)+1),  0),  "-")</f>
        <v>25</v>
      </c>
      <c r="AA1148" s="177"/>
      <c r="AB1148" s="177"/>
      <c r="AC1148" s="179"/>
      <c r="AD1148" s="180"/>
      <c r="AE1148" s="198">
        <f t="shared" si="54"/>
        <v>22</v>
      </c>
      <c r="AF1148" s="198">
        <f t="shared" si="55"/>
        <v>25</v>
      </c>
      <c r="AG1148" s="178">
        <v>3</v>
      </c>
      <c r="AH1148" s="198" t="str">
        <f>IF(ISERROR(VLOOKUP($AG1148,Datos!$A$9:$E$13,2,0)),"",VLOOKUP($AG1148,Datos!$A$9:$E$13,2,0))</f>
        <v>3 Moderado</v>
      </c>
      <c r="AI1148" s="197" t="str">
        <f>IF(ISERROR(VLOOKUP($AJ1148,Datos!$D$8:$E$13,2,0)),0,VLOOKUP($AJ1148,Datos!$D$8:$E$13,2,0))</f>
        <v>Extremadamente Dañino</v>
      </c>
      <c r="AJ1148" s="198">
        <f>IF(ISERROR(VLOOKUP($X1148,Datos!$B$8:$E$13,3,0)), 0, VLOOKUP($X1148,Datos!$B$8:$E$13,3,0))</f>
        <v>4</v>
      </c>
      <c r="AK1148" s="198">
        <f>IF(ISERROR(VLOOKUP(AL1148,Datos!D1141:E1146,2,0)),0,VLOOKUP(AL1148,Datos!D1141:E1146,2,0))</f>
        <v>0</v>
      </c>
      <c r="AL1148" s="198">
        <f>IF(ISERROR(VLOOKUP(Y1148,Datos!B1141:E1146,3,0)),0,VLOOKUP(Y1148,Datos!B1141:E1146,3,0))</f>
        <v>0</v>
      </c>
      <c r="AM1148" s="198">
        <f t="shared" si="56"/>
        <v>4</v>
      </c>
      <c r="AN1148" s="198" t="str">
        <f>IF(ISERROR(VLOOKUP($AM1148,Datos!$I$24:$J$28,2,0)),"-",VLOOKUP($AM1148,Datos!$I$24:$J$28,2,0))</f>
        <v>Moderado</v>
      </c>
    </row>
    <row r="1149" spans="1:40" s="199" customFormat="1">
      <c r="A1149" s="196"/>
      <c r="B1149" s="177"/>
      <c r="C1149" s="177"/>
      <c r="D1149" s="177"/>
      <c r="E1149" s="177"/>
      <c r="F1149" s="177"/>
      <c r="G1149" s="177"/>
      <c r="H1149" s="177"/>
      <c r="I1149" s="177"/>
      <c r="J1149" s="177"/>
      <c r="K1149" s="177"/>
      <c r="L1149" s="177"/>
      <c r="M1149" s="178" t="s">
        <v>191</v>
      </c>
      <c r="N1149" s="178" t="s">
        <v>194</v>
      </c>
      <c r="O1149" s="198">
        <f>IF( AND($M1149&lt;&gt;"", $N1149&lt;&gt;""), VLOOKUP( IF(ISERROR(VLOOKUP($M1149,Datos!$B$8:$C$13,2,0)),0,VLOOKUP($M1149,Datos!$B$8:$C$13,2,0)), Datos!$I$9:$N$13, IF(ISERROR(VLOOKUP($N1149,Datos!$B$17:$C$21,2,0)),0,VLOOKUP($N1149, Datos!$B$17:$C$21,2,0)+1),  0),  "-")</f>
        <v>22</v>
      </c>
      <c r="P1149" s="177"/>
      <c r="Q1149" s="177"/>
      <c r="R1149" s="177"/>
      <c r="S1149" s="178" t="s">
        <v>40</v>
      </c>
      <c r="T1149" s="198" t="str">
        <f>IF(ISERROR(VLOOKUP($S1149,Datos!$B$25:$C$29,2,0)),"", VLOOKUP($S1149,Datos!$B$25:$C$29,2,0))</f>
        <v>Alta</v>
      </c>
      <c r="U1149" s="198" t="str">
        <f>VLOOKUP($S1149,'Efectividad de Controles'!$B$5:$D$9,3,0)</f>
        <v>Impacto / Probabilidad</v>
      </c>
      <c r="V1149" s="177"/>
      <c r="W1149" s="177"/>
      <c r="X1149" s="178" t="s">
        <v>191</v>
      </c>
      <c r="Y1149" s="178" t="s">
        <v>196</v>
      </c>
      <c r="Z1149" s="198">
        <f>IF( AND($X1149&lt;&gt;"", $Y1149&lt;&gt;""), VLOOKUP( IF(ISERROR(VLOOKUP($X1149,Datos!$B$8:$C$13,2,0)),0,VLOOKUP($X1149,Datos!$B$8:$C$13,2,0)), Datos!$I$9:$N$13, IF(ISERROR(VLOOKUP($Y1149,Datos!$B$17:$C$21,2,0)),0,VLOOKUP($Y1149, Datos!$B$17:$C$21,2,0)+1),  0),  "-")</f>
        <v>25</v>
      </c>
      <c r="AA1149" s="177"/>
      <c r="AB1149" s="177"/>
      <c r="AC1149" s="179"/>
      <c r="AD1149" s="180"/>
      <c r="AE1149" s="198">
        <f t="shared" si="54"/>
        <v>22</v>
      </c>
      <c r="AF1149" s="198">
        <f t="shared" si="55"/>
        <v>25</v>
      </c>
      <c r="AG1149" s="178">
        <v>3</v>
      </c>
      <c r="AH1149" s="198" t="str">
        <f>IF(ISERROR(VLOOKUP($AG1149,Datos!$A$9:$E$13,2,0)),"",VLOOKUP($AG1149,Datos!$A$9:$E$13,2,0))</f>
        <v>3 Moderado</v>
      </c>
      <c r="AI1149" s="197" t="str">
        <f>IF(ISERROR(VLOOKUP($AJ1149,Datos!$D$8:$E$13,2,0)),0,VLOOKUP($AJ1149,Datos!$D$8:$E$13,2,0))</f>
        <v>Extremadamente Dañino</v>
      </c>
      <c r="AJ1149" s="198">
        <f>IF(ISERROR(VLOOKUP($X1149,Datos!$B$8:$E$13,3,0)), 0, VLOOKUP($X1149,Datos!$B$8:$E$13,3,0))</f>
        <v>4</v>
      </c>
      <c r="AK1149" s="198">
        <f>IF(ISERROR(VLOOKUP(AL1149,Datos!D1142:E1147,2,0)),0,VLOOKUP(AL1149,Datos!D1142:E1147,2,0))</f>
        <v>0</v>
      </c>
      <c r="AL1149" s="198">
        <f>IF(ISERROR(VLOOKUP(Y1149,Datos!B1142:E1147,3,0)),0,VLOOKUP(Y1149,Datos!B1142:E1147,3,0))</f>
        <v>0</v>
      </c>
      <c r="AM1149" s="198">
        <f t="shared" si="56"/>
        <v>4</v>
      </c>
      <c r="AN1149" s="198" t="str">
        <f>IF(ISERROR(VLOOKUP($AM1149,Datos!$I$24:$J$28,2,0)),"-",VLOOKUP($AM1149,Datos!$I$24:$J$28,2,0))</f>
        <v>Moderado</v>
      </c>
    </row>
    <row r="1150" spans="1:40" s="199" customFormat="1">
      <c r="A1150" s="196"/>
      <c r="B1150" s="177"/>
      <c r="C1150" s="177"/>
      <c r="D1150" s="177"/>
      <c r="E1150" s="177"/>
      <c r="F1150" s="177"/>
      <c r="G1150" s="177"/>
      <c r="H1150" s="177"/>
      <c r="I1150" s="177"/>
      <c r="J1150" s="177"/>
      <c r="K1150" s="177"/>
      <c r="L1150" s="177"/>
      <c r="M1150" s="178" t="s">
        <v>191</v>
      </c>
      <c r="N1150" s="178" t="s">
        <v>194</v>
      </c>
      <c r="O1150" s="198">
        <f>IF( AND($M1150&lt;&gt;"", $N1150&lt;&gt;""), VLOOKUP( IF(ISERROR(VLOOKUP($M1150,Datos!$B$8:$C$13,2,0)),0,VLOOKUP($M1150,Datos!$B$8:$C$13,2,0)), Datos!$I$9:$N$13, IF(ISERROR(VLOOKUP($N1150,Datos!$B$17:$C$21,2,0)),0,VLOOKUP($N1150, Datos!$B$17:$C$21,2,0)+1),  0),  "-")</f>
        <v>22</v>
      </c>
      <c r="P1150" s="177"/>
      <c r="Q1150" s="177"/>
      <c r="R1150" s="177"/>
      <c r="S1150" s="178" t="s">
        <v>40</v>
      </c>
      <c r="T1150" s="198" t="str">
        <f>IF(ISERROR(VLOOKUP($S1150,Datos!$B$25:$C$29,2,0)),"", VLOOKUP($S1150,Datos!$B$25:$C$29,2,0))</f>
        <v>Alta</v>
      </c>
      <c r="U1150" s="198" t="str">
        <f>VLOOKUP($S1150,'Efectividad de Controles'!$B$5:$D$9,3,0)</f>
        <v>Impacto / Probabilidad</v>
      </c>
      <c r="V1150" s="177"/>
      <c r="W1150" s="177"/>
      <c r="X1150" s="178" t="s">
        <v>191</v>
      </c>
      <c r="Y1150" s="178" t="s">
        <v>196</v>
      </c>
      <c r="Z1150" s="198">
        <f>IF( AND($X1150&lt;&gt;"", $Y1150&lt;&gt;""), VLOOKUP( IF(ISERROR(VLOOKUP($X1150,Datos!$B$8:$C$13,2,0)),0,VLOOKUP($X1150,Datos!$B$8:$C$13,2,0)), Datos!$I$9:$N$13, IF(ISERROR(VLOOKUP($Y1150,Datos!$B$17:$C$21,2,0)),0,VLOOKUP($Y1150, Datos!$B$17:$C$21,2,0)+1),  0),  "-")</f>
        <v>25</v>
      </c>
      <c r="AA1150" s="177"/>
      <c r="AB1150" s="177"/>
      <c r="AC1150" s="179"/>
      <c r="AD1150" s="180"/>
      <c r="AE1150" s="198">
        <f t="shared" si="54"/>
        <v>22</v>
      </c>
      <c r="AF1150" s="198">
        <f t="shared" si="55"/>
        <v>25</v>
      </c>
      <c r="AG1150" s="178">
        <v>3</v>
      </c>
      <c r="AH1150" s="198" t="str">
        <f>IF(ISERROR(VLOOKUP($AG1150,Datos!$A$9:$E$13,2,0)),"",VLOOKUP($AG1150,Datos!$A$9:$E$13,2,0))</f>
        <v>3 Moderado</v>
      </c>
      <c r="AI1150" s="197" t="str">
        <f>IF(ISERROR(VLOOKUP($AJ1150,Datos!$D$8:$E$13,2,0)),0,VLOOKUP($AJ1150,Datos!$D$8:$E$13,2,0))</f>
        <v>Extremadamente Dañino</v>
      </c>
      <c r="AJ1150" s="198">
        <f>IF(ISERROR(VLOOKUP($X1150,Datos!$B$8:$E$13,3,0)), 0, VLOOKUP($X1150,Datos!$B$8:$E$13,3,0))</f>
        <v>4</v>
      </c>
      <c r="AK1150" s="198">
        <f>IF(ISERROR(VLOOKUP(AL1150,Datos!D1143:E1148,2,0)),0,VLOOKUP(AL1150,Datos!D1143:E1148,2,0))</f>
        <v>0</v>
      </c>
      <c r="AL1150" s="198">
        <f>IF(ISERROR(VLOOKUP(Y1150,Datos!B1143:E1148,3,0)),0,VLOOKUP(Y1150,Datos!B1143:E1148,3,0))</f>
        <v>0</v>
      </c>
      <c r="AM1150" s="198">
        <f t="shared" si="56"/>
        <v>4</v>
      </c>
      <c r="AN1150" s="198" t="str">
        <f>IF(ISERROR(VLOOKUP($AM1150,Datos!$I$24:$J$28,2,0)),"-",VLOOKUP($AM1150,Datos!$I$24:$J$28,2,0))</f>
        <v>Moderado</v>
      </c>
    </row>
    <row r="1151" spans="1:40" s="199" customFormat="1">
      <c r="A1151" s="196"/>
      <c r="B1151" s="177"/>
      <c r="C1151" s="177"/>
      <c r="D1151" s="177"/>
      <c r="E1151" s="177"/>
      <c r="F1151" s="177"/>
      <c r="G1151" s="177"/>
      <c r="H1151" s="177"/>
      <c r="I1151" s="177"/>
      <c r="J1151" s="177"/>
      <c r="K1151" s="177"/>
      <c r="L1151" s="177"/>
      <c r="M1151" s="178" t="s">
        <v>191</v>
      </c>
      <c r="N1151" s="178" t="s">
        <v>194</v>
      </c>
      <c r="O1151" s="198">
        <f>IF( AND($M1151&lt;&gt;"", $N1151&lt;&gt;""), VLOOKUP( IF(ISERROR(VLOOKUP($M1151,Datos!$B$8:$C$13,2,0)),0,VLOOKUP($M1151,Datos!$B$8:$C$13,2,0)), Datos!$I$9:$N$13, IF(ISERROR(VLOOKUP($N1151,Datos!$B$17:$C$21,2,0)),0,VLOOKUP($N1151, Datos!$B$17:$C$21,2,0)+1),  0),  "-")</f>
        <v>22</v>
      </c>
      <c r="P1151" s="177"/>
      <c r="Q1151" s="177"/>
      <c r="R1151" s="177"/>
      <c r="S1151" s="178" t="s">
        <v>40</v>
      </c>
      <c r="T1151" s="198" t="str">
        <f>IF(ISERROR(VLOOKUP($S1151,Datos!$B$25:$C$29,2,0)),"", VLOOKUP($S1151,Datos!$B$25:$C$29,2,0))</f>
        <v>Alta</v>
      </c>
      <c r="U1151" s="198" t="str">
        <f>VLOOKUP($S1151,'Efectividad de Controles'!$B$5:$D$9,3,0)</f>
        <v>Impacto / Probabilidad</v>
      </c>
      <c r="V1151" s="177"/>
      <c r="W1151" s="177"/>
      <c r="X1151" s="178" t="s">
        <v>191</v>
      </c>
      <c r="Y1151" s="178" t="s">
        <v>196</v>
      </c>
      <c r="Z1151" s="198">
        <f>IF( AND($X1151&lt;&gt;"", $Y1151&lt;&gt;""), VLOOKUP( IF(ISERROR(VLOOKUP($X1151,Datos!$B$8:$C$13,2,0)),0,VLOOKUP($X1151,Datos!$B$8:$C$13,2,0)), Datos!$I$9:$N$13, IF(ISERROR(VLOOKUP($Y1151,Datos!$B$17:$C$21,2,0)),0,VLOOKUP($Y1151, Datos!$B$17:$C$21,2,0)+1),  0),  "-")</f>
        <v>25</v>
      </c>
      <c r="AA1151" s="177"/>
      <c r="AB1151" s="177"/>
      <c r="AC1151" s="179"/>
      <c r="AD1151" s="180"/>
      <c r="AE1151" s="198">
        <f t="shared" si="54"/>
        <v>22</v>
      </c>
      <c r="AF1151" s="198">
        <f t="shared" si="55"/>
        <v>25</v>
      </c>
      <c r="AG1151" s="178">
        <v>3</v>
      </c>
      <c r="AH1151" s="198" t="str">
        <f>IF(ISERROR(VLOOKUP($AG1151,Datos!$A$9:$E$13,2,0)),"",VLOOKUP($AG1151,Datos!$A$9:$E$13,2,0))</f>
        <v>3 Moderado</v>
      </c>
      <c r="AI1151" s="197" t="str">
        <f>IF(ISERROR(VLOOKUP($AJ1151,Datos!$D$8:$E$13,2,0)),0,VLOOKUP($AJ1151,Datos!$D$8:$E$13,2,0))</f>
        <v>Extremadamente Dañino</v>
      </c>
      <c r="AJ1151" s="198">
        <f>IF(ISERROR(VLOOKUP($X1151,Datos!$B$8:$E$13,3,0)), 0, VLOOKUP($X1151,Datos!$B$8:$E$13,3,0))</f>
        <v>4</v>
      </c>
      <c r="AK1151" s="198">
        <f>IF(ISERROR(VLOOKUP(AL1151,Datos!D1144:E1149,2,0)),0,VLOOKUP(AL1151,Datos!D1144:E1149,2,0))</f>
        <v>0</v>
      </c>
      <c r="AL1151" s="198">
        <f>IF(ISERROR(VLOOKUP(Y1151,Datos!B1144:E1149,3,0)),0,VLOOKUP(Y1151,Datos!B1144:E1149,3,0))</f>
        <v>0</v>
      </c>
      <c r="AM1151" s="198">
        <f t="shared" si="56"/>
        <v>4</v>
      </c>
      <c r="AN1151" s="198" t="str">
        <f>IF(ISERROR(VLOOKUP($AM1151,Datos!$I$24:$J$28,2,0)),"-",VLOOKUP($AM1151,Datos!$I$24:$J$28,2,0))</f>
        <v>Moderado</v>
      </c>
    </row>
    <row r="1152" spans="1:40" s="199" customFormat="1">
      <c r="A1152" s="196"/>
      <c r="B1152" s="177"/>
      <c r="C1152" s="177"/>
      <c r="D1152" s="177"/>
      <c r="E1152" s="177"/>
      <c r="F1152" s="177"/>
      <c r="G1152" s="177"/>
      <c r="H1152" s="177"/>
      <c r="I1152" s="177"/>
      <c r="J1152" s="177"/>
      <c r="K1152" s="177"/>
      <c r="L1152" s="177"/>
      <c r="M1152" s="178" t="s">
        <v>191</v>
      </c>
      <c r="N1152" s="178" t="s">
        <v>194</v>
      </c>
      <c r="O1152" s="198">
        <f>IF( AND($M1152&lt;&gt;"", $N1152&lt;&gt;""), VLOOKUP( IF(ISERROR(VLOOKUP($M1152,Datos!$B$8:$C$13,2,0)),0,VLOOKUP($M1152,Datos!$B$8:$C$13,2,0)), Datos!$I$9:$N$13, IF(ISERROR(VLOOKUP($N1152,Datos!$B$17:$C$21,2,0)),0,VLOOKUP($N1152, Datos!$B$17:$C$21,2,0)+1),  0),  "-")</f>
        <v>22</v>
      </c>
      <c r="P1152" s="177"/>
      <c r="Q1152" s="177"/>
      <c r="R1152" s="177"/>
      <c r="S1152" s="178" t="s">
        <v>40</v>
      </c>
      <c r="T1152" s="198" t="str">
        <f>IF(ISERROR(VLOOKUP($S1152,Datos!$B$25:$C$29,2,0)),"", VLOOKUP($S1152,Datos!$B$25:$C$29,2,0))</f>
        <v>Alta</v>
      </c>
      <c r="U1152" s="198" t="str">
        <f>VLOOKUP($S1152,'Efectividad de Controles'!$B$5:$D$9,3,0)</f>
        <v>Impacto / Probabilidad</v>
      </c>
      <c r="V1152" s="177"/>
      <c r="W1152" s="177"/>
      <c r="X1152" s="178" t="s">
        <v>191</v>
      </c>
      <c r="Y1152" s="178" t="s">
        <v>196</v>
      </c>
      <c r="Z1152" s="198">
        <f>IF( AND($X1152&lt;&gt;"", $Y1152&lt;&gt;""), VLOOKUP( IF(ISERROR(VLOOKUP($X1152,Datos!$B$8:$C$13,2,0)),0,VLOOKUP($X1152,Datos!$B$8:$C$13,2,0)), Datos!$I$9:$N$13, IF(ISERROR(VLOOKUP($Y1152,Datos!$B$17:$C$21,2,0)),0,VLOOKUP($Y1152, Datos!$B$17:$C$21,2,0)+1),  0),  "-")</f>
        <v>25</v>
      </c>
      <c r="AA1152" s="177"/>
      <c r="AB1152" s="177"/>
      <c r="AC1152" s="179"/>
      <c r="AD1152" s="180"/>
      <c r="AE1152" s="198">
        <f t="shared" si="54"/>
        <v>22</v>
      </c>
      <c r="AF1152" s="198">
        <f t="shared" si="55"/>
        <v>25</v>
      </c>
      <c r="AG1152" s="178">
        <v>3</v>
      </c>
      <c r="AH1152" s="198" t="str">
        <f>IF(ISERROR(VLOOKUP($AG1152,Datos!$A$9:$E$13,2,0)),"",VLOOKUP($AG1152,Datos!$A$9:$E$13,2,0))</f>
        <v>3 Moderado</v>
      </c>
      <c r="AI1152" s="197" t="str">
        <f>IF(ISERROR(VLOOKUP($AJ1152,Datos!$D$8:$E$13,2,0)),0,VLOOKUP($AJ1152,Datos!$D$8:$E$13,2,0))</f>
        <v>Extremadamente Dañino</v>
      </c>
      <c r="AJ1152" s="198">
        <f>IF(ISERROR(VLOOKUP($X1152,Datos!$B$8:$E$13,3,0)), 0, VLOOKUP($X1152,Datos!$B$8:$E$13,3,0))</f>
        <v>4</v>
      </c>
      <c r="AK1152" s="198">
        <f>IF(ISERROR(VLOOKUP(AL1152,Datos!D1145:E1150,2,0)),0,VLOOKUP(AL1152,Datos!D1145:E1150,2,0))</f>
        <v>0</v>
      </c>
      <c r="AL1152" s="198">
        <f>IF(ISERROR(VLOOKUP(Y1152,Datos!B1145:E1150,3,0)),0,VLOOKUP(Y1152,Datos!B1145:E1150,3,0))</f>
        <v>0</v>
      </c>
      <c r="AM1152" s="198">
        <f t="shared" si="56"/>
        <v>4</v>
      </c>
      <c r="AN1152" s="198" t="str">
        <f>IF(ISERROR(VLOOKUP($AM1152,Datos!$I$24:$J$28,2,0)),"-",VLOOKUP($AM1152,Datos!$I$24:$J$28,2,0))</f>
        <v>Moderado</v>
      </c>
    </row>
    <row r="1153" spans="1:40" s="199" customFormat="1">
      <c r="A1153" s="196"/>
      <c r="B1153" s="177"/>
      <c r="C1153" s="177"/>
      <c r="D1153" s="177"/>
      <c r="E1153" s="177"/>
      <c r="F1153" s="177"/>
      <c r="G1153" s="177"/>
      <c r="H1153" s="177"/>
      <c r="I1153" s="177"/>
      <c r="J1153" s="177"/>
      <c r="K1153" s="177"/>
      <c r="L1153" s="177"/>
      <c r="M1153" s="178" t="s">
        <v>191</v>
      </c>
      <c r="N1153" s="178" t="s">
        <v>194</v>
      </c>
      <c r="O1153" s="198">
        <f>IF( AND($M1153&lt;&gt;"", $N1153&lt;&gt;""), VLOOKUP( IF(ISERROR(VLOOKUP($M1153,Datos!$B$8:$C$13,2,0)),0,VLOOKUP($M1153,Datos!$B$8:$C$13,2,0)), Datos!$I$9:$N$13, IF(ISERROR(VLOOKUP($N1153,Datos!$B$17:$C$21,2,0)),0,VLOOKUP($N1153, Datos!$B$17:$C$21,2,0)+1),  0),  "-")</f>
        <v>22</v>
      </c>
      <c r="P1153" s="177"/>
      <c r="Q1153" s="177"/>
      <c r="R1153" s="177"/>
      <c r="S1153" s="178" t="s">
        <v>40</v>
      </c>
      <c r="T1153" s="198" t="str">
        <f>IF(ISERROR(VLOOKUP($S1153,Datos!$B$25:$C$29,2,0)),"", VLOOKUP($S1153,Datos!$B$25:$C$29,2,0))</f>
        <v>Alta</v>
      </c>
      <c r="U1153" s="198" t="str">
        <f>VLOOKUP($S1153,'Efectividad de Controles'!$B$5:$D$9,3,0)</f>
        <v>Impacto / Probabilidad</v>
      </c>
      <c r="V1153" s="177"/>
      <c r="W1153" s="177"/>
      <c r="X1153" s="178" t="s">
        <v>191</v>
      </c>
      <c r="Y1153" s="178" t="s">
        <v>196</v>
      </c>
      <c r="Z1153" s="198">
        <f>IF( AND($X1153&lt;&gt;"", $Y1153&lt;&gt;""), VLOOKUP( IF(ISERROR(VLOOKUP($X1153,Datos!$B$8:$C$13,2,0)),0,VLOOKUP($X1153,Datos!$B$8:$C$13,2,0)), Datos!$I$9:$N$13, IF(ISERROR(VLOOKUP($Y1153,Datos!$B$17:$C$21,2,0)),0,VLOOKUP($Y1153, Datos!$B$17:$C$21,2,0)+1),  0),  "-")</f>
        <v>25</v>
      </c>
      <c r="AA1153" s="177"/>
      <c r="AB1153" s="177"/>
      <c r="AC1153" s="179"/>
      <c r="AD1153" s="180"/>
      <c r="AE1153" s="198">
        <f t="shared" si="54"/>
        <v>22</v>
      </c>
      <c r="AF1153" s="198">
        <f t="shared" si="55"/>
        <v>25</v>
      </c>
      <c r="AG1153" s="178">
        <v>3</v>
      </c>
      <c r="AH1153" s="198" t="str">
        <f>IF(ISERROR(VLOOKUP($AG1153,Datos!$A$9:$E$13,2,0)),"",VLOOKUP($AG1153,Datos!$A$9:$E$13,2,0))</f>
        <v>3 Moderado</v>
      </c>
      <c r="AI1153" s="197" t="str">
        <f>IF(ISERROR(VLOOKUP($AJ1153,Datos!$D$8:$E$13,2,0)),0,VLOOKUP($AJ1153,Datos!$D$8:$E$13,2,0))</f>
        <v>Extremadamente Dañino</v>
      </c>
      <c r="AJ1153" s="198">
        <f>IF(ISERROR(VLOOKUP($X1153,Datos!$B$8:$E$13,3,0)), 0, VLOOKUP($X1153,Datos!$B$8:$E$13,3,0))</f>
        <v>4</v>
      </c>
      <c r="AK1153" s="198">
        <f>IF(ISERROR(VLOOKUP(AL1153,Datos!D1146:E1151,2,0)),0,VLOOKUP(AL1153,Datos!D1146:E1151,2,0))</f>
        <v>0</v>
      </c>
      <c r="AL1153" s="198">
        <f>IF(ISERROR(VLOOKUP(Y1153,Datos!B1146:E1151,3,0)),0,VLOOKUP(Y1153,Datos!B1146:E1151,3,0))</f>
        <v>0</v>
      </c>
      <c r="AM1153" s="198">
        <f t="shared" si="56"/>
        <v>4</v>
      </c>
      <c r="AN1153" s="198" t="str">
        <f>IF(ISERROR(VLOOKUP($AM1153,Datos!$I$24:$J$28,2,0)),"-",VLOOKUP($AM1153,Datos!$I$24:$J$28,2,0))</f>
        <v>Moderado</v>
      </c>
    </row>
    <row r="1154" spans="1:40" s="199" customFormat="1">
      <c r="A1154" s="196"/>
      <c r="B1154" s="177"/>
      <c r="C1154" s="177"/>
      <c r="D1154" s="177"/>
      <c r="E1154" s="177"/>
      <c r="F1154" s="177"/>
      <c r="G1154" s="177"/>
      <c r="H1154" s="177"/>
      <c r="I1154" s="177"/>
      <c r="J1154" s="177"/>
      <c r="K1154" s="177"/>
      <c r="L1154" s="177"/>
      <c r="M1154" s="178" t="s">
        <v>191</v>
      </c>
      <c r="N1154" s="178" t="s">
        <v>194</v>
      </c>
      <c r="O1154" s="198">
        <f>IF( AND($M1154&lt;&gt;"", $N1154&lt;&gt;""), VLOOKUP( IF(ISERROR(VLOOKUP($M1154,Datos!$B$8:$C$13,2,0)),0,VLOOKUP($M1154,Datos!$B$8:$C$13,2,0)), Datos!$I$9:$N$13, IF(ISERROR(VLOOKUP($N1154,Datos!$B$17:$C$21,2,0)),0,VLOOKUP($N1154, Datos!$B$17:$C$21,2,0)+1),  0),  "-")</f>
        <v>22</v>
      </c>
      <c r="P1154" s="177"/>
      <c r="Q1154" s="177"/>
      <c r="R1154" s="177"/>
      <c r="S1154" s="178" t="s">
        <v>40</v>
      </c>
      <c r="T1154" s="198" t="str">
        <f>IF(ISERROR(VLOOKUP($S1154,Datos!$B$25:$C$29,2,0)),"", VLOOKUP($S1154,Datos!$B$25:$C$29,2,0))</f>
        <v>Alta</v>
      </c>
      <c r="U1154" s="198" t="str">
        <f>VLOOKUP($S1154,'Efectividad de Controles'!$B$5:$D$9,3,0)</f>
        <v>Impacto / Probabilidad</v>
      </c>
      <c r="V1154" s="177"/>
      <c r="W1154" s="177"/>
      <c r="X1154" s="178" t="s">
        <v>191</v>
      </c>
      <c r="Y1154" s="178" t="s">
        <v>196</v>
      </c>
      <c r="Z1154" s="198">
        <f>IF( AND($X1154&lt;&gt;"", $Y1154&lt;&gt;""), VLOOKUP( IF(ISERROR(VLOOKUP($X1154,Datos!$B$8:$C$13,2,0)),0,VLOOKUP($X1154,Datos!$B$8:$C$13,2,0)), Datos!$I$9:$N$13, IF(ISERROR(VLOOKUP($Y1154,Datos!$B$17:$C$21,2,0)),0,VLOOKUP($Y1154, Datos!$B$17:$C$21,2,0)+1),  0),  "-")</f>
        <v>25</v>
      </c>
      <c r="AA1154" s="177"/>
      <c r="AB1154" s="177"/>
      <c r="AC1154" s="179"/>
      <c r="AD1154" s="180"/>
      <c r="AE1154" s="198">
        <f t="shared" si="54"/>
        <v>22</v>
      </c>
      <c r="AF1154" s="198">
        <f t="shared" si="55"/>
        <v>25</v>
      </c>
      <c r="AG1154" s="178">
        <v>3</v>
      </c>
      <c r="AH1154" s="198" t="str">
        <f>IF(ISERROR(VLOOKUP($AG1154,Datos!$A$9:$E$13,2,0)),"",VLOOKUP($AG1154,Datos!$A$9:$E$13,2,0))</f>
        <v>3 Moderado</v>
      </c>
      <c r="AI1154" s="197" t="str">
        <f>IF(ISERROR(VLOOKUP($AJ1154,Datos!$D$8:$E$13,2,0)),0,VLOOKUP($AJ1154,Datos!$D$8:$E$13,2,0))</f>
        <v>Extremadamente Dañino</v>
      </c>
      <c r="AJ1154" s="198">
        <f>IF(ISERROR(VLOOKUP($X1154,Datos!$B$8:$E$13,3,0)), 0, VLOOKUP($X1154,Datos!$B$8:$E$13,3,0))</f>
        <v>4</v>
      </c>
      <c r="AK1154" s="198">
        <f>IF(ISERROR(VLOOKUP(AL1154,Datos!D1147:E1152,2,0)),0,VLOOKUP(AL1154,Datos!D1147:E1152,2,0))</f>
        <v>0</v>
      </c>
      <c r="AL1154" s="198">
        <f>IF(ISERROR(VLOOKUP(Y1154,Datos!B1147:E1152,3,0)),0,VLOOKUP(Y1154,Datos!B1147:E1152,3,0))</f>
        <v>0</v>
      </c>
      <c r="AM1154" s="198">
        <f t="shared" si="56"/>
        <v>4</v>
      </c>
      <c r="AN1154" s="198" t="str">
        <f>IF(ISERROR(VLOOKUP($AM1154,Datos!$I$24:$J$28,2,0)),"-",VLOOKUP($AM1154,Datos!$I$24:$J$28,2,0))</f>
        <v>Moderado</v>
      </c>
    </row>
    <row r="1155" spans="1:40" s="199" customFormat="1">
      <c r="A1155" s="196"/>
      <c r="B1155" s="177"/>
      <c r="C1155" s="177"/>
      <c r="D1155" s="177"/>
      <c r="E1155" s="177"/>
      <c r="F1155" s="177"/>
      <c r="G1155" s="177"/>
      <c r="H1155" s="177"/>
      <c r="I1155" s="177"/>
      <c r="J1155" s="177"/>
      <c r="K1155" s="177"/>
      <c r="L1155" s="177"/>
      <c r="M1155" s="178" t="s">
        <v>191</v>
      </c>
      <c r="N1155" s="178" t="s">
        <v>194</v>
      </c>
      <c r="O1155" s="198">
        <f>IF( AND($M1155&lt;&gt;"", $N1155&lt;&gt;""), VLOOKUP( IF(ISERROR(VLOOKUP($M1155,Datos!$B$8:$C$13,2,0)),0,VLOOKUP($M1155,Datos!$B$8:$C$13,2,0)), Datos!$I$9:$N$13, IF(ISERROR(VLOOKUP($N1155,Datos!$B$17:$C$21,2,0)),0,VLOOKUP($N1155, Datos!$B$17:$C$21,2,0)+1),  0),  "-")</f>
        <v>22</v>
      </c>
      <c r="P1155" s="177"/>
      <c r="Q1155" s="177"/>
      <c r="R1155" s="177"/>
      <c r="S1155" s="178" t="s">
        <v>40</v>
      </c>
      <c r="T1155" s="198" t="str">
        <f>IF(ISERROR(VLOOKUP($S1155,Datos!$B$25:$C$29,2,0)),"", VLOOKUP($S1155,Datos!$B$25:$C$29,2,0))</f>
        <v>Alta</v>
      </c>
      <c r="U1155" s="198" t="str">
        <f>VLOOKUP($S1155,'Efectividad de Controles'!$B$5:$D$9,3,0)</f>
        <v>Impacto / Probabilidad</v>
      </c>
      <c r="V1155" s="177"/>
      <c r="W1155" s="177"/>
      <c r="X1155" s="178" t="s">
        <v>191</v>
      </c>
      <c r="Y1155" s="178" t="s">
        <v>196</v>
      </c>
      <c r="Z1155" s="198">
        <f>IF( AND($X1155&lt;&gt;"", $Y1155&lt;&gt;""), VLOOKUP( IF(ISERROR(VLOOKUP($X1155,Datos!$B$8:$C$13,2,0)),0,VLOOKUP($X1155,Datos!$B$8:$C$13,2,0)), Datos!$I$9:$N$13, IF(ISERROR(VLOOKUP($Y1155,Datos!$B$17:$C$21,2,0)),0,VLOOKUP($Y1155, Datos!$B$17:$C$21,2,0)+1),  0),  "-")</f>
        <v>25</v>
      </c>
      <c r="AA1155" s="177"/>
      <c r="AB1155" s="177"/>
      <c r="AC1155" s="179"/>
      <c r="AD1155" s="180"/>
      <c r="AE1155" s="198">
        <f t="shared" si="54"/>
        <v>22</v>
      </c>
      <c r="AF1155" s="198">
        <f t="shared" si="55"/>
        <v>25</v>
      </c>
      <c r="AG1155" s="178">
        <v>3</v>
      </c>
      <c r="AH1155" s="198" t="str">
        <f>IF(ISERROR(VLOOKUP($AG1155,Datos!$A$9:$E$13,2,0)),"",VLOOKUP($AG1155,Datos!$A$9:$E$13,2,0))</f>
        <v>3 Moderado</v>
      </c>
      <c r="AI1155" s="197" t="str">
        <f>IF(ISERROR(VLOOKUP($AJ1155,Datos!$D$8:$E$13,2,0)),0,VLOOKUP($AJ1155,Datos!$D$8:$E$13,2,0))</f>
        <v>Extremadamente Dañino</v>
      </c>
      <c r="AJ1155" s="198">
        <f>IF(ISERROR(VLOOKUP($X1155,Datos!$B$8:$E$13,3,0)), 0, VLOOKUP($X1155,Datos!$B$8:$E$13,3,0))</f>
        <v>4</v>
      </c>
      <c r="AK1155" s="198">
        <f>IF(ISERROR(VLOOKUP(AL1155,Datos!D1148:E1153,2,0)),0,VLOOKUP(AL1155,Datos!D1148:E1153,2,0))</f>
        <v>0</v>
      </c>
      <c r="AL1155" s="198">
        <f>IF(ISERROR(VLOOKUP(Y1155,Datos!B1148:E1153,3,0)),0,VLOOKUP(Y1155,Datos!B1148:E1153,3,0))</f>
        <v>0</v>
      </c>
      <c r="AM1155" s="198">
        <f t="shared" si="56"/>
        <v>4</v>
      </c>
      <c r="AN1155" s="198" t="str">
        <f>IF(ISERROR(VLOOKUP($AM1155,Datos!$I$24:$J$28,2,0)),"-",VLOOKUP($AM1155,Datos!$I$24:$J$28,2,0))</f>
        <v>Moderado</v>
      </c>
    </row>
    <row r="1156" spans="1:40" s="199" customFormat="1">
      <c r="A1156" s="196"/>
      <c r="B1156" s="177"/>
      <c r="C1156" s="177"/>
      <c r="D1156" s="177"/>
      <c r="E1156" s="177"/>
      <c r="F1156" s="177"/>
      <c r="G1156" s="177"/>
      <c r="H1156" s="177"/>
      <c r="I1156" s="177"/>
      <c r="J1156" s="177"/>
      <c r="K1156" s="177"/>
      <c r="L1156" s="177"/>
      <c r="M1156" s="178" t="s">
        <v>191</v>
      </c>
      <c r="N1156" s="178" t="s">
        <v>194</v>
      </c>
      <c r="O1156" s="198">
        <f>IF( AND($M1156&lt;&gt;"", $N1156&lt;&gt;""), VLOOKUP( IF(ISERROR(VLOOKUP($M1156,Datos!$B$8:$C$13,2,0)),0,VLOOKUP($M1156,Datos!$B$8:$C$13,2,0)), Datos!$I$9:$N$13, IF(ISERROR(VLOOKUP($N1156,Datos!$B$17:$C$21,2,0)),0,VLOOKUP($N1156, Datos!$B$17:$C$21,2,0)+1),  0),  "-")</f>
        <v>22</v>
      </c>
      <c r="P1156" s="177"/>
      <c r="Q1156" s="177"/>
      <c r="R1156" s="177"/>
      <c r="S1156" s="178" t="s">
        <v>40</v>
      </c>
      <c r="T1156" s="198" t="str">
        <f>IF(ISERROR(VLOOKUP($S1156,Datos!$B$25:$C$29,2,0)),"", VLOOKUP($S1156,Datos!$B$25:$C$29,2,0))</f>
        <v>Alta</v>
      </c>
      <c r="U1156" s="198" t="str">
        <f>VLOOKUP($S1156,'Efectividad de Controles'!$B$5:$D$9,3,0)</f>
        <v>Impacto / Probabilidad</v>
      </c>
      <c r="V1156" s="177"/>
      <c r="W1156" s="177"/>
      <c r="X1156" s="178" t="s">
        <v>191</v>
      </c>
      <c r="Y1156" s="178" t="s">
        <v>196</v>
      </c>
      <c r="Z1156" s="198">
        <f>IF( AND($X1156&lt;&gt;"", $Y1156&lt;&gt;""), VLOOKUP( IF(ISERROR(VLOOKUP($X1156,Datos!$B$8:$C$13,2,0)),0,VLOOKUP($X1156,Datos!$B$8:$C$13,2,0)), Datos!$I$9:$N$13, IF(ISERROR(VLOOKUP($Y1156,Datos!$B$17:$C$21,2,0)),0,VLOOKUP($Y1156, Datos!$B$17:$C$21,2,0)+1),  0),  "-")</f>
        <v>25</v>
      </c>
      <c r="AA1156" s="177"/>
      <c r="AB1156" s="177"/>
      <c r="AC1156" s="179"/>
      <c r="AD1156" s="180"/>
      <c r="AE1156" s="198">
        <f t="shared" si="54"/>
        <v>22</v>
      </c>
      <c r="AF1156" s="198">
        <f t="shared" si="55"/>
        <v>25</v>
      </c>
      <c r="AG1156" s="178">
        <v>3</v>
      </c>
      <c r="AH1156" s="198" t="str">
        <f>IF(ISERROR(VLOOKUP($AG1156,Datos!$A$9:$E$13,2,0)),"",VLOOKUP($AG1156,Datos!$A$9:$E$13,2,0))</f>
        <v>3 Moderado</v>
      </c>
      <c r="AI1156" s="197" t="str">
        <f>IF(ISERROR(VLOOKUP($AJ1156,Datos!$D$8:$E$13,2,0)),0,VLOOKUP($AJ1156,Datos!$D$8:$E$13,2,0))</f>
        <v>Extremadamente Dañino</v>
      </c>
      <c r="AJ1156" s="198">
        <f>IF(ISERROR(VLOOKUP($X1156,Datos!$B$8:$E$13,3,0)), 0, VLOOKUP($X1156,Datos!$B$8:$E$13,3,0))</f>
        <v>4</v>
      </c>
      <c r="AK1156" s="198">
        <f>IF(ISERROR(VLOOKUP(AL1156,Datos!D1149:E1154,2,0)),0,VLOOKUP(AL1156,Datos!D1149:E1154,2,0))</f>
        <v>0</v>
      </c>
      <c r="AL1156" s="198">
        <f>IF(ISERROR(VLOOKUP(Y1156,Datos!B1149:E1154,3,0)),0,VLOOKUP(Y1156,Datos!B1149:E1154,3,0))</f>
        <v>0</v>
      </c>
      <c r="AM1156" s="198">
        <f t="shared" si="56"/>
        <v>4</v>
      </c>
      <c r="AN1156" s="198" t="str">
        <f>IF(ISERROR(VLOOKUP($AM1156,Datos!$I$24:$J$28,2,0)),"-",VLOOKUP($AM1156,Datos!$I$24:$J$28,2,0))</f>
        <v>Moderado</v>
      </c>
    </row>
    <row r="1157" spans="1:40" s="199" customFormat="1">
      <c r="A1157" s="196"/>
      <c r="B1157" s="177"/>
      <c r="C1157" s="177"/>
      <c r="D1157" s="177"/>
      <c r="E1157" s="177"/>
      <c r="F1157" s="177"/>
      <c r="G1157" s="177"/>
      <c r="H1157" s="177"/>
      <c r="I1157" s="177"/>
      <c r="J1157" s="177"/>
      <c r="K1157" s="177"/>
      <c r="L1157" s="177"/>
      <c r="M1157" s="178" t="s">
        <v>191</v>
      </c>
      <c r="N1157" s="178" t="s">
        <v>194</v>
      </c>
      <c r="O1157" s="198">
        <f>IF( AND($M1157&lt;&gt;"", $N1157&lt;&gt;""), VLOOKUP( IF(ISERROR(VLOOKUP($M1157,Datos!$B$8:$C$13,2,0)),0,VLOOKUP($M1157,Datos!$B$8:$C$13,2,0)), Datos!$I$9:$N$13, IF(ISERROR(VLOOKUP($N1157,Datos!$B$17:$C$21,2,0)),0,VLOOKUP($N1157, Datos!$B$17:$C$21,2,0)+1),  0),  "-")</f>
        <v>22</v>
      </c>
      <c r="P1157" s="177"/>
      <c r="Q1157" s="177"/>
      <c r="R1157" s="177"/>
      <c r="S1157" s="178" t="s">
        <v>40</v>
      </c>
      <c r="T1157" s="198" t="str">
        <f>IF(ISERROR(VLOOKUP($S1157,Datos!$B$25:$C$29,2,0)),"", VLOOKUP($S1157,Datos!$B$25:$C$29,2,0))</f>
        <v>Alta</v>
      </c>
      <c r="U1157" s="198" t="str">
        <f>VLOOKUP($S1157,'Efectividad de Controles'!$B$5:$D$9,3,0)</f>
        <v>Impacto / Probabilidad</v>
      </c>
      <c r="V1157" s="177"/>
      <c r="W1157" s="177"/>
      <c r="X1157" s="178" t="s">
        <v>191</v>
      </c>
      <c r="Y1157" s="178" t="s">
        <v>196</v>
      </c>
      <c r="Z1157" s="198">
        <f>IF( AND($X1157&lt;&gt;"", $Y1157&lt;&gt;""), VLOOKUP( IF(ISERROR(VLOOKUP($X1157,Datos!$B$8:$C$13,2,0)),0,VLOOKUP($X1157,Datos!$B$8:$C$13,2,0)), Datos!$I$9:$N$13, IF(ISERROR(VLOOKUP($Y1157,Datos!$B$17:$C$21,2,0)),0,VLOOKUP($Y1157, Datos!$B$17:$C$21,2,0)+1),  0),  "-")</f>
        <v>25</v>
      </c>
      <c r="AA1157" s="177"/>
      <c r="AB1157" s="177"/>
      <c r="AC1157" s="179"/>
      <c r="AD1157" s="180"/>
      <c r="AE1157" s="198">
        <f t="shared" si="54"/>
        <v>22</v>
      </c>
      <c r="AF1157" s="198">
        <f t="shared" si="55"/>
        <v>25</v>
      </c>
      <c r="AG1157" s="178">
        <v>3</v>
      </c>
      <c r="AH1157" s="198" t="str">
        <f>IF(ISERROR(VLOOKUP($AG1157,Datos!$A$9:$E$13,2,0)),"",VLOOKUP($AG1157,Datos!$A$9:$E$13,2,0))</f>
        <v>3 Moderado</v>
      </c>
      <c r="AI1157" s="197" t="str">
        <f>IF(ISERROR(VLOOKUP($AJ1157,Datos!$D$8:$E$13,2,0)),0,VLOOKUP($AJ1157,Datos!$D$8:$E$13,2,0))</f>
        <v>Extremadamente Dañino</v>
      </c>
      <c r="AJ1157" s="198">
        <f>IF(ISERROR(VLOOKUP($X1157,Datos!$B$8:$E$13,3,0)), 0, VLOOKUP($X1157,Datos!$B$8:$E$13,3,0))</f>
        <v>4</v>
      </c>
      <c r="AK1157" s="198">
        <f>IF(ISERROR(VLOOKUP(AL1157,Datos!D1150:E1155,2,0)),0,VLOOKUP(AL1157,Datos!D1150:E1155,2,0))</f>
        <v>0</v>
      </c>
      <c r="AL1157" s="198">
        <f>IF(ISERROR(VLOOKUP(Y1157,Datos!B1150:E1155,3,0)),0,VLOOKUP(Y1157,Datos!B1150:E1155,3,0))</f>
        <v>0</v>
      </c>
      <c r="AM1157" s="198">
        <f t="shared" si="56"/>
        <v>4</v>
      </c>
      <c r="AN1157" s="198" t="str">
        <f>IF(ISERROR(VLOOKUP($AM1157,Datos!$I$24:$J$28,2,0)),"-",VLOOKUP($AM1157,Datos!$I$24:$J$28,2,0))</f>
        <v>Moderado</v>
      </c>
    </row>
    <row r="1158" spans="1:40" s="199" customFormat="1">
      <c r="A1158" s="196"/>
      <c r="B1158" s="177"/>
      <c r="C1158" s="177"/>
      <c r="D1158" s="177"/>
      <c r="E1158" s="177"/>
      <c r="F1158" s="177"/>
      <c r="G1158" s="177"/>
      <c r="H1158" s="177"/>
      <c r="I1158" s="177"/>
      <c r="J1158" s="177"/>
      <c r="K1158" s="177"/>
      <c r="L1158" s="177"/>
      <c r="M1158" s="178" t="s">
        <v>191</v>
      </c>
      <c r="N1158" s="178" t="s">
        <v>194</v>
      </c>
      <c r="O1158" s="198">
        <f>IF( AND($M1158&lt;&gt;"", $N1158&lt;&gt;""), VLOOKUP( IF(ISERROR(VLOOKUP($M1158,Datos!$B$8:$C$13,2,0)),0,VLOOKUP($M1158,Datos!$B$8:$C$13,2,0)), Datos!$I$9:$N$13, IF(ISERROR(VLOOKUP($N1158,Datos!$B$17:$C$21,2,0)),0,VLOOKUP($N1158, Datos!$B$17:$C$21,2,0)+1),  0),  "-")</f>
        <v>22</v>
      </c>
      <c r="P1158" s="177"/>
      <c r="Q1158" s="177"/>
      <c r="R1158" s="177"/>
      <c r="S1158" s="178" t="s">
        <v>40</v>
      </c>
      <c r="T1158" s="198" t="str">
        <f>IF(ISERROR(VLOOKUP($S1158,Datos!$B$25:$C$29,2,0)),"", VLOOKUP($S1158,Datos!$B$25:$C$29,2,0))</f>
        <v>Alta</v>
      </c>
      <c r="U1158" s="198" t="str">
        <f>VLOOKUP($S1158,'Efectividad de Controles'!$B$5:$D$9,3,0)</f>
        <v>Impacto / Probabilidad</v>
      </c>
      <c r="V1158" s="177"/>
      <c r="W1158" s="177"/>
      <c r="X1158" s="178" t="s">
        <v>191</v>
      </c>
      <c r="Y1158" s="178" t="s">
        <v>196</v>
      </c>
      <c r="Z1158" s="198">
        <f>IF( AND($X1158&lt;&gt;"", $Y1158&lt;&gt;""), VLOOKUP( IF(ISERROR(VLOOKUP($X1158,Datos!$B$8:$C$13,2,0)),0,VLOOKUP($X1158,Datos!$B$8:$C$13,2,0)), Datos!$I$9:$N$13, IF(ISERROR(VLOOKUP($Y1158,Datos!$B$17:$C$21,2,0)),0,VLOOKUP($Y1158, Datos!$B$17:$C$21,2,0)+1),  0),  "-")</f>
        <v>25</v>
      </c>
      <c r="AA1158" s="177"/>
      <c r="AB1158" s="177"/>
      <c r="AC1158" s="179"/>
      <c r="AD1158" s="180"/>
      <c r="AE1158" s="198">
        <f t="shared" si="54"/>
        <v>22</v>
      </c>
      <c r="AF1158" s="198">
        <f t="shared" si="55"/>
        <v>25</v>
      </c>
      <c r="AG1158" s="178">
        <v>3</v>
      </c>
      <c r="AH1158" s="198" t="str">
        <f>IF(ISERROR(VLOOKUP($AG1158,Datos!$A$9:$E$13,2,0)),"",VLOOKUP($AG1158,Datos!$A$9:$E$13,2,0))</f>
        <v>3 Moderado</v>
      </c>
      <c r="AI1158" s="197" t="str">
        <f>IF(ISERROR(VLOOKUP($AJ1158,Datos!$D$8:$E$13,2,0)),0,VLOOKUP($AJ1158,Datos!$D$8:$E$13,2,0))</f>
        <v>Extremadamente Dañino</v>
      </c>
      <c r="AJ1158" s="198">
        <f>IF(ISERROR(VLOOKUP($X1158,Datos!$B$8:$E$13,3,0)), 0, VLOOKUP($X1158,Datos!$B$8:$E$13,3,0))</f>
        <v>4</v>
      </c>
      <c r="AK1158" s="198">
        <f>IF(ISERROR(VLOOKUP(AL1158,Datos!D1151:E1156,2,0)),0,VLOOKUP(AL1158,Datos!D1151:E1156,2,0))</f>
        <v>0</v>
      </c>
      <c r="AL1158" s="198">
        <f>IF(ISERROR(VLOOKUP(Y1158,Datos!B1151:E1156,3,0)),0,VLOOKUP(Y1158,Datos!B1151:E1156,3,0))</f>
        <v>0</v>
      </c>
      <c r="AM1158" s="198">
        <f t="shared" si="56"/>
        <v>4</v>
      </c>
      <c r="AN1158" s="198" t="str">
        <f>IF(ISERROR(VLOOKUP($AM1158,Datos!$I$24:$J$28,2,0)),"-",VLOOKUP($AM1158,Datos!$I$24:$J$28,2,0))</f>
        <v>Moderado</v>
      </c>
    </row>
    <row r="1159" spans="1:40" s="199" customFormat="1">
      <c r="A1159" s="196"/>
      <c r="B1159" s="177"/>
      <c r="C1159" s="177"/>
      <c r="D1159" s="177"/>
      <c r="E1159" s="177"/>
      <c r="F1159" s="177"/>
      <c r="G1159" s="177"/>
      <c r="H1159" s="177"/>
      <c r="I1159" s="177"/>
      <c r="J1159" s="177"/>
      <c r="K1159" s="177"/>
      <c r="L1159" s="177"/>
      <c r="M1159" s="178" t="s">
        <v>191</v>
      </c>
      <c r="N1159" s="178" t="s">
        <v>194</v>
      </c>
      <c r="O1159" s="198">
        <f>IF( AND($M1159&lt;&gt;"", $N1159&lt;&gt;""), VLOOKUP( IF(ISERROR(VLOOKUP($M1159,Datos!$B$8:$C$13,2,0)),0,VLOOKUP($M1159,Datos!$B$8:$C$13,2,0)), Datos!$I$9:$N$13, IF(ISERROR(VLOOKUP($N1159,Datos!$B$17:$C$21,2,0)),0,VLOOKUP($N1159, Datos!$B$17:$C$21,2,0)+1),  0),  "-")</f>
        <v>22</v>
      </c>
      <c r="P1159" s="177"/>
      <c r="Q1159" s="177"/>
      <c r="R1159" s="177"/>
      <c r="S1159" s="178" t="s">
        <v>40</v>
      </c>
      <c r="T1159" s="198" t="str">
        <f>IF(ISERROR(VLOOKUP($S1159,Datos!$B$25:$C$29,2,0)),"", VLOOKUP($S1159,Datos!$B$25:$C$29,2,0))</f>
        <v>Alta</v>
      </c>
      <c r="U1159" s="198" t="str">
        <f>VLOOKUP($S1159,'Efectividad de Controles'!$B$5:$D$9,3,0)</f>
        <v>Impacto / Probabilidad</v>
      </c>
      <c r="V1159" s="177"/>
      <c r="W1159" s="177"/>
      <c r="X1159" s="178" t="s">
        <v>191</v>
      </c>
      <c r="Y1159" s="178" t="s">
        <v>196</v>
      </c>
      <c r="Z1159" s="198">
        <f>IF( AND($X1159&lt;&gt;"", $Y1159&lt;&gt;""), VLOOKUP( IF(ISERROR(VLOOKUP($X1159,Datos!$B$8:$C$13,2,0)),0,VLOOKUP($X1159,Datos!$B$8:$C$13,2,0)), Datos!$I$9:$N$13, IF(ISERROR(VLOOKUP($Y1159,Datos!$B$17:$C$21,2,0)),0,VLOOKUP($Y1159, Datos!$B$17:$C$21,2,0)+1),  0),  "-")</f>
        <v>25</v>
      </c>
      <c r="AA1159" s="177"/>
      <c r="AB1159" s="177"/>
      <c r="AC1159" s="179"/>
      <c r="AD1159" s="180"/>
      <c r="AE1159" s="198">
        <f t="shared" si="54"/>
        <v>22</v>
      </c>
      <c r="AF1159" s="198">
        <f t="shared" si="55"/>
        <v>25</v>
      </c>
      <c r="AG1159" s="178">
        <v>3</v>
      </c>
      <c r="AH1159" s="198" t="str">
        <f>IF(ISERROR(VLOOKUP($AG1159,Datos!$A$9:$E$13,2,0)),"",VLOOKUP($AG1159,Datos!$A$9:$E$13,2,0))</f>
        <v>3 Moderado</v>
      </c>
      <c r="AI1159" s="197" t="str">
        <f>IF(ISERROR(VLOOKUP($AJ1159,Datos!$D$8:$E$13,2,0)),0,VLOOKUP($AJ1159,Datos!$D$8:$E$13,2,0))</f>
        <v>Extremadamente Dañino</v>
      </c>
      <c r="AJ1159" s="198">
        <f>IF(ISERROR(VLOOKUP($X1159,Datos!$B$8:$E$13,3,0)), 0, VLOOKUP($X1159,Datos!$B$8:$E$13,3,0))</f>
        <v>4</v>
      </c>
      <c r="AK1159" s="198">
        <f>IF(ISERROR(VLOOKUP(AL1159,Datos!D1152:E1157,2,0)),0,VLOOKUP(AL1159,Datos!D1152:E1157,2,0))</f>
        <v>0</v>
      </c>
      <c r="AL1159" s="198">
        <f>IF(ISERROR(VLOOKUP(Y1159,Datos!B1152:E1157,3,0)),0,VLOOKUP(Y1159,Datos!B1152:E1157,3,0))</f>
        <v>0</v>
      </c>
      <c r="AM1159" s="198">
        <f t="shared" si="56"/>
        <v>4</v>
      </c>
      <c r="AN1159" s="198" t="str">
        <f>IF(ISERROR(VLOOKUP($AM1159,Datos!$I$24:$J$28,2,0)),"-",VLOOKUP($AM1159,Datos!$I$24:$J$28,2,0))</f>
        <v>Moderado</v>
      </c>
    </row>
    <row r="1160" spans="1:40" s="199" customFormat="1">
      <c r="A1160" s="196"/>
      <c r="B1160" s="177"/>
      <c r="C1160" s="177"/>
      <c r="D1160" s="177"/>
      <c r="E1160" s="177"/>
      <c r="F1160" s="177"/>
      <c r="G1160" s="177"/>
      <c r="H1160" s="177"/>
      <c r="I1160" s="177"/>
      <c r="J1160" s="177"/>
      <c r="K1160" s="177"/>
      <c r="L1160" s="177"/>
      <c r="M1160" s="178" t="s">
        <v>191</v>
      </c>
      <c r="N1160" s="178" t="s">
        <v>194</v>
      </c>
      <c r="O1160" s="198">
        <f>IF( AND($M1160&lt;&gt;"", $N1160&lt;&gt;""), VLOOKUP( IF(ISERROR(VLOOKUP($M1160,Datos!$B$8:$C$13,2,0)),0,VLOOKUP($M1160,Datos!$B$8:$C$13,2,0)), Datos!$I$9:$N$13, IF(ISERROR(VLOOKUP($N1160,Datos!$B$17:$C$21,2,0)),0,VLOOKUP($N1160, Datos!$B$17:$C$21,2,0)+1),  0),  "-")</f>
        <v>22</v>
      </c>
      <c r="P1160" s="177"/>
      <c r="Q1160" s="177"/>
      <c r="R1160" s="177"/>
      <c r="S1160" s="178" t="s">
        <v>40</v>
      </c>
      <c r="T1160" s="198" t="str">
        <f>IF(ISERROR(VLOOKUP($S1160,Datos!$B$25:$C$29,2,0)),"", VLOOKUP($S1160,Datos!$B$25:$C$29,2,0))</f>
        <v>Alta</v>
      </c>
      <c r="U1160" s="198" t="str">
        <f>VLOOKUP($S1160,'Efectividad de Controles'!$B$5:$D$9,3,0)</f>
        <v>Impacto / Probabilidad</v>
      </c>
      <c r="V1160" s="177"/>
      <c r="W1160" s="177"/>
      <c r="X1160" s="178" t="s">
        <v>191</v>
      </c>
      <c r="Y1160" s="178" t="s">
        <v>196</v>
      </c>
      <c r="Z1160" s="198">
        <f>IF( AND($X1160&lt;&gt;"", $Y1160&lt;&gt;""), VLOOKUP( IF(ISERROR(VLOOKUP($X1160,Datos!$B$8:$C$13,2,0)),0,VLOOKUP($X1160,Datos!$B$8:$C$13,2,0)), Datos!$I$9:$N$13, IF(ISERROR(VLOOKUP($Y1160,Datos!$B$17:$C$21,2,0)),0,VLOOKUP($Y1160, Datos!$B$17:$C$21,2,0)+1),  0),  "-")</f>
        <v>25</v>
      </c>
      <c r="AA1160" s="177"/>
      <c r="AB1160" s="177"/>
      <c r="AC1160" s="179"/>
      <c r="AD1160" s="180"/>
      <c r="AE1160" s="198">
        <f t="shared" si="54"/>
        <v>22</v>
      </c>
      <c r="AF1160" s="198">
        <f t="shared" si="55"/>
        <v>25</v>
      </c>
      <c r="AG1160" s="178">
        <v>3</v>
      </c>
      <c r="AH1160" s="198" t="str">
        <f>IF(ISERROR(VLOOKUP($AG1160,Datos!$A$9:$E$13,2,0)),"",VLOOKUP($AG1160,Datos!$A$9:$E$13,2,0))</f>
        <v>3 Moderado</v>
      </c>
      <c r="AI1160" s="197" t="str">
        <f>IF(ISERROR(VLOOKUP($AJ1160,Datos!$D$8:$E$13,2,0)),0,VLOOKUP($AJ1160,Datos!$D$8:$E$13,2,0))</f>
        <v>Extremadamente Dañino</v>
      </c>
      <c r="AJ1160" s="198">
        <f>IF(ISERROR(VLOOKUP($X1160,Datos!$B$8:$E$13,3,0)), 0, VLOOKUP($X1160,Datos!$B$8:$E$13,3,0))</f>
        <v>4</v>
      </c>
      <c r="AK1160" s="198">
        <f>IF(ISERROR(VLOOKUP(AL1160,Datos!D1153:E1158,2,0)),0,VLOOKUP(AL1160,Datos!D1153:E1158,2,0))</f>
        <v>0</v>
      </c>
      <c r="AL1160" s="198">
        <f>IF(ISERROR(VLOOKUP(Y1160,Datos!B1153:E1158,3,0)),0,VLOOKUP(Y1160,Datos!B1153:E1158,3,0))</f>
        <v>0</v>
      </c>
      <c r="AM1160" s="198">
        <f t="shared" si="56"/>
        <v>4</v>
      </c>
      <c r="AN1160" s="198" t="str">
        <f>IF(ISERROR(VLOOKUP($AM1160,Datos!$I$24:$J$28,2,0)),"-",VLOOKUP($AM1160,Datos!$I$24:$J$28,2,0))</f>
        <v>Moderado</v>
      </c>
    </row>
    <row r="1161" spans="1:40" s="199" customFormat="1">
      <c r="A1161" s="196"/>
      <c r="B1161" s="177"/>
      <c r="C1161" s="177"/>
      <c r="D1161" s="177"/>
      <c r="E1161" s="177"/>
      <c r="F1161" s="177"/>
      <c r="G1161" s="177"/>
      <c r="H1161" s="177"/>
      <c r="I1161" s="177"/>
      <c r="J1161" s="177"/>
      <c r="K1161" s="177"/>
      <c r="L1161" s="177"/>
      <c r="M1161" s="178" t="s">
        <v>191</v>
      </c>
      <c r="N1161" s="178" t="s">
        <v>194</v>
      </c>
      <c r="O1161" s="198">
        <f>IF( AND($M1161&lt;&gt;"", $N1161&lt;&gt;""), VLOOKUP( IF(ISERROR(VLOOKUP($M1161,Datos!$B$8:$C$13,2,0)),0,VLOOKUP($M1161,Datos!$B$8:$C$13,2,0)), Datos!$I$9:$N$13, IF(ISERROR(VLOOKUP($N1161,Datos!$B$17:$C$21,2,0)),0,VLOOKUP($N1161, Datos!$B$17:$C$21,2,0)+1),  0),  "-")</f>
        <v>22</v>
      </c>
      <c r="P1161" s="177"/>
      <c r="Q1161" s="177"/>
      <c r="R1161" s="177"/>
      <c r="S1161" s="178" t="s">
        <v>40</v>
      </c>
      <c r="T1161" s="198" t="str">
        <f>IF(ISERROR(VLOOKUP($S1161,Datos!$B$25:$C$29,2,0)),"", VLOOKUP($S1161,Datos!$B$25:$C$29,2,0))</f>
        <v>Alta</v>
      </c>
      <c r="U1161" s="198" t="str">
        <f>VLOOKUP($S1161,'Efectividad de Controles'!$B$5:$D$9,3,0)</f>
        <v>Impacto / Probabilidad</v>
      </c>
      <c r="V1161" s="177"/>
      <c r="W1161" s="177"/>
      <c r="X1161" s="178" t="s">
        <v>191</v>
      </c>
      <c r="Y1161" s="178" t="s">
        <v>196</v>
      </c>
      <c r="Z1161" s="198">
        <f>IF( AND($X1161&lt;&gt;"", $Y1161&lt;&gt;""), VLOOKUP( IF(ISERROR(VLOOKUP($X1161,Datos!$B$8:$C$13,2,0)),0,VLOOKUP($X1161,Datos!$B$8:$C$13,2,0)), Datos!$I$9:$N$13, IF(ISERROR(VLOOKUP($Y1161,Datos!$B$17:$C$21,2,0)),0,VLOOKUP($Y1161, Datos!$B$17:$C$21,2,0)+1),  0),  "-")</f>
        <v>25</v>
      </c>
      <c r="AA1161" s="177"/>
      <c r="AB1161" s="177"/>
      <c r="AC1161" s="179"/>
      <c r="AD1161" s="180"/>
      <c r="AE1161" s="198">
        <f t="shared" si="54"/>
        <v>22</v>
      </c>
      <c r="AF1161" s="198">
        <f t="shared" si="55"/>
        <v>25</v>
      </c>
      <c r="AG1161" s="178">
        <v>3</v>
      </c>
      <c r="AH1161" s="198" t="str">
        <f>IF(ISERROR(VLOOKUP($AG1161,Datos!$A$9:$E$13,2,0)),"",VLOOKUP($AG1161,Datos!$A$9:$E$13,2,0))</f>
        <v>3 Moderado</v>
      </c>
      <c r="AI1161" s="197" t="str">
        <f>IF(ISERROR(VLOOKUP($AJ1161,Datos!$D$8:$E$13,2,0)),0,VLOOKUP($AJ1161,Datos!$D$8:$E$13,2,0))</f>
        <v>Extremadamente Dañino</v>
      </c>
      <c r="AJ1161" s="198">
        <f>IF(ISERROR(VLOOKUP($X1161,Datos!$B$8:$E$13,3,0)), 0, VLOOKUP($X1161,Datos!$B$8:$E$13,3,0))</f>
        <v>4</v>
      </c>
      <c r="AK1161" s="198">
        <f>IF(ISERROR(VLOOKUP(AL1161,Datos!D1154:E1159,2,0)),0,VLOOKUP(AL1161,Datos!D1154:E1159,2,0))</f>
        <v>0</v>
      </c>
      <c r="AL1161" s="198">
        <f>IF(ISERROR(VLOOKUP(Y1161,Datos!B1154:E1159,3,0)),0,VLOOKUP(Y1161,Datos!B1154:E1159,3,0))</f>
        <v>0</v>
      </c>
      <c r="AM1161" s="198">
        <f t="shared" si="56"/>
        <v>4</v>
      </c>
      <c r="AN1161" s="198" t="str">
        <f>IF(ISERROR(VLOOKUP($AM1161,Datos!$I$24:$J$28,2,0)),"-",VLOOKUP($AM1161,Datos!$I$24:$J$28,2,0))</f>
        <v>Moderado</v>
      </c>
    </row>
    <row r="1162" spans="1:40" s="199" customFormat="1">
      <c r="A1162" s="196"/>
      <c r="B1162" s="177"/>
      <c r="C1162" s="177"/>
      <c r="D1162" s="177"/>
      <c r="E1162" s="177"/>
      <c r="F1162" s="177"/>
      <c r="G1162" s="177"/>
      <c r="H1162" s="177"/>
      <c r="I1162" s="177"/>
      <c r="J1162" s="177"/>
      <c r="K1162" s="177"/>
      <c r="L1162" s="177"/>
      <c r="M1162" s="178" t="s">
        <v>191</v>
      </c>
      <c r="N1162" s="178" t="s">
        <v>194</v>
      </c>
      <c r="O1162" s="198">
        <f>IF( AND($M1162&lt;&gt;"", $N1162&lt;&gt;""), VLOOKUP( IF(ISERROR(VLOOKUP($M1162,Datos!$B$8:$C$13,2,0)),0,VLOOKUP($M1162,Datos!$B$8:$C$13,2,0)), Datos!$I$9:$N$13, IF(ISERROR(VLOOKUP($N1162,Datos!$B$17:$C$21,2,0)),0,VLOOKUP($N1162, Datos!$B$17:$C$21,2,0)+1),  0),  "-")</f>
        <v>22</v>
      </c>
      <c r="P1162" s="177"/>
      <c r="Q1162" s="177"/>
      <c r="R1162" s="177"/>
      <c r="S1162" s="178" t="s">
        <v>40</v>
      </c>
      <c r="T1162" s="198" t="str">
        <f>IF(ISERROR(VLOOKUP($S1162,Datos!$B$25:$C$29,2,0)),"", VLOOKUP($S1162,Datos!$B$25:$C$29,2,0))</f>
        <v>Alta</v>
      </c>
      <c r="U1162" s="198" t="str">
        <f>VLOOKUP($S1162,'Efectividad de Controles'!$B$5:$D$9,3,0)</f>
        <v>Impacto / Probabilidad</v>
      </c>
      <c r="V1162" s="177"/>
      <c r="W1162" s="177"/>
      <c r="X1162" s="178" t="s">
        <v>191</v>
      </c>
      <c r="Y1162" s="178" t="s">
        <v>196</v>
      </c>
      <c r="Z1162" s="198">
        <f>IF( AND($X1162&lt;&gt;"", $Y1162&lt;&gt;""), VLOOKUP( IF(ISERROR(VLOOKUP($X1162,Datos!$B$8:$C$13,2,0)),0,VLOOKUP($X1162,Datos!$B$8:$C$13,2,0)), Datos!$I$9:$N$13, IF(ISERROR(VLOOKUP($Y1162,Datos!$B$17:$C$21,2,0)),0,VLOOKUP($Y1162, Datos!$B$17:$C$21,2,0)+1),  0),  "-")</f>
        <v>25</v>
      </c>
      <c r="AA1162" s="177"/>
      <c r="AB1162" s="177"/>
      <c r="AC1162" s="179"/>
      <c r="AD1162" s="180"/>
      <c r="AE1162" s="198">
        <f t="shared" si="54"/>
        <v>22</v>
      </c>
      <c r="AF1162" s="198">
        <f t="shared" si="55"/>
        <v>25</v>
      </c>
      <c r="AG1162" s="178">
        <v>3</v>
      </c>
      <c r="AH1162" s="198" t="str">
        <f>IF(ISERROR(VLOOKUP($AG1162,Datos!$A$9:$E$13,2,0)),"",VLOOKUP($AG1162,Datos!$A$9:$E$13,2,0))</f>
        <v>3 Moderado</v>
      </c>
      <c r="AI1162" s="197" t="str">
        <f>IF(ISERROR(VLOOKUP($AJ1162,Datos!$D$8:$E$13,2,0)),0,VLOOKUP($AJ1162,Datos!$D$8:$E$13,2,0))</f>
        <v>Extremadamente Dañino</v>
      </c>
      <c r="AJ1162" s="198">
        <f>IF(ISERROR(VLOOKUP($X1162,Datos!$B$8:$E$13,3,0)), 0, VLOOKUP($X1162,Datos!$B$8:$E$13,3,0))</f>
        <v>4</v>
      </c>
      <c r="AK1162" s="198">
        <f>IF(ISERROR(VLOOKUP(AL1162,Datos!D1155:E1160,2,0)),0,VLOOKUP(AL1162,Datos!D1155:E1160,2,0))</f>
        <v>0</v>
      </c>
      <c r="AL1162" s="198">
        <f>IF(ISERROR(VLOOKUP(Y1162,Datos!B1155:E1160,3,0)),0,VLOOKUP(Y1162,Datos!B1155:E1160,3,0))</f>
        <v>0</v>
      </c>
      <c r="AM1162" s="198">
        <f t="shared" si="56"/>
        <v>4</v>
      </c>
      <c r="AN1162" s="198" t="str">
        <f>IF(ISERROR(VLOOKUP($AM1162,Datos!$I$24:$J$28,2,0)),"-",VLOOKUP($AM1162,Datos!$I$24:$J$28,2,0))</f>
        <v>Moderado</v>
      </c>
    </row>
    <row r="1163" spans="1:40" s="199" customFormat="1">
      <c r="A1163" s="196"/>
      <c r="B1163" s="177"/>
      <c r="C1163" s="177"/>
      <c r="D1163" s="177"/>
      <c r="E1163" s="177"/>
      <c r="F1163" s="177"/>
      <c r="G1163" s="177"/>
      <c r="H1163" s="177"/>
      <c r="I1163" s="177"/>
      <c r="J1163" s="177"/>
      <c r="K1163" s="177"/>
      <c r="L1163" s="177"/>
      <c r="M1163" s="178" t="s">
        <v>191</v>
      </c>
      <c r="N1163" s="178" t="s">
        <v>194</v>
      </c>
      <c r="O1163" s="198">
        <f>IF( AND($M1163&lt;&gt;"", $N1163&lt;&gt;""), VLOOKUP( IF(ISERROR(VLOOKUP($M1163,Datos!$B$8:$C$13,2,0)),0,VLOOKUP($M1163,Datos!$B$8:$C$13,2,0)), Datos!$I$9:$N$13, IF(ISERROR(VLOOKUP($N1163,Datos!$B$17:$C$21,2,0)),0,VLOOKUP($N1163, Datos!$B$17:$C$21,2,0)+1),  0),  "-")</f>
        <v>22</v>
      </c>
      <c r="P1163" s="177"/>
      <c r="Q1163" s="177"/>
      <c r="R1163" s="177"/>
      <c r="S1163" s="178" t="s">
        <v>40</v>
      </c>
      <c r="T1163" s="198" t="str">
        <f>IF(ISERROR(VLOOKUP($S1163,Datos!$B$25:$C$29,2,0)),"", VLOOKUP($S1163,Datos!$B$25:$C$29,2,0))</f>
        <v>Alta</v>
      </c>
      <c r="U1163" s="198" t="str">
        <f>VLOOKUP($S1163,'Efectividad de Controles'!$B$5:$D$9,3,0)</f>
        <v>Impacto / Probabilidad</v>
      </c>
      <c r="V1163" s="177"/>
      <c r="W1163" s="177"/>
      <c r="X1163" s="178" t="s">
        <v>191</v>
      </c>
      <c r="Y1163" s="178" t="s">
        <v>196</v>
      </c>
      <c r="Z1163" s="198">
        <f>IF( AND($X1163&lt;&gt;"", $Y1163&lt;&gt;""), VLOOKUP( IF(ISERROR(VLOOKUP($X1163,Datos!$B$8:$C$13,2,0)),0,VLOOKUP($X1163,Datos!$B$8:$C$13,2,0)), Datos!$I$9:$N$13, IF(ISERROR(VLOOKUP($Y1163,Datos!$B$17:$C$21,2,0)),0,VLOOKUP($Y1163, Datos!$B$17:$C$21,2,0)+1),  0),  "-")</f>
        <v>25</v>
      </c>
      <c r="AA1163" s="177"/>
      <c r="AB1163" s="177"/>
      <c r="AC1163" s="179"/>
      <c r="AD1163" s="180"/>
      <c r="AE1163" s="198">
        <f t="shared" si="54"/>
        <v>22</v>
      </c>
      <c r="AF1163" s="198">
        <f t="shared" si="55"/>
        <v>25</v>
      </c>
      <c r="AG1163" s="178">
        <v>3</v>
      </c>
      <c r="AH1163" s="198" t="str">
        <f>IF(ISERROR(VLOOKUP($AG1163,Datos!$A$9:$E$13,2,0)),"",VLOOKUP($AG1163,Datos!$A$9:$E$13,2,0))</f>
        <v>3 Moderado</v>
      </c>
      <c r="AI1163" s="197" t="str">
        <f>IF(ISERROR(VLOOKUP($AJ1163,Datos!$D$8:$E$13,2,0)),0,VLOOKUP($AJ1163,Datos!$D$8:$E$13,2,0))</f>
        <v>Extremadamente Dañino</v>
      </c>
      <c r="AJ1163" s="198">
        <f>IF(ISERROR(VLOOKUP($X1163,Datos!$B$8:$E$13,3,0)), 0, VLOOKUP($X1163,Datos!$B$8:$E$13,3,0))</f>
        <v>4</v>
      </c>
      <c r="AK1163" s="198">
        <f>IF(ISERROR(VLOOKUP(AL1163,Datos!D1156:E1161,2,0)),0,VLOOKUP(AL1163,Datos!D1156:E1161,2,0))</f>
        <v>0</v>
      </c>
      <c r="AL1163" s="198">
        <f>IF(ISERROR(VLOOKUP(Y1163,Datos!B1156:E1161,3,0)),0,VLOOKUP(Y1163,Datos!B1156:E1161,3,0))</f>
        <v>0</v>
      </c>
      <c r="AM1163" s="198">
        <f t="shared" si="56"/>
        <v>4</v>
      </c>
      <c r="AN1163" s="198" t="str">
        <f>IF(ISERROR(VLOOKUP($AM1163,Datos!$I$24:$J$28,2,0)),"-",VLOOKUP($AM1163,Datos!$I$24:$J$28,2,0))</f>
        <v>Moderado</v>
      </c>
    </row>
    <row r="1164" spans="1:40" s="199" customFormat="1">
      <c r="A1164" s="196"/>
      <c r="B1164" s="177"/>
      <c r="C1164" s="177"/>
      <c r="D1164" s="177"/>
      <c r="E1164" s="177"/>
      <c r="F1164" s="177"/>
      <c r="G1164" s="177"/>
      <c r="H1164" s="177"/>
      <c r="I1164" s="177"/>
      <c r="J1164" s="177"/>
      <c r="K1164" s="177"/>
      <c r="L1164" s="177"/>
      <c r="M1164" s="178" t="s">
        <v>191</v>
      </c>
      <c r="N1164" s="178" t="s">
        <v>194</v>
      </c>
      <c r="O1164" s="198">
        <f>IF( AND($M1164&lt;&gt;"", $N1164&lt;&gt;""), VLOOKUP( IF(ISERROR(VLOOKUP($M1164,Datos!$B$8:$C$13,2,0)),0,VLOOKUP($M1164,Datos!$B$8:$C$13,2,0)), Datos!$I$9:$N$13, IF(ISERROR(VLOOKUP($N1164,Datos!$B$17:$C$21,2,0)),0,VLOOKUP($N1164, Datos!$B$17:$C$21,2,0)+1),  0),  "-")</f>
        <v>22</v>
      </c>
      <c r="P1164" s="177"/>
      <c r="Q1164" s="177"/>
      <c r="R1164" s="177"/>
      <c r="S1164" s="178" t="s">
        <v>40</v>
      </c>
      <c r="T1164" s="198" t="str">
        <f>IF(ISERROR(VLOOKUP($S1164,Datos!$B$25:$C$29,2,0)),"", VLOOKUP($S1164,Datos!$B$25:$C$29,2,0))</f>
        <v>Alta</v>
      </c>
      <c r="U1164" s="198" t="str">
        <f>VLOOKUP($S1164,'Efectividad de Controles'!$B$5:$D$9,3,0)</f>
        <v>Impacto / Probabilidad</v>
      </c>
      <c r="V1164" s="177"/>
      <c r="W1164" s="177"/>
      <c r="X1164" s="178" t="s">
        <v>191</v>
      </c>
      <c r="Y1164" s="178" t="s">
        <v>196</v>
      </c>
      <c r="Z1164" s="198">
        <f>IF( AND($X1164&lt;&gt;"", $Y1164&lt;&gt;""), VLOOKUP( IF(ISERROR(VLOOKUP($X1164,Datos!$B$8:$C$13,2,0)),0,VLOOKUP($X1164,Datos!$B$8:$C$13,2,0)), Datos!$I$9:$N$13, IF(ISERROR(VLOOKUP($Y1164,Datos!$B$17:$C$21,2,0)),0,VLOOKUP($Y1164, Datos!$B$17:$C$21,2,0)+1),  0),  "-")</f>
        <v>25</v>
      </c>
      <c r="AA1164" s="177"/>
      <c r="AB1164" s="177"/>
      <c r="AC1164" s="179"/>
      <c r="AD1164" s="180"/>
      <c r="AE1164" s="198">
        <f t="shared" si="54"/>
        <v>22</v>
      </c>
      <c r="AF1164" s="198">
        <f t="shared" si="55"/>
        <v>25</v>
      </c>
      <c r="AG1164" s="178">
        <v>3</v>
      </c>
      <c r="AH1164" s="198" t="str">
        <f>IF(ISERROR(VLOOKUP($AG1164,Datos!$A$9:$E$13,2,0)),"",VLOOKUP($AG1164,Datos!$A$9:$E$13,2,0))</f>
        <v>3 Moderado</v>
      </c>
      <c r="AI1164" s="197" t="str">
        <f>IF(ISERROR(VLOOKUP($AJ1164,Datos!$D$8:$E$13,2,0)),0,VLOOKUP($AJ1164,Datos!$D$8:$E$13,2,0))</f>
        <v>Extremadamente Dañino</v>
      </c>
      <c r="AJ1164" s="198">
        <f>IF(ISERROR(VLOOKUP($X1164,Datos!$B$8:$E$13,3,0)), 0, VLOOKUP($X1164,Datos!$B$8:$E$13,3,0))</f>
        <v>4</v>
      </c>
      <c r="AK1164" s="198">
        <f>IF(ISERROR(VLOOKUP(AL1164,Datos!D1157:E1162,2,0)),0,VLOOKUP(AL1164,Datos!D1157:E1162,2,0))</f>
        <v>0</v>
      </c>
      <c r="AL1164" s="198">
        <f>IF(ISERROR(VLOOKUP(Y1164,Datos!B1157:E1162,3,0)),0,VLOOKUP(Y1164,Datos!B1157:E1162,3,0))</f>
        <v>0</v>
      </c>
      <c r="AM1164" s="198">
        <f t="shared" si="56"/>
        <v>4</v>
      </c>
      <c r="AN1164" s="198" t="str">
        <f>IF(ISERROR(VLOOKUP($AM1164,Datos!$I$24:$J$28,2,0)),"-",VLOOKUP($AM1164,Datos!$I$24:$J$28,2,0))</f>
        <v>Moderado</v>
      </c>
    </row>
    <row r="1165" spans="1:40" s="199" customFormat="1">
      <c r="A1165" s="196"/>
      <c r="B1165" s="177"/>
      <c r="C1165" s="177"/>
      <c r="D1165" s="177"/>
      <c r="E1165" s="177"/>
      <c r="F1165" s="177"/>
      <c r="G1165" s="177"/>
      <c r="H1165" s="177"/>
      <c r="I1165" s="177"/>
      <c r="J1165" s="177"/>
      <c r="K1165" s="177"/>
      <c r="L1165" s="177"/>
      <c r="M1165" s="178" t="s">
        <v>191</v>
      </c>
      <c r="N1165" s="178" t="s">
        <v>194</v>
      </c>
      <c r="O1165" s="198">
        <f>IF( AND($M1165&lt;&gt;"", $N1165&lt;&gt;""), VLOOKUP( IF(ISERROR(VLOOKUP($M1165,Datos!$B$8:$C$13,2,0)),0,VLOOKUP($M1165,Datos!$B$8:$C$13,2,0)), Datos!$I$9:$N$13, IF(ISERROR(VLOOKUP($N1165,Datos!$B$17:$C$21,2,0)),0,VLOOKUP($N1165, Datos!$B$17:$C$21,2,0)+1),  0),  "-")</f>
        <v>22</v>
      </c>
      <c r="P1165" s="177"/>
      <c r="Q1165" s="177"/>
      <c r="R1165" s="177"/>
      <c r="S1165" s="178" t="s">
        <v>40</v>
      </c>
      <c r="T1165" s="198" t="str">
        <f>IF(ISERROR(VLOOKUP($S1165,Datos!$B$25:$C$29,2,0)),"", VLOOKUP($S1165,Datos!$B$25:$C$29,2,0))</f>
        <v>Alta</v>
      </c>
      <c r="U1165" s="198" t="str">
        <f>VLOOKUP($S1165,'Efectividad de Controles'!$B$5:$D$9,3,0)</f>
        <v>Impacto / Probabilidad</v>
      </c>
      <c r="V1165" s="177"/>
      <c r="W1165" s="177"/>
      <c r="X1165" s="178" t="s">
        <v>191</v>
      </c>
      <c r="Y1165" s="178" t="s">
        <v>196</v>
      </c>
      <c r="Z1165" s="198">
        <f>IF( AND($X1165&lt;&gt;"", $Y1165&lt;&gt;""), VLOOKUP( IF(ISERROR(VLOOKUP($X1165,Datos!$B$8:$C$13,2,0)),0,VLOOKUP($X1165,Datos!$B$8:$C$13,2,0)), Datos!$I$9:$N$13, IF(ISERROR(VLOOKUP($Y1165,Datos!$B$17:$C$21,2,0)),0,VLOOKUP($Y1165, Datos!$B$17:$C$21,2,0)+1),  0),  "-")</f>
        <v>25</v>
      </c>
      <c r="AA1165" s="177"/>
      <c r="AB1165" s="177"/>
      <c r="AC1165" s="179"/>
      <c r="AD1165" s="180"/>
      <c r="AE1165" s="198">
        <f t="shared" si="54"/>
        <v>22</v>
      </c>
      <c r="AF1165" s="198">
        <f t="shared" si="55"/>
        <v>25</v>
      </c>
      <c r="AG1165" s="178">
        <v>3</v>
      </c>
      <c r="AH1165" s="198" t="str">
        <f>IF(ISERROR(VLOOKUP($AG1165,Datos!$A$9:$E$13,2,0)),"",VLOOKUP($AG1165,Datos!$A$9:$E$13,2,0))</f>
        <v>3 Moderado</v>
      </c>
      <c r="AI1165" s="197" t="str">
        <f>IF(ISERROR(VLOOKUP($AJ1165,Datos!$D$8:$E$13,2,0)),0,VLOOKUP($AJ1165,Datos!$D$8:$E$13,2,0))</f>
        <v>Extremadamente Dañino</v>
      </c>
      <c r="AJ1165" s="198">
        <f>IF(ISERROR(VLOOKUP($X1165,Datos!$B$8:$E$13,3,0)), 0, VLOOKUP($X1165,Datos!$B$8:$E$13,3,0))</f>
        <v>4</v>
      </c>
      <c r="AK1165" s="198">
        <f>IF(ISERROR(VLOOKUP(AL1165,Datos!D1158:E1163,2,0)),0,VLOOKUP(AL1165,Datos!D1158:E1163,2,0))</f>
        <v>0</v>
      </c>
      <c r="AL1165" s="198">
        <f>IF(ISERROR(VLOOKUP(Y1165,Datos!B1158:E1163,3,0)),0,VLOOKUP(Y1165,Datos!B1158:E1163,3,0))</f>
        <v>0</v>
      </c>
      <c r="AM1165" s="198">
        <f t="shared" si="56"/>
        <v>4</v>
      </c>
      <c r="AN1165" s="198" t="str">
        <f>IF(ISERROR(VLOOKUP($AM1165,Datos!$I$24:$J$28,2,0)),"-",VLOOKUP($AM1165,Datos!$I$24:$J$28,2,0))</f>
        <v>Moderado</v>
      </c>
    </row>
    <row r="1166" spans="1:40" s="199" customFormat="1">
      <c r="A1166" s="196"/>
      <c r="B1166" s="177"/>
      <c r="C1166" s="177"/>
      <c r="D1166" s="177"/>
      <c r="E1166" s="177"/>
      <c r="F1166" s="177"/>
      <c r="G1166" s="177"/>
      <c r="H1166" s="177"/>
      <c r="I1166" s="177"/>
      <c r="J1166" s="177"/>
      <c r="K1166" s="177"/>
      <c r="L1166" s="177"/>
      <c r="M1166" s="178" t="s">
        <v>191</v>
      </c>
      <c r="N1166" s="178" t="s">
        <v>194</v>
      </c>
      <c r="O1166" s="198">
        <f>IF( AND($M1166&lt;&gt;"", $N1166&lt;&gt;""), VLOOKUP( IF(ISERROR(VLOOKUP($M1166,Datos!$B$8:$C$13,2,0)),0,VLOOKUP($M1166,Datos!$B$8:$C$13,2,0)), Datos!$I$9:$N$13, IF(ISERROR(VLOOKUP($N1166,Datos!$B$17:$C$21,2,0)),0,VLOOKUP($N1166, Datos!$B$17:$C$21,2,0)+1),  0),  "-")</f>
        <v>22</v>
      </c>
      <c r="P1166" s="177"/>
      <c r="Q1166" s="177"/>
      <c r="R1166" s="177"/>
      <c r="S1166" s="178" t="s">
        <v>40</v>
      </c>
      <c r="T1166" s="198" t="str">
        <f>IF(ISERROR(VLOOKUP($S1166,Datos!$B$25:$C$29,2,0)),"", VLOOKUP($S1166,Datos!$B$25:$C$29,2,0))</f>
        <v>Alta</v>
      </c>
      <c r="U1166" s="198" t="str">
        <f>VLOOKUP($S1166,'Efectividad de Controles'!$B$5:$D$9,3,0)</f>
        <v>Impacto / Probabilidad</v>
      </c>
      <c r="V1166" s="177"/>
      <c r="W1166" s="177"/>
      <c r="X1166" s="178" t="s">
        <v>191</v>
      </c>
      <c r="Y1166" s="178" t="s">
        <v>196</v>
      </c>
      <c r="Z1166" s="198">
        <f>IF( AND($X1166&lt;&gt;"", $Y1166&lt;&gt;""), VLOOKUP( IF(ISERROR(VLOOKUP($X1166,Datos!$B$8:$C$13,2,0)),0,VLOOKUP($X1166,Datos!$B$8:$C$13,2,0)), Datos!$I$9:$N$13, IF(ISERROR(VLOOKUP($Y1166,Datos!$B$17:$C$21,2,0)),0,VLOOKUP($Y1166, Datos!$B$17:$C$21,2,0)+1),  0),  "-")</f>
        <v>25</v>
      </c>
      <c r="AA1166" s="177"/>
      <c r="AB1166" s="177"/>
      <c r="AC1166" s="179"/>
      <c r="AD1166" s="180"/>
      <c r="AE1166" s="198">
        <f t="shared" si="54"/>
        <v>22</v>
      </c>
      <c r="AF1166" s="198">
        <f t="shared" si="55"/>
        <v>25</v>
      </c>
      <c r="AG1166" s="178">
        <v>3</v>
      </c>
      <c r="AH1166" s="198" t="str">
        <f>IF(ISERROR(VLOOKUP($AG1166,Datos!$A$9:$E$13,2,0)),"",VLOOKUP($AG1166,Datos!$A$9:$E$13,2,0))</f>
        <v>3 Moderado</v>
      </c>
      <c r="AI1166" s="197" t="str">
        <f>IF(ISERROR(VLOOKUP($AJ1166,Datos!$D$8:$E$13,2,0)),0,VLOOKUP($AJ1166,Datos!$D$8:$E$13,2,0))</f>
        <v>Extremadamente Dañino</v>
      </c>
      <c r="AJ1166" s="198">
        <f>IF(ISERROR(VLOOKUP($X1166,Datos!$B$8:$E$13,3,0)), 0, VLOOKUP($X1166,Datos!$B$8:$E$13,3,0))</f>
        <v>4</v>
      </c>
      <c r="AK1166" s="198">
        <f>IF(ISERROR(VLOOKUP(AL1166,Datos!D1159:E1164,2,0)),0,VLOOKUP(AL1166,Datos!D1159:E1164,2,0))</f>
        <v>0</v>
      </c>
      <c r="AL1166" s="198">
        <f>IF(ISERROR(VLOOKUP(Y1166,Datos!B1159:E1164,3,0)),0,VLOOKUP(Y1166,Datos!B1159:E1164,3,0))</f>
        <v>0</v>
      </c>
      <c r="AM1166" s="198">
        <f t="shared" si="56"/>
        <v>4</v>
      </c>
      <c r="AN1166" s="198" t="str">
        <f>IF(ISERROR(VLOOKUP($AM1166,Datos!$I$24:$J$28,2,0)),"-",VLOOKUP($AM1166,Datos!$I$24:$J$28,2,0))</f>
        <v>Moderado</v>
      </c>
    </row>
    <row r="1167" spans="1:40" s="199" customFormat="1">
      <c r="A1167" s="196"/>
      <c r="B1167" s="177"/>
      <c r="C1167" s="177"/>
      <c r="D1167" s="177"/>
      <c r="E1167" s="177"/>
      <c r="F1167" s="177"/>
      <c r="G1167" s="177"/>
      <c r="H1167" s="177"/>
      <c r="I1167" s="177"/>
      <c r="J1167" s="177"/>
      <c r="K1167" s="177"/>
      <c r="L1167" s="177"/>
      <c r="M1167" s="178" t="s">
        <v>191</v>
      </c>
      <c r="N1167" s="178" t="s">
        <v>194</v>
      </c>
      <c r="O1167" s="198">
        <f>IF( AND($M1167&lt;&gt;"", $N1167&lt;&gt;""), VLOOKUP( IF(ISERROR(VLOOKUP($M1167,Datos!$B$8:$C$13,2,0)),0,VLOOKUP($M1167,Datos!$B$8:$C$13,2,0)), Datos!$I$9:$N$13, IF(ISERROR(VLOOKUP($N1167,Datos!$B$17:$C$21,2,0)),0,VLOOKUP($N1167, Datos!$B$17:$C$21,2,0)+1),  0),  "-")</f>
        <v>22</v>
      </c>
      <c r="P1167" s="177"/>
      <c r="Q1167" s="177"/>
      <c r="R1167" s="177"/>
      <c r="S1167" s="178" t="s">
        <v>40</v>
      </c>
      <c r="T1167" s="198" t="str">
        <f>IF(ISERROR(VLOOKUP($S1167,Datos!$B$25:$C$29,2,0)),"", VLOOKUP($S1167,Datos!$B$25:$C$29,2,0))</f>
        <v>Alta</v>
      </c>
      <c r="U1167" s="198" t="str">
        <f>VLOOKUP($S1167,'Efectividad de Controles'!$B$5:$D$9,3,0)</f>
        <v>Impacto / Probabilidad</v>
      </c>
      <c r="V1167" s="177"/>
      <c r="W1167" s="177"/>
      <c r="X1167" s="178" t="s">
        <v>191</v>
      </c>
      <c r="Y1167" s="178" t="s">
        <v>196</v>
      </c>
      <c r="Z1167" s="198">
        <f>IF( AND($X1167&lt;&gt;"", $Y1167&lt;&gt;""), VLOOKUP( IF(ISERROR(VLOOKUP($X1167,Datos!$B$8:$C$13,2,0)),0,VLOOKUP($X1167,Datos!$B$8:$C$13,2,0)), Datos!$I$9:$N$13, IF(ISERROR(VLOOKUP($Y1167,Datos!$B$17:$C$21,2,0)),0,VLOOKUP($Y1167, Datos!$B$17:$C$21,2,0)+1),  0),  "-")</f>
        <v>25</v>
      </c>
      <c r="AA1167" s="177"/>
      <c r="AB1167" s="177"/>
      <c r="AC1167" s="179"/>
      <c r="AD1167" s="180"/>
      <c r="AE1167" s="198">
        <f t="shared" si="54"/>
        <v>22</v>
      </c>
      <c r="AF1167" s="198">
        <f t="shared" si="55"/>
        <v>25</v>
      </c>
      <c r="AG1167" s="178">
        <v>3</v>
      </c>
      <c r="AH1167" s="198" t="str">
        <f>IF(ISERROR(VLOOKUP($AG1167,Datos!$A$9:$E$13,2,0)),"",VLOOKUP($AG1167,Datos!$A$9:$E$13,2,0))</f>
        <v>3 Moderado</v>
      </c>
      <c r="AI1167" s="197" t="str">
        <f>IF(ISERROR(VLOOKUP($AJ1167,Datos!$D$8:$E$13,2,0)),0,VLOOKUP($AJ1167,Datos!$D$8:$E$13,2,0))</f>
        <v>Extremadamente Dañino</v>
      </c>
      <c r="AJ1167" s="198">
        <f>IF(ISERROR(VLOOKUP($X1167,Datos!$B$8:$E$13,3,0)), 0, VLOOKUP($X1167,Datos!$B$8:$E$13,3,0))</f>
        <v>4</v>
      </c>
      <c r="AK1167" s="198">
        <f>IF(ISERROR(VLOOKUP(AL1167,Datos!D1160:E1165,2,0)),0,VLOOKUP(AL1167,Datos!D1160:E1165,2,0))</f>
        <v>0</v>
      </c>
      <c r="AL1167" s="198">
        <f>IF(ISERROR(VLOOKUP(Y1167,Datos!B1160:E1165,3,0)),0,VLOOKUP(Y1167,Datos!B1160:E1165,3,0))</f>
        <v>0</v>
      </c>
      <c r="AM1167" s="198">
        <f t="shared" si="56"/>
        <v>4</v>
      </c>
      <c r="AN1167" s="198" t="str">
        <f>IF(ISERROR(VLOOKUP($AM1167,Datos!$I$24:$J$28,2,0)),"-",VLOOKUP($AM1167,Datos!$I$24:$J$28,2,0))</f>
        <v>Moderado</v>
      </c>
    </row>
    <row r="1168" spans="1:40" s="199" customFormat="1">
      <c r="A1168" s="196"/>
      <c r="B1168" s="177"/>
      <c r="C1168" s="177"/>
      <c r="D1168" s="177"/>
      <c r="E1168" s="177"/>
      <c r="F1168" s="177"/>
      <c r="G1168" s="177"/>
      <c r="H1168" s="177"/>
      <c r="I1168" s="177"/>
      <c r="J1168" s="177"/>
      <c r="K1168" s="177"/>
      <c r="L1168" s="177"/>
      <c r="M1168" s="178" t="s">
        <v>191</v>
      </c>
      <c r="N1168" s="178" t="s">
        <v>194</v>
      </c>
      <c r="O1168" s="198">
        <f>IF( AND($M1168&lt;&gt;"", $N1168&lt;&gt;""), VLOOKUP( IF(ISERROR(VLOOKUP($M1168,Datos!$B$8:$C$13,2,0)),0,VLOOKUP($M1168,Datos!$B$8:$C$13,2,0)), Datos!$I$9:$N$13, IF(ISERROR(VLOOKUP($N1168,Datos!$B$17:$C$21,2,0)),0,VLOOKUP($N1168, Datos!$B$17:$C$21,2,0)+1),  0),  "-")</f>
        <v>22</v>
      </c>
      <c r="P1168" s="177"/>
      <c r="Q1168" s="177"/>
      <c r="R1168" s="177"/>
      <c r="S1168" s="178" t="s">
        <v>40</v>
      </c>
      <c r="T1168" s="198" t="str">
        <f>IF(ISERROR(VLOOKUP($S1168,Datos!$B$25:$C$29,2,0)),"", VLOOKUP($S1168,Datos!$B$25:$C$29,2,0))</f>
        <v>Alta</v>
      </c>
      <c r="U1168" s="198" t="str">
        <f>VLOOKUP($S1168,'Efectividad de Controles'!$B$5:$D$9,3,0)</f>
        <v>Impacto / Probabilidad</v>
      </c>
      <c r="V1168" s="177"/>
      <c r="W1168" s="177"/>
      <c r="X1168" s="178" t="s">
        <v>191</v>
      </c>
      <c r="Y1168" s="178" t="s">
        <v>196</v>
      </c>
      <c r="Z1168" s="198">
        <f>IF( AND($X1168&lt;&gt;"", $Y1168&lt;&gt;""), VLOOKUP( IF(ISERROR(VLOOKUP($X1168,Datos!$B$8:$C$13,2,0)),0,VLOOKUP($X1168,Datos!$B$8:$C$13,2,0)), Datos!$I$9:$N$13, IF(ISERROR(VLOOKUP($Y1168,Datos!$B$17:$C$21,2,0)),0,VLOOKUP($Y1168, Datos!$B$17:$C$21,2,0)+1),  0),  "-")</f>
        <v>25</v>
      </c>
      <c r="AA1168" s="177"/>
      <c r="AB1168" s="177"/>
      <c r="AC1168" s="179"/>
      <c r="AD1168" s="180"/>
      <c r="AE1168" s="198">
        <f t="shared" si="54"/>
        <v>22</v>
      </c>
      <c r="AF1168" s="198">
        <f t="shared" si="55"/>
        <v>25</v>
      </c>
      <c r="AG1168" s="178">
        <v>3</v>
      </c>
      <c r="AH1168" s="198" t="str">
        <f>IF(ISERROR(VLOOKUP($AG1168,Datos!$A$9:$E$13,2,0)),"",VLOOKUP($AG1168,Datos!$A$9:$E$13,2,0))</f>
        <v>3 Moderado</v>
      </c>
      <c r="AI1168" s="197" t="str">
        <f>IF(ISERROR(VLOOKUP($AJ1168,Datos!$D$8:$E$13,2,0)),0,VLOOKUP($AJ1168,Datos!$D$8:$E$13,2,0))</f>
        <v>Extremadamente Dañino</v>
      </c>
      <c r="AJ1168" s="198">
        <f>IF(ISERROR(VLOOKUP($X1168,Datos!$B$8:$E$13,3,0)), 0, VLOOKUP($X1168,Datos!$B$8:$E$13,3,0))</f>
        <v>4</v>
      </c>
      <c r="AK1168" s="198">
        <f>IF(ISERROR(VLOOKUP(AL1168,Datos!D1161:E1166,2,0)),0,VLOOKUP(AL1168,Datos!D1161:E1166,2,0))</f>
        <v>0</v>
      </c>
      <c r="AL1168" s="198">
        <f>IF(ISERROR(VLOOKUP(Y1168,Datos!B1161:E1166,3,0)),0,VLOOKUP(Y1168,Datos!B1161:E1166,3,0))</f>
        <v>0</v>
      </c>
      <c r="AM1168" s="198">
        <f t="shared" si="56"/>
        <v>4</v>
      </c>
      <c r="AN1168" s="198" t="str">
        <f>IF(ISERROR(VLOOKUP($AM1168,Datos!$I$24:$J$28,2,0)),"-",VLOOKUP($AM1168,Datos!$I$24:$J$28,2,0))</f>
        <v>Moderado</v>
      </c>
    </row>
    <row r="1169" spans="1:40" s="199" customFormat="1">
      <c r="A1169" s="196"/>
      <c r="B1169" s="177"/>
      <c r="C1169" s="177"/>
      <c r="D1169" s="177"/>
      <c r="E1169" s="177"/>
      <c r="F1169" s="177"/>
      <c r="G1169" s="177"/>
      <c r="H1169" s="177"/>
      <c r="I1169" s="177"/>
      <c r="J1169" s="177"/>
      <c r="K1169" s="177"/>
      <c r="L1169" s="177"/>
      <c r="M1169" s="178" t="s">
        <v>191</v>
      </c>
      <c r="N1169" s="178" t="s">
        <v>194</v>
      </c>
      <c r="O1169" s="198">
        <f>IF( AND($M1169&lt;&gt;"", $N1169&lt;&gt;""), VLOOKUP( IF(ISERROR(VLOOKUP($M1169,Datos!$B$8:$C$13,2,0)),0,VLOOKUP($M1169,Datos!$B$8:$C$13,2,0)), Datos!$I$9:$N$13, IF(ISERROR(VLOOKUP($N1169,Datos!$B$17:$C$21,2,0)),0,VLOOKUP($N1169, Datos!$B$17:$C$21,2,0)+1),  0),  "-")</f>
        <v>22</v>
      </c>
      <c r="P1169" s="177"/>
      <c r="Q1169" s="177"/>
      <c r="R1169" s="177"/>
      <c r="S1169" s="178" t="s">
        <v>40</v>
      </c>
      <c r="T1169" s="198" t="str">
        <f>IF(ISERROR(VLOOKUP($S1169,Datos!$B$25:$C$29,2,0)),"", VLOOKUP($S1169,Datos!$B$25:$C$29,2,0))</f>
        <v>Alta</v>
      </c>
      <c r="U1169" s="198" t="str">
        <f>VLOOKUP($S1169,'Efectividad de Controles'!$B$5:$D$9,3,0)</f>
        <v>Impacto / Probabilidad</v>
      </c>
      <c r="V1169" s="177"/>
      <c r="W1169" s="177"/>
      <c r="X1169" s="178" t="s">
        <v>191</v>
      </c>
      <c r="Y1169" s="178" t="s">
        <v>196</v>
      </c>
      <c r="Z1169" s="198">
        <f>IF( AND($X1169&lt;&gt;"", $Y1169&lt;&gt;""), VLOOKUP( IF(ISERROR(VLOOKUP($X1169,Datos!$B$8:$C$13,2,0)),0,VLOOKUP($X1169,Datos!$B$8:$C$13,2,0)), Datos!$I$9:$N$13, IF(ISERROR(VLOOKUP($Y1169,Datos!$B$17:$C$21,2,0)),0,VLOOKUP($Y1169, Datos!$B$17:$C$21,2,0)+1),  0),  "-")</f>
        <v>25</v>
      </c>
      <c r="AA1169" s="177"/>
      <c r="AB1169" s="177"/>
      <c r="AC1169" s="179"/>
      <c r="AD1169" s="180"/>
      <c r="AE1169" s="198">
        <f t="shared" si="54"/>
        <v>22</v>
      </c>
      <c r="AF1169" s="198">
        <f t="shared" si="55"/>
        <v>25</v>
      </c>
      <c r="AG1169" s="178">
        <v>3</v>
      </c>
      <c r="AH1169" s="198" t="str">
        <f>IF(ISERROR(VLOOKUP($AG1169,Datos!$A$9:$E$13,2,0)),"",VLOOKUP($AG1169,Datos!$A$9:$E$13,2,0))</f>
        <v>3 Moderado</v>
      </c>
      <c r="AI1169" s="197" t="str">
        <f>IF(ISERROR(VLOOKUP($AJ1169,Datos!$D$8:$E$13,2,0)),0,VLOOKUP($AJ1169,Datos!$D$8:$E$13,2,0))</f>
        <v>Extremadamente Dañino</v>
      </c>
      <c r="AJ1169" s="198">
        <f>IF(ISERROR(VLOOKUP($X1169,Datos!$B$8:$E$13,3,0)), 0, VLOOKUP($X1169,Datos!$B$8:$E$13,3,0))</f>
        <v>4</v>
      </c>
      <c r="AK1169" s="198">
        <f>IF(ISERROR(VLOOKUP(AL1169,Datos!D1162:E1167,2,0)),0,VLOOKUP(AL1169,Datos!D1162:E1167,2,0))</f>
        <v>0</v>
      </c>
      <c r="AL1169" s="198">
        <f>IF(ISERROR(VLOOKUP(Y1169,Datos!B1162:E1167,3,0)),0,VLOOKUP(Y1169,Datos!B1162:E1167,3,0))</f>
        <v>0</v>
      </c>
      <c r="AM1169" s="198">
        <f t="shared" si="56"/>
        <v>4</v>
      </c>
      <c r="AN1169" s="198" t="str">
        <f>IF(ISERROR(VLOOKUP($AM1169,Datos!$I$24:$J$28,2,0)),"-",VLOOKUP($AM1169,Datos!$I$24:$J$28,2,0))</f>
        <v>Moderado</v>
      </c>
    </row>
    <row r="1170" spans="1:40" s="199" customFormat="1">
      <c r="A1170" s="196"/>
      <c r="B1170" s="177"/>
      <c r="C1170" s="177"/>
      <c r="D1170" s="177"/>
      <c r="E1170" s="177"/>
      <c r="F1170" s="177"/>
      <c r="G1170" s="177"/>
      <c r="H1170" s="177"/>
      <c r="I1170" s="177"/>
      <c r="J1170" s="177"/>
      <c r="K1170" s="177"/>
      <c r="L1170" s="177"/>
      <c r="M1170" s="178" t="s">
        <v>191</v>
      </c>
      <c r="N1170" s="178" t="s">
        <v>194</v>
      </c>
      <c r="O1170" s="198">
        <f>IF( AND($M1170&lt;&gt;"", $N1170&lt;&gt;""), VLOOKUP( IF(ISERROR(VLOOKUP($M1170,Datos!$B$8:$C$13,2,0)),0,VLOOKUP($M1170,Datos!$B$8:$C$13,2,0)), Datos!$I$9:$N$13, IF(ISERROR(VLOOKUP($N1170,Datos!$B$17:$C$21,2,0)),0,VLOOKUP($N1170, Datos!$B$17:$C$21,2,0)+1),  0),  "-")</f>
        <v>22</v>
      </c>
      <c r="P1170" s="177"/>
      <c r="Q1170" s="177"/>
      <c r="R1170" s="177"/>
      <c r="S1170" s="178" t="s">
        <v>40</v>
      </c>
      <c r="T1170" s="198" t="str">
        <f>IF(ISERROR(VLOOKUP($S1170,Datos!$B$25:$C$29,2,0)),"", VLOOKUP($S1170,Datos!$B$25:$C$29,2,0))</f>
        <v>Alta</v>
      </c>
      <c r="U1170" s="198" t="str">
        <f>VLOOKUP($S1170,'Efectividad de Controles'!$B$5:$D$9,3,0)</f>
        <v>Impacto / Probabilidad</v>
      </c>
      <c r="V1170" s="177"/>
      <c r="W1170" s="177"/>
      <c r="X1170" s="178" t="s">
        <v>191</v>
      </c>
      <c r="Y1170" s="178" t="s">
        <v>196</v>
      </c>
      <c r="Z1170" s="198">
        <f>IF( AND($X1170&lt;&gt;"", $Y1170&lt;&gt;""), VLOOKUP( IF(ISERROR(VLOOKUP($X1170,Datos!$B$8:$C$13,2,0)),0,VLOOKUP($X1170,Datos!$B$8:$C$13,2,0)), Datos!$I$9:$N$13, IF(ISERROR(VLOOKUP($Y1170,Datos!$B$17:$C$21,2,0)),0,VLOOKUP($Y1170, Datos!$B$17:$C$21,2,0)+1),  0),  "-")</f>
        <v>25</v>
      </c>
      <c r="AA1170" s="177"/>
      <c r="AB1170" s="177"/>
      <c r="AC1170" s="179"/>
      <c r="AD1170" s="180"/>
      <c r="AE1170" s="198">
        <f t="shared" si="54"/>
        <v>22</v>
      </c>
      <c r="AF1170" s="198">
        <f t="shared" si="55"/>
        <v>25</v>
      </c>
      <c r="AG1170" s="178">
        <v>3</v>
      </c>
      <c r="AH1170" s="198" t="str">
        <f>IF(ISERROR(VLOOKUP($AG1170,Datos!$A$9:$E$13,2,0)),"",VLOOKUP($AG1170,Datos!$A$9:$E$13,2,0))</f>
        <v>3 Moderado</v>
      </c>
      <c r="AI1170" s="197" t="str">
        <f>IF(ISERROR(VLOOKUP($AJ1170,Datos!$D$8:$E$13,2,0)),0,VLOOKUP($AJ1170,Datos!$D$8:$E$13,2,0))</f>
        <v>Extremadamente Dañino</v>
      </c>
      <c r="AJ1170" s="198">
        <f>IF(ISERROR(VLOOKUP($X1170,Datos!$B$8:$E$13,3,0)), 0, VLOOKUP($X1170,Datos!$B$8:$E$13,3,0))</f>
        <v>4</v>
      </c>
      <c r="AK1170" s="198">
        <f>IF(ISERROR(VLOOKUP(AL1170,Datos!D1163:E1168,2,0)),0,VLOOKUP(AL1170,Datos!D1163:E1168,2,0))</f>
        <v>0</v>
      </c>
      <c r="AL1170" s="198">
        <f>IF(ISERROR(VLOOKUP(Y1170,Datos!B1163:E1168,3,0)),0,VLOOKUP(Y1170,Datos!B1163:E1168,3,0))</f>
        <v>0</v>
      </c>
      <c r="AM1170" s="198">
        <f t="shared" si="56"/>
        <v>4</v>
      </c>
      <c r="AN1170" s="198" t="str">
        <f>IF(ISERROR(VLOOKUP($AM1170,Datos!$I$24:$J$28,2,0)),"-",VLOOKUP($AM1170,Datos!$I$24:$J$28,2,0))</f>
        <v>Moderado</v>
      </c>
    </row>
    <row r="1171" spans="1:40" s="199" customFormat="1">
      <c r="A1171" s="196"/>
      <c r="B1171" s="177"/>
      <c r="C1171" s="177"/>
      <c r="D1171" s="177"/>
      <c r="E1171" s="177"/>
      <c r="F1171" s="177"/>
      <c r="G1171" s="177"/>
      <c r="H1171" s="177"/>
      <c r="I1171" s="177"/>
      <c r="J1171" s="177"/>
      <c r="K1171" s="177"/>
      <c r="L1171" s="177"/>
      <c r="M1171" s="178" t="s">
        <v>191</v>
      </c>
      <c r="N1171" s="178" t="s">
        <v>194</v>
      </c>
      <c r="O1171" s="198">
        <f>IF( AND($M1171&lt;&gt;"", $N1171&lt;&gt;""), VLOOKUP( IF(ISERROR(VLOOKUP($M1171,Datos!$B$8:$C$13,2,0)),0,VLOOKUP($M1171,Datos!$B$8:$C$13,2,0)), Datos!$I$9:$N$13, IF(ISERROR(VLOOKUP($N1171,Datos!$B$17:$C$21,2,0)),0,VLOOKUP($N1171, Datos!$B$17:$C$21,2,0)+1),  0),  "-")</f>
        <v>22</v>
      </c>
      <c r="P1171" s="177"/>
      <c r="Q1171" s="177"/>
      <c r="R1171" s="177"/>
      <c r="S1171" s="178" t="s">
        <v>40</v>
      </c>
      <c r="T1171" s="198" t="str">
        <f>IF(ISERROR(VLOOKUP($S1171,Datos!$B$25:$C$29,2,0)),"", VLOOKUP($S1171,Datos!$B$25:$C$29,2,0))</f>
        <v>Alta</v>
      </c>
      <c r="U1171" s="198" t="str">
        <f>VLOOKUP($S1171,'Efectividad de Controles'!$B$5:$D$9,3,0)</f>
        <v>Impacto / Probabilidad</v>
      </c>
      <c r="V1171" s="177"/>
      <c r="W1171" s="177"/>
      <c r="X1171" s="178" t="s">
        <v>191</v>
      </c>
      <c r="Y1171" s="178" t="s">
        <v>196</v>
      </c>
      <c r="Z1171" s="198">
        <f>IF( AND($X1171&lt;&gt;"", $Y1171&lt;&gt;""), VLOOKUP( IF(ISERROR(VLOOKUP($X1171,Datos!$B$8:$C$13,2,0)),0,VLOOKUP($X1171,Datos!$B$8:$C$13,2,0)), Datos!$I$9:$N$13, IF(ISERROR(VLOOKUP($Y1171,Datos!$B$17:$C$21,2,0)),0,VLOOKUP($Y1171, Datos!$B$17:$C$21,2,0)+1),  0),  "-")</f>
        <v>25</v>
      </c>
      <c r="AA1171" s="177"/>
      <c r="AB1171" s="177"/>
      <c r="AC1171" s="179"/>
      <c r="AD1171" s="180"/>
      <c r="AE1171" s="198">
        <f t="shared" si="54"/>
        <v>22</v>
      </c>
      <c r="AF1171" s="198">
        <f t="shared" si="55"/>
        <v>25</v>
      </c>
      <c r="AG1171" s="178">
        <v>3</v>
      </c>
      <c r="AH1171" s="198" t="str">
        <f>IF(ISERROR(VLOOKUP($AG1171,Datos!$A$9:$E$13,2,0)),"",VLOOKUP($AG1171,Datos!$A$9:$E$13,2,0))</f>
        <v>3 Moderado</v>
      </c>
      <c r="AI1171" s="197" t="str">
        <f>IF(ISERROR(VLOOKUP($AJ1171,Datos!$D$8:$E$13,2,0)),0,VLOOKUP($AJ1171,Datos!$D$8:$E$13,2,0))</f>
        <v>Extremadamente Dañino</v>
      </c>
      <c r="AJ1171" s="198">
        <f>IF(ISERROR(VLOOKUP($X1171,Datos!$B$8:$E$13,3,0)), 0, VLOOKUP($X1171,Datos!$B$8:$E$13,3,0))</f>
        <v>4</v>
      </c>
      <c r="AK1171" s="198">
        <f>IF(ISERROR(VLOOKUP(AL1171,Datos!D1164:E1169,2,0)),0,VLOOKUP(AL1171,Datos!D1164:E1169,2,0))</f>
        <v>0</v>
      </c>
      <c r="AL1171" s="198">
        <f>IF(ISERROR(VLOOKUP(Y1171,Datos!B1164:E1169,3,0)),0,VLOOKUP(Y1171,Datos!B1164:E1169,3,0))</f>
        <v>0</v>
      </c>
      <c r="AM1171" s="198">
        <f t="shared" si="56"/>
        <v>4</v>
      </c>
      <c r="AN1171" s="198" t="str">
        <f>IF(ISERROR(VLOOKUP($AM1171,Datos!$I$24:$J$28,2,0)),"-",VLOOKUP($AM1171,Datos!$I$24:$J$28,2,0))</f>
        <v>Moderado</v>
      </c>
    </row>
    <row r="1172" spans="1:40" s="199" customFormat="1">
      <c r="A1172" s="196"/>
      <c r="B1172" s="177"/>
      <c r="C1172" s="177"/>
      <c r="D1172" s="177"/>
      <c r="E1172" s="177"/>
      <c r="F1172" s="177"/>
      <c r="G1172" s="177"/>
      <c r="H1172" s="177"/>
      <c r="I1172" s="177"/>
      <c r="J1172" s="177"/>
      <c r="K1172" s="177"/>
      <c r="L1172" s="177"/>
      <c r="M1172" s="178" t="s">
        <v>191</v>
      </c>
      <c r="N1172" s="178" t="s">
        <v>194</v>
      </c>
      <c r="O1172" s="198">
        <f>IF( AND($M1172&lt;&gt;"", $N1172&lt;&gt;""), VLOOKUP( IF(ISERROR(VLOOKUP($M1172,Datos!$B$8:$C$13,2,0)),0,VLOOKUP($M1172,Datos!$B$8:$C$13,2,0)), Datos!$I$9:$N$13, IF(ISERROR(VLOOKUP($N1172,Datos!$B$17:$C$21,2,0)),0,VLOOKUP($N1172, Datos!$B$17:$C$21,2,0)+1),  0),  "-")</f>
        <v>22</v>
      </c>
      <c r="P1172" s="177"/>
      <c r="Q1172" s="177"/>
      <c r="R1172" s="177"/>
      <c r="S1172" s="178" t="s">
        <v>40</v>
      </c>
      <c r="T1172" s="198" t="str">
        <f>IF(ISERROR(VLOOKUP($S1172,Datos!$B$25:$C$29,2,0)),"", VLOOKUP($S1172,Datos!$B$25:$C$29,2,0))</f>
        <v>Alta</v>
      </c>
      <c r="U1172" s="198" t="str">
        <f>VLOOKUP($S1172,'Efectividad de Controles'!$B$5:$D$9,3,0)</f>
        <v>Impacto / Probabilidad</v>
      </c>
      <c r="V1172" s="177"/>
      <c r="W1172" s="177"/>
      <c r="X1172" s="178" t="s">
        <v>191</v>
      </c>
      <c r="Y1172" s="178" t="s">
        <v>196</v>
      </c>
      <c r="Z1172" s="198">
        <f>IF( AND($X1172&lt;&gt;"", $Y1172&lt;&gt;""), VLOOKUP( IF(ISERROR(VLOOKUP($X1172,Datos!$B$8:$C$13,2,0)),0,VLOOKUP($X1172,Datos!$B$8:$C$13,2,0)), Datos!$I$9:$N$13, IF(ISERROR(VLOOKUP($Y1172,Datos!$B$17:$C$21,2,0)),0,VLOOKUP($Y1172, Datos!$B$17:$C$21,2,0)+1),  0),  "-")</f>
        <v>25</v>
      </c>
      <c r="AA1172" s="177"/>
      <c r="AB1172" s="177"/>
      <c r="AC1172" s="179"/>
      <c r="AD1172" s="180"/>
      <c r="AE1172" s="198">
        <f t="shared" si="54"/>
        <v>22</v>
      </c>
      <c r="AF1172" s="198">
        <f t="shared" si="55"/>
        <v>25</v>
      </c>
      <c r="AG1172" s="178">
        <v>3</v>
      </c>
      <c r="AH1172" s="198" t="str">
        <f>IF(ISERROR(VLOOKUP($AG1172,Datos!$A$9:$E$13,2,0)),"",VLOOKUP($AG1172,Datos!$A$9:$E$13,2,0))</f>
        <v>3 Moderado</v>
      </c>
      <c r="AI1172" s="197" t="str">
        <f>IF(ISERROR(VLOOKUP($AJ1172,Datos!$D$8:$E$13,2,0)),0,VLOOKUP($AJ1172,Datos!$D$8:$E$13,2,0))</f>
        <v>Extremadamente Dañino</v>
      </c>
      <c r="AJ1172" s="198">
        <f>IF(ISERROR(VLOOKUP($X1172,Datos!$B$8:$E$13,3,0)), 0, VLOOKUP($X1172,Datos!$B$8:$E$13,3,0))</f>
        <v>4</v>
      </c>
      <c r="AK1172" s="198">
        <f>IF(ISERROR(VLOOKUP(AL1172,Datos!D1165:E1170,2,0)),0,VLOOKUP(AL1172,Datos!D1165:E1170,2,0))</f>
        <v>0</v>
      </c>
      <c r="AL1172" s="198">
        <f>IF(ISERROR(VLOOKUP(Y1172,Datos!B1165:E1170,3,0)),0,VLOOKUP(Y1172,Datos!B1165:E1170,3,0))</f>
        <v>0</v>
      </c>
      <c r="AM1172" s="198">
        <f t="shared" si="56"/>
        <v>4</v>
      </c>
      <c r="AN1172" s="198" t="str">
        <f>IF(ISERROR(VLOOKUP($AM1172,Datos!$I$24:$J$28,2,0)),"-",VLOOKUP($AM1172,Datos!$I$24:$J$28,2,0))</f>
        <v>Moderado</v>
      </c>
    </row>
    <row r="1173" spans="1:40" s="199" customFormat="1">
      <c r="A1173" s="196"/>
      <c r="B1173" s="177"/>
      <c r="C1173" s="177"/>
      <c r="D1173" s="177"/>
      <c r="E1173" s="177"/>
      <c r="F1173" s="177"/>
      <c r="G1173" s="177"/>
      <c r="H1173" s="177"/>
      <c r="I1173" s="177"/>
      <c r="J1173" s="177"/>
      <c r="K1173" s="177"/>
      <c r="L1173" s="177"/>
      <c r="M1173" s="178" t="s">
        <v>191</v>
      </c>
      <c r="N1173" s="178" t="s">
        <v>194</v>
      </c>
      <c r="O1173" s="198">
        <f>IF( AND($M1173&lt;&gt;"", $N1173&lt;&gt;""), VLOOKUP( IF(ISERROR(VLOOKUP($M1173,Datos!$B$8:$C$13,2,0)),0,VLOOKUP($M1173,Datos!$B$8:$C$13,2,0)), Datos!$I$9:$N$13, IF(ISERROR(VLOOKUP($N1173,Datos!$B$17:$C$21,2,0)),0,VLOOKUP($N1173, Datos!$B$17:$C$21,2,0)+1),  0),  "-")</f>
        <v>22</v>
      </c>
      <c r="P1173" s="177"/>
      <c r="Q1173" s="177"/>
      <c r="R1173" s="177"/>
      <c r="S1173" s="178" t="s">
        <v>40</v>
      </c>
      <c r="T1173" s="198" t="str">
        <f>IF(ISERROR(VLOOKUP($S1173,Datos!$B$25:$C$29,2,0)),"", VLOOKUP($S1173,Datos!$B$25:$C$29,2,0))</f>
        <v>Alta</v>
      </c>
      <c r="U1173" s="198" t="str">
        <f>VLOOKUP($S1173,'Efectividad de Controles'!$B$5:$D$9,3,0)</f>
        <v>Impacto / Probabilidad</v>
      </c>
      <c r="V1173" s="177"/>
      <c r="W1173" s="177"/>
      <c r="X1173" s="178" t="s">
        <v>191</v>
      </c>
      <c r="Y1173" s="178" t="s">
        <v>196</v>
      </c>
      <c r="Z1173" s="198">
        <f>IF( AND($X1173&lt;&gt;"", $Y1173&lt;&gt;""), VLOOKUP( IF(ISERROR(VLOOKUP($X1173,Datos!$B$8:$C$13,2,0)),0,VLOOKUP($X1173,Datos!$B$8:$C$13,2,0)), Datos!$I$9:$N$13, IF(ISERROR(VLOOKUP($Y1173,Datos!$B$17:$C$21,2,0)),0,VLOOKUP($Y1173, Datos!$B$17:$C$21,2,0)+1),  0),  "-")</f>
        <v>25</v>
      </c>
      <c r="AA1173" s="177"/>
      <c r="AB1173" s="177"/>
      <c r="AC1173" s="179"/>
      <c r="AD1173" s="180"/>
      <c r="AE1173" s="198">
        <f t="shared" si="54"/>
        <v>22</v>
      </c>
      <c r="AF1173" s="198">
        <f t="shared" si="55"/>
        <v>25</v>
      </c>
      <c r="AG1173" s="178">
        <v>3</v>
      </c>
      <c r="AH1173" s="198" t="str">
        <f>IF(ISERROR(VLOOKUP($AG1173,Datos!$A$9:$E$13,2,0)),"",VLOOKUP($AG1173,Datos!$A$9:$E$13,2,0))</f>
        <v>3 Moderado</v>
      </c>
      <c r="AI1173" s="197" t="str">
        <f>IF(ISERROR(VLOOKUP($AJ1173,Datos!$D$8:$E$13,2,0)),0,VLOOKUP($AJ1173,Datos!$D$8:$E$13,2,0))</f>
        <v>Extremadamente Dañino</v>
      </c>
      <c r="AJ1173" s="198">
        <f>IF(ISERROR(VLOOKUP($X1173,Datos!$B$8:$E$13,3,0)), 0, VLOOKUP($X1173,Datos!$B$8:$E$13,3,0))</f>
        <v>4</v>
      </c>
      <c r="AK1173" s="198">
        <f>IF(ISERROR(VLOOKUP(AL1173,Datos!D1166:E1171,2,0)),0,VLOOKUP(AL1173,Datos!D1166:E1171,2,0))</f>
        <v>0</v>
      </c>
      <c r="AL1173" s="198">
        <f>IF(ISERROR(VLOOKUP(Y1173,Datos!B1166:E1171,3,0)),0,VLOOKUP(Y1173,Datos!B1166:E1171,3,0))</f>
        <v>0</v>
      </c>
      <c r="AM1173" s="198">
        <f t="shared" si="56"/>
        <v>4</v>
      </c>
      <c r="AN1173" s="198" t="str">
        <f>IF(ISERROR(VLOOKUP($AM1173,Datos!$I$24:$J$28,2,0)),"-",VLOOKUP($AM1173,Datos!$I$24:$J$28,2,0))</f>
        <v>Moderado</v>
      </c>
    </row>
    <row r="1174" spans="1:40" s="199" customFormat="1">
      <c r="A1174" s="196"/>
      <c r="B1174" s="177"/>
      <c r="C1174" s="177"/>
      <c r="D1174" s="177"/>
      <c r="E1174" s="177"/>
      <c r="F1174" s="177"/>
      <c r="G1174" s="177"/>
      <c r="H1174" s="177"/>
      <c r="I1174" s="177"/>
      <c r="J1174" s="177"/>
      <c r="K1174" s="177"/>
      <c r="L1174" s="177"/>
      <c r="M1174" s="178" t="s">
        <v>191</v>
      </c>
      <c r="N1174" s="178" t="s">
        <v>194</v>
      </c>
      <c r="O1174" s="198">
        <f>IF( AND($M1174&lt;&gt;"", $N1174&lt;&gt;""), VLOOKUP( IF(ISERROR(VLOOKUP($M1174,Datos!$B$8:$C$13,2,0)),0,VLOOKUP($M1174,Datos!$B$8:$C$13,2,0)), Datos!$I$9:$N$13, IF(ISERROR(VLOOKUP($N1174,Datos!$B$17:$C$21,2,0)),0,VLOOKUP($N1174, Datos!$B$17:$C$21,2,0)+1),  0),  "-")</f>
        <v>22</v>
      </c>
      <c r="P1174" s="177"/>
      <c r="Q1174" s="177"/>
      <c r="R1174" s="177"/>
      <c r="S1174" s="178" t="s">
        <v>40</v>
      </c>
      <c r="T1174" s="198" t="str">
        <f>IF(ISERROR(VLOOKUP($S1174,Datos!$B$25:$C$29,2,0)),"", VLOOKUP($S1174,Datos!$B$25:$C$29,2,0))</f>
        <v>Alta</v>
      </c>
      <c r="U1174" s="198" t="str">
        <f>VLOOKUP($S1174,'Efectividad de Controles'!$B$5:$D$9,3,0)</f>
        <v>Impacto / Probabilidad</v>
      </c>
      <c r="V1174" s="177"/>
      <c r="W1174" s="177"/>
      <c r="X1174" s="178" t="s">
        <v>191</v>
      </c>
      <c r="Y1174" s="178" t="s">
        <v>196</v>
      </c>
      <c r="Z1174" s="198">
        <f>IF( AND($X1174&lt;&gt;"", $Y1174&lt;&gt;""), VLOOKUP( IF(ISERROR(VLOOKUP($X1174,Datos!$B$8:$C$13,2,0)),0,VLOOKUP($X1174,Datos!$B$8:$C$13,2,0)), Datos!$I$9:$N$13, IF(ISERROR(VLOOKUP($Y1174,Datos!$B$17:$C$21,2,0)),0,VLOOKUP($Y1174, Datos!$B$17:$C$21,2,0)+1),  0),  "-")</f>
        <v>25</v>
      </c>
      <c r="AA1174" s="177"/>
      <c r="AB1174" s="177"/>
      <c r="AC1174" s="179"/>
      <c r="AD1174" s="180"/>
      <c r="AE1174" s="198">
        <f t="shared" si="54"/>
        <v>22</v>
      </c>
      <c r="AF1174" s="198">
        <f t="shared" si="55"/>
        <v>25</v>
      </c>
      <c r="AG1174" s="178">
        <v>3</v>
      </c>
      <c r="AH1174" s="198" t="str">
        <f>IF(ISERROR(VLOOKUP($AG1174,Datos!$A$9:$E$13,2,0)),"",VLOOKUP($AG1174,Datos!$A$9:$E$13,2,0))</f>
        <v>3 Moderado</v>
      </c>
      <c r="AI1174" s="197" t="str">
        <f>IF(ISERROR(VLOOKUP($AJ1174,Datos!$D$8:$E$13,2,0)),0,VLOOKUP($AJ1174,Datos!$D$8:$E$13,2,0))</f>
        <v>Extremadamente Dañino</v>
      </c>
      <c r="AJ1174" s="198">
        <f>IF(ISERROR(VLOOKUP($X1174,Datos!$B$8:$E$13,3,0)), 0, VLOOKUP($X1174,Datos!$B$8:$E$13,3,0))</f>
        <v>4</v>
      </c>
      <c r="AK1174" s="198">
        <f>IF(ISERROR(VLOOKUP(AL1174,Datos!D1167:E1172,2,0)),0,VLOOKUP(AL1174,Datos!D1167:E1172,2,0))</f>
        <v>0</v>
      </c>
      <c r="AL1174" s="198">
        <f>IF(ISERROR(VLOOKUP(Y1174,Datos!B1167:E1172,3,0)),0,VLOOKUP(Y1174,Datos!B1167:E1172,3,0))</f>
        <v>0</v>
      </c>
      <c r="AM1174" s="198">
        <f t="shared" si="56"/>
        <v>4</v>
      </c>
      <c r="AN1174" s="198" t="str">
        <f>IF(ISERROR(VLOOKUP($AM1174,Datos!$I$24:$J$28,2,0)),"-",VLOOKUP($AM1174,Datos!$I$24:$J$28,2,0))</f>
        <v>Moderado</v>
      </c>
    </row>
    <row r="1175" spans="1:40" s="199" customFormat="1">
      <c r="A1175" s="196"/>
      <c r="B1175" s="177"/>
      <c r="C1175" s="177"/>
      <c r="D1175" s="177"/>
      <c r="E1175" s="177"/>
      <c r="F1175" s="177"/>
      <c r="G1175" s="177"/>
      <c r="H1175" s="177"/>
      <c r="I1175" s="177"/>
      <c r="J1175" s="177"/>
      <c r="K1175" s="177"/>
      <c r="L1175" s="177"/>
      <c r="M1175" s="178" t="s">
        <v>191</v>
      </c>
      <c r="N1175" s="178" t="s">
        <v>194</v>
      </c>
      <c r="O1175" s="198">
        <f>IF( AND($M1175&lt;&gt;"", $N1175&lt;&gt;""), VLOOKUP( IF(ISERROR(VLOOKUP($M1175,Datos!$B$8:$C$13,2,0)),0,VLOOKUP($M1175,Datos!$B$8:$C$13,2,0)), Datos!$I$9:$N$13, IF(ISERROR(VLOOKUP($N1175,Datos!$B$17:$C$21,2,0)),0,VLOOKUP($N1175, Datos!$B$17:$C$21,2,0)+1),  0),  "-")</f>
        <v>22</v>
      </c>
      <c r="P1175" s="177"/>
      <c r="Q1175" s="177"/>
      <c r="R1175" s="177"/>
      <c r="S1175" s="178" t="s">
        <v>40</v>
      </c>
      <c r="T1175" s="198" t="str">
        <f>IF(ISERROR(VLOOKUP($S1175,Datos!$B$25:$C$29,2,0)),"", VLOOKUP($S1175,Datos!$B$25:$C$29,2,0))</f>
        <v>Alta</v>
      </c>
      <c r="U1175" s="198" t="str">
        <f>VLOOKUP($S1175,'Efectividad de Controles'!$B$5:$D$9,3,0)</f>
        <v>Impacto / Probabilidad</v>
      </c>
      <c r="V1175" s="177"/>
      <c r="W1175" s="177"/>
      <c r="X1175" s="178" t="s">
        <v>191</v>
      </c>
      <c r="Y1175" s="178" t="s">
        <v>196</v>
      </c>
      <c r="Z1175" s="198">
        <f>IF( AND($X1175&lt;&gt;"", $Y1175&lt;&gt;""), VLOOKUP( IF(ISERROR(VLOOKUP($X1175,Datos!$B$8:$C$13,2,0)),0,VLOOKUP($X1175,Datos!$B$8:$C$13,2,0)), Datos!$I$9:$N$13, IF(ISERROR(VLOOKUP($Y1175,Datos!$B$17:$C$21,2,0)),0,VLOOKUP($Y1175, Datos!$B$17:$C$21,2,0)+1),  0),  "-")</f>
        <v>25</v>
      </c>
      <c r="AA1175" s="177"/>
      <c r="AB1175" s="177"/>
      <c r="AC1175" s="179"/>
      <c r="AD1175" s="180"/>
      <c r="AE1175" s="198">
        <f t="shared" si="54"/>
        <v>22</v>
      </c>
      <c r="AF1175" s="198">
        <f t="shared" si="55"/>
        <v>25</v>
      </c>
      <c r="AG1175" s="178">
        <v>3</v>
      </c>
      <c r="AH1175" s="198" t="str">
        <f>IF(ISERROR(VLOOKUP($AG1175,Datos!$A$9:$E$13,2,0)),"",VLOOKUP($AG1175,Datos!$A$9:$E$13,2,0))</f>
        <v>3 Moderado</v>
      </c>
      <c r="AI1175" s="197" t="str">
        <f>IF(ISERROR(VLOOKUP($AJ1175,Datos!$D$8:$E$13,2,0)),0,VLOOKUP($AJ1175,Datos!$D$8:$E$13,2,0))</f>
        <v>Extremadamente Dañino</v>
      </c>
      <c r="AJ1175" s="198">
        <f>IF(ISERROR(VLOOKUP($X1175,Datos!$B$8:$E$13,3,0)), 0, VLOOKUP($X1175,Datos!$B$8:$E$13,3,0))</f>
        <v>4</v>
      </c>
      <c r="AK1175" s="198">
        <f>IF(ISERROR(VLOOKUP(AL1175,Datos!D1168:E1173,2,0)),0,VLOOKUP(AL1175,Datos!D1168:E1173,2,0))</f>
        <v>0</v>
      </c>
      <c r="AL1175" s="198">
        <f>IF(ISERROR(VLOOKUP(Y1175,Datos!B1168:E1173,3,0)),0,VLOOKUP(Y1175,Datos!B1168:E1173,3,0))</f>
        <v>0</v>
      </c>
      <c r="AM1175" s="198">
        <f t="shared" si="56"/>
        <v>4</v>
      </c>
      <c r="AN1175" s="198" t="str">
        <f>IF(ISERROR(VLOOKUP($AM1175,Datos!$I$24:$J$28,2,0)),"-",VLOOKUP($AM1175,Datos!$I$24:$J$28,2,0))</f>
        <v>Moderado</v>
      </c>
    </row>
    <row r="1176" spans="1:40" s="199" customFormat="1">
      <c r="A1176" s="196"/>
      <c r="B1176" s="177"/>
      <c r="C1176" s="177"/>
      <c r="D1176" s="177"/>
      <c r="E1176" s="177"/>
      <c r="F1176" s="177"/>
      <c r="G1176" s="177"/>
      <c r="H1176" s="177"/>
      <c r="I1176" s="177"/>
      <c r="J1176" s="177"/>
      <c r="K1176" s="177"/>
      <c r="L1176" s="177"/>
      <c r="M1176" s="178" t="s">
        <v>191</v>
      </c>
      <c r="N1176" s="178" t="s">
        <v>194</v>
      </c>
      <c r="O1176" s="198">
        <f>IF( AND($M1176&lt;&gt;"", $N1176&lt;&gt;""), VLOOKUP( IF(ISERROR(VLOOKUP($M1176,Datos!$B$8:$C$13,2,0)),0,VLOOKUP($M1176,Datos!$B$8:$C$13,2,0)), Datos!$I$9:$N$13, IF(ISERROR(VLOOKUP($N1176,Datos!$B$17:$C$21,2,0)),0,VLOOKUP($N1176, Datos!$B$17:$C$21,2,0)+1),  0),  "-")</f>
        <v>22</v>
      </c>
      <c r="P1176" s="177"/>
      <c r="Q1176" s="177"/>
      <c r="R1176" s="177"/>
      <c r="S1176" s="178" t="s">
        <v>40</v>
      </c>
      <c r="T1176" s="198" t="str">
        <f>IF(ISERROR(VLOOKUP($S1176,Datos!$B$25:$C$29,2,0)),"", VLOOKUP($S1176,Datos!$B$25:$C$29,2,0))</f>
        <v>Alta</v>
      </c>
      <c r="U1176" s="198" t="str">
        <f>VLOOKUP($S1176,'Efectividad de Controles'!$B$5:$D$9,3,0)</f>
        <v>Impacto / Probabilidad</v>
      </c>
      <c r="V1176" s="177"/>
      <c r="W1176" s="177"/>
      <c r="X1176" s="178" t="s">
        <v>191</v>
      </c>
      <c r="Y1176" s="178" t="s">
        <v>196</v>
      </c>
      <c r="Z1176" s="198">
        <f>IF( AND($X1176&lt;&gt;"", $Y1176&lt;&gt;""), VLOOKUP( IF(ISERROR(VLOOKUP($X1176,Datos!$B$8:$C$13,2,0)),0,VLOOKUP($X1176,Datos!$B$8:$C$13,2,0)), Datos!$I$9:$N$13, IF(ISERROR(VLOOKUP($Y1176,Datos!$B$17:$C$21,2,0)),0,VLOOKUP($Y1176, Datos!$B$17:$C$21,2,0)+1),  0),  "-")</f>
        <v>25</v>
      </c>
      <c r="AA1176" s="177"/>
      <c r="AB1176" s="177"/>
      <c r="AC1176" s="179"/>
      <c r="AD1176" s="180"/>
      <c r="AE1176" s="198">
        <f t="shared" si="54"/>
        <v>22</v>
      </c>
      <c r="AF1176" s="198">
        <f t="shared" si="55"/>
        <v>25</v>
      </c>
      <c r="AG1176" s="178">
        <v>3</v>
      </c>
      <c r="AH1176" s="198" t="str">
        <f>IF(ISERROR(VLOOKUP($AG1176,Datos!$A$9:$E$13,2,0)),"",VLOOKUP($AG1176,Datos!$A$9:$E$13,2,0))</f>
        <v>3 Moderado</v>
      </c>
      <c r="AI1176" s="197" t="str">
        <f>IF(ISERROR(VLOOKUP($AJ1176,Datos!$D$8:$E$13,2,0)),0,VLOOKUP($AJ1176,Datos!$D$8:$E$13,2,0))</f>
        <v>Extremadamente Dañino</v>
      </c>
      <c r="AJ1176" s="198">
        <f>IF(ISERROR(VLOOKUP($X1176,Datos!$B$8:$E$13,3,0)), 0, VLOOKUP($X1176,Datos!$B$8:$E$13,3,0))</f>
        <v>4</v>
      </c>
      <c r="AK1176" s="198">
        <f>IF(ISERROR(VLOOKUP(AL1176,Datos!D1169:E1174,2,0)),0,VLOOKUP(AL1176,Datos!D1169:E1174,2,0))</f>
        <v>0</v>
      </c>
      <c r="AL1176" s="198">
        <f>IF(ISERROR(VLOOKUP(Y1176,Datos!B1169:E1174,3,0)),0,VLOOKUP(Y1176,Datos!B1169:E1174,3,0))</f>
        <v>0</v>
      </c>
      <c r="AM1176" s="198">
        <f t="shared" si="56"/>
        <v>4</v>
      </c>
      <c r="AN1176" s="198" t="str">
        <f>IF(ISERROR(VLOOKUP($AM1176,Datos!$I$24:$J$28,2,0)),"-",VLOOKUP($AM1176,Datos!$I$24:$J$28,2,0))</f>
        <v>Moderado</v>
      </c>
    </row>
    <row r="1177" spans="1:40" s="199" customFormat="1">
      <c r="A1177" s="196"/>
      <c r="B1177" s="177"/>
      <c r="C1177" s="177"/>
      <c r="D1177" s="177"/>
      <c r="E1177" s="177"/>
      <c r="F1177" s="177"/>
      <c r="G1177" s="177"/>
      <c r="H1177" s="177"/>
      <c r="I1177" s="177"/>
      <c r="J1177" s="177"/>
      <c r="K1177" s="177"/>
      <c r="L1177" s="177"/>
      <c r="M1177" s="178" t="s">
        <v>191</v>
      </c>
      <c r="N1177" s="178" t="s">
        <v>194</v>
      </c>
      <c r="O1177" s="198">
        <f>IF( AND($M1177&lt;&gt;"", $N1177&lt;&gt;""), VLOOKUP( IF(ISERROR(VLOOKUP($M1177,Datos!$B$8:$C$13,2,0)),0,VLOOKUP($M1177,Datos!$B$8:$C$13,2,0)), Datos!$I$9:$N$13, IF(ISERROR(VLOOKUP($N1177,Datos!$B$17:$C$21,2,0)),0,VLOOKUP($N1177, Datos!$B$17:$C$21,2,0)+1),  0),  "-")</f>
        <v>22</v>
      </c>
      <c r="P1177" s="177"/>
      <c r="Q1177" s="177"/>
      <c r="R1177" s="177"/>
      <c r="S1177" s="178" t="s">
        <v>40</v>
      </c>
      <c r="T1177" s="198" t="str">
        <f>IF(ISERROR(VLOOKUP($S1177,Datos!$B$25:$C$29,2,0)),"", VLOOKUP($S1177,Datos!$B$25:$C$29,2,0))</f>
        <v>Alta</v>
      </c>
      <c r="U1177" s="198" t="str">
        <f>VLOOKUP($S1177,'Efectividad de Controles'!$B$5:$D$9,3,0)</f>
        <v>Impacto / Probabilidad</v>
      </c>
      <c r="V1177" s="177"/>
      <c r="W1177" s="177"/>
      <c r="X1177" s="178" t="s">
        <v>191</v>
      </c>
      <c r="Y1177" s="178" t="s">
        <v>196</v>
      </c>
      <c r="Z1177" s="198">
        <f>IF( AND($X1177&lt;&gt;"", $Y1177&lt;&gt;""), VLOOKUP( IF(ISERROR(VLOOKUP($X1177,Datos!$B$8:$C$13,2,0)),0,VLOOKUP($X1177,Datos!$B$8:$C$13,2,0)), Datos!$I$9:$N$13, IF(ISERROR(VLOOKUP($Y1177,Datos!$B$17:$C$21,2,0)),0,VLOOKUP($Y1177, Datos!$B$17:$C$21,2,0)+1),  0),  "-")</f>
        <v>25</v>
      </c>
      <c r="AA1177" s="177"/>
      <c r="AB1177" s="177"/>
      <c r="AC1177" s="179"/>
      <c r="AD1177" s="180"/>
      <c r="AE1177" s="198">
        <f t="shared" si="54"/>
        <v>22</v>
      </c>
      <c r="AF1177" s="198">
        <f t="shared" si="55"/>
        <v>25</v>
      </c>
      <c r="AG1177" s="178">
        <v>3</v>
      </c>
      <c r="AH1177" s="198" t="str">
        <f>IF(ISERROR(VLOOKUP($AG1177,Datos!$A$9:$E$13,2,0)),"",VLOOKUP($AG1177,Datos!$A$9:$E$13,2,0))</f>
        <v>3 Moderado</v>
      </c>
      <c r="AI1177" s="197" t="str">
        <f>IF(ISERROR(VLOOKUP($AJ1177,Datos!$D$8:$E$13,2,0)),0,VLOOKUP($AJ1177,Datos!$D$8:$E$13,2,0))</f>
        <v>Extremadamente Dañino</v>
      </c>
      <c r="AJ1177" s="198">
        <f>IF(ISERROR(VLOOKUP($X1177,Datos!$B$8:$E$13,3,0)), 0, VLOOKUP($X1177,Datos!$B$8:$E$13,3,0))</f>
        <v>4</v>
      </c>
      <c r="AK1177" s="198">
        <f>IF(ISERROR(VLOOKUP(AL1177,Datos!D1170:E1175,2,0)),0,VLOOKUP(AL1177,Datos!D1170:E1175,2,0))</f>
        <v>0</v>
      </c>
      <c r="AL1177" s="198">
        <f>IF(ISERROR(VLOOKUP(Y1177,Datos!B1170:E1175,3,0)),0,VLOOKUP(Y1177,Datos!B1170:E1175,3,0))</f>
        <v>0</v>
      </c>
      <c r="AM1177" s="198">
        <f t="shared" si="56"/>
        <v>4</v>
      </c>
      <c r="AN1177" s="198" t="str">
        <f>IF(ISERROR(VLOOKUP($AM1177,Datos!$I$24:$J$28,2,0)),"-",VLOOKUP($AM1177,Datos!$I$24:$J$28,2,0))</f>
        <v>Moderado</v>
      </c>
    </row>
    <row r="1178" spans="1:40" s="199" customFormat="1">
      <c r="A1178" s="196"/>
      <c r="B1178" s="177"/>
      <c r="C1178" s="177"/>
      <c r="D1178" s="177"/>
      <c r="E1178" s="177"/>
      <c r="F1178" s="177"/>
      <c r="G1178" s="177"/>
      <c r="H1178" s="177"/>
      <c r="I1178" s="177"/>
      <c r="J1178" s="177"/>
      <c r="K1178" s="177"/>
      <c r="L1178" s="177"/>
      <c r="M1178" s="178" t="s">
        <v>191</v>
      </c>
      <c r="N1178" s="178" t="s">
        <v>194</v>
      </c>
      <c r="O1178" s="198">
        <f>IF( AND($M1178&lt;&gt;"", $N1178&lt;&gt;""), VLOOKUP( IF(ISERROR(VLOOKUP($M1178,Datos!$B$8:$C$13,2,0)),0,VLOOKUP($M1178,Datos!$B$8:$C$13,2,0)), Datos!$I$9:$N$13, IF(ISERROR(VLOOKUP($N1178,Datos!$B$17:$C$21,2,0)),0,VLOOKUP($N1178, Datos!$B$17:$C$21,2,0)+1),  0),  "-")</f>
        <v>22</v>
      </c>
      <c r="P1178" s="177"/>
      <c r="Q1178" s="177"/>
      <c r="R1178" s="177"/>
      <c r="S1178" s="178" t="s">
        <v>40</v>
      </c>
      <c r="T1178" s="198" t="str">
        <f>IF(ISERROR(VLOOKUP($S1178,Datos!$B$25:$C$29,2,0)),"", VLOOKUP($S1178,Datos!$B$25:$C$29,2,0))</f>
        <v>Alta</v>
      </c>
      <c r="U1178" s="198" t="str">
        <f>VLOOKUP($S1178,'Efectividad de Controles'!$B$5:$D$9,3,0)</f>
        <v>Impacto / Probabilidad</v>
      </c>
      <c r="V1178" s="177"/>
      <c r="W1178" s="177"/>
      <c r="X1178" s="178" t="s">
        <v>191</v>
      </c>
      <c r="Y1178" s="178" t="s">
        <v>196</v>
      </c>
      <c r="Z1178" s="198">
        <f>IF( AND($X1178&lt;&gt;"", $Y1178&lt;&gt;""), VLOOKUP( IF(ISERROR(VLOOKUP($X1178,Datos!$B$8:$C$13,2,0)),0,VLOOKUP($X1178,Datos!$B$8:$C$13,2,0)), Datos!$I$9:$N$13, IF(ISERROR(VLOOKUP($Y1178,Datos!$B$17:$C$21,2,0)),0,VLOOKUP($Y1178, Datos!$B$17:$C$21,2,0)+1),  0),  "-")</f>
        <v>25</v>
      </c>
      <c r="AA1178" s="177"/>
      <c r="AB1178" s="177"/>
      <c r="AC1178" s="179"/>
      <c r="AD1178" s="180"/>
      <c r="AE1178" s="198">
        <f t="shared" si="54"/>
        <v>22</v>
      </c>
      <c r="AF1178" s="198">
        <f t="shared" si="55"/>
        <v>25</v>
      </c>
      <c r="AG1178" s="178">
        <v>3</v>
      </c>
      <c r="AH1178" s="198" t="str">
        <f>IF(ISERROR(VLOOKUP($AG1178,Datos!$A$9:$E$13,2,0)),"",VLOOKUP($AG1178,Datos!$A$9:$E$13,2,0))</f>
        <v>3 Moderado</v>
      </c>
      <c r="AI1178" s="197" t="str">
        <f>IF(ISERROR(VLOOKUP($AJ1178,Datos!$D$8:$E$13,2,0)),0,VLOOKUP($AJ1178,Datos!$D$8:$E$13,2,0))</f>
        <v>Extremadamente Dañino</v>
      </c>
      <c r="AJ1178" s="198">
        <f>IF(ISERROR(VLOOKUP($X1178,Datos!$B$8:$E$13,3,0)), 0, VLOOKUP($X1178,Datos!$B$8:$E$13,3,0))</f>
        <v>4</v>
      </c>
      <c r="AK1178" s="198">
        <f>IF(ISERROR(VLOOKUP(AL1178,Datos!D1171:E1176,2,0)),0,VLOOKUP(AL1178,Datos!D1171:E1176,2,0))</f>
        <v>0</v>
      </c>
      <c r="AL1178" s="198">
        <f>IF(ISERROR(VLOOKUP(Y1178,Datos!B1171:E1176,3,0)),0,VLOOKUP(Y1178,Datos!B1171:E1176,3,0))</f>
        <v>0</v>
      </c>
      <c r="AM1178" s="198">
        <f t="shared" si="56"/>
        <v>4</v>
      </c>
      <c r="AN1178" s="198" t="str">
        <f>IF(ISERROR(VLOOKUP($AM1178,Datos!$I$24:$J$28,2,0)),"-",VLOOKUP($AM1178,Datos!$I$24:$J$28,2,0))</f>
        <v>Moderado</v>
      </c>
    </row>
    <row r="1179" spans="1:40" s="199" customFormat="1">
      <c r="A1179" s="196"/>
      <c r="B1179" s="177"/>
      <c r="C1179" s="177"/>
      <c r="D1179" s="177"/>
      <c r="E1179" s="177"/>
      <c r="F1179" s="177"/>
      <c r="G1179" s="177"/>
      <c r="H1179" s="177"/>
      <c r="I1179" s="177"/>
      <c r="J1179" s="177"/>
      <c r="K1179" s="177"/>
      <c r="L1179" s="177"/>
      <c r="M1179" s="178" t="s">
        <v>191</v>
      </c>
      <c r="N1179" s="178" t="s">
        <v>194</v>
      </c>
      <c r="O1179" s="198">
        <f>IF( AND($M1179&lt;&gt;"", $N1179&lt;&gt;""), VLOOKUP( IF(ISERROR(VLOOKUP($M1179,Datos!$B$8:$C$13,2,0)),0,VLOOKUP($M1179,Datos!$B$8:$C$13,2,0)), Datos!$I$9:$N$13, IF(ISERROR(VLOOKUP($N1179,Datos!$B$17:$C$21,2,0)),0,VLOOKUP($N1179, Datos!$B$17:$C$21,2,0)+1),  0),  "-")</f>
        <v>22</v>
      </c>
      <c r="P1179" s="177"/>
      <c r="Q1179" s="177"/>
      <c r="R1179" s="177"/>
      <c r="S1179" s="178" t="s">
        <v>40</v>
      </c>
      <c r="T1179" s="198" t="str">
        <f>IF(ISERROR(VLOOKUP($S1179,Datos!$B$25:$C$29,2,0)),"", VLOOKUP($S1179,Datos!$B$25:$C$29,2,0))</f>
        <v>Alta</v>
      </c>
      <c r="U1179" s="198" t="str">
        <f>VLOOKUP($S1179,'Efectividad de Controles'!$B$5:$D$9,3,0)</f>
        <v>Impacto / Probabilidad</v>
      </c>
      <c r="V1179" s="177"/>
      <c r="W1179" s="177"/>
      <c r="X1179" s="178" t="s">
        <v>191</v>
      </c>
      <c r="Y1179" s="178" t="s">
        <v>196</v>
      </c>
      <c r="Z1179" s="198">
        <f>IF( AND($X1179&lt;&gt;"", $Y1179&lt;&gt;""), VLOOKUP( IF(ISERROR(VLOOKUP($X1179,Datos!$B$8:$C$13,2,0)),0,VLOOKUP($X1179,Datos!$B$8:$C$13,2,0)), Datos!$I$9:$N$13, IF(ISERROR(VLOOKUP($Y1179,Datos!$B$17:$C$21,2,0)),0,VLOOKUP($Y1179, Datos!$B$17:$C$21,2,0)+1),  0),  "-")</f>
        <v>25</v>
      </c>
      <c r="AA1179" s="177"/>
      <c r="AB1179" s="177"/>
      <c r="AC1179" s="179"/>
      <c r="AD1179" s="180"/>
      <c r="AE1179" s="198">
        <f t="shared" si="54"/>
        <v>22</v>
      </c>
      <c r="AF1179" s="198">
        <f t="shared" si="55"/>
        <v>25</v>
      </c>
      <c r="AG1179" s="178">
        <v>3</v>
      </c>
      <c r="AH1179" s="198" t="str">
        <f>IF(ISERROR(VLOOKUP($AG1179,Datos!$A$9:$E$13,2,0)),"",VLOOKUP($AG1179,Datos!$A$9:$E$13,2,0))</f>
        <v>3 Moderado</v>
      </c>
      <c r="AI1179" s="197" t="str">
        <f>IF(ISERROR(VLOOKUP($AJ1179,Datos!$D$8:$E$13,2,0)),0,VLOOKUP($AJ1179,Datos!$D$8:$E$13,2,0))</f>
        <v>Extremadamente Dañino</v>
      </c>
      <c r="AJ1179" s="198">
        <f>IF(ISERROR(VLOOKUP($X1179,Datos!$B$8:$E$13,3,0)), 0, VLOOKUP($X1179,Datos!$B$8:$E$13,3,0))</f>
        <v>4</v>
      </c>
      <c r="AK1179" s="198">
        <f>IF(ISERROR(VLOOKUP(AL1179,Datos!D1172:E1177,2,0)),0,VLOOKUP(AL1179,Datos!D1172:E1177,2,0))</f>
        <v>0</v>
      </c>
      <c r="AL1179" s="198">
        <f>IF(ISERROR(VLOOKUP(Y1179,Datos!B1172:E1177,3,0)),0,VLOOKUP(Y1179,Datos!B1172:E1177,3,0))</f>
        <v>0</v>
      </c>
      <c r="AM1179" s="198">
        <f t="shared" si="56"/>
        <v>4</v>
      </c>
      <c r="AN1179" s="198" t="str">
        <f>IF(ISERROR(VLOOKUP($AM1179,Datos!$I$24:$J$28,2,0)),"-",VLOOKUP($AM1179,Datos!$I$24:$J$28,2,0))</f>
        <v>Moderado</v>
      </c>
    </row>
    <row r="1180" spans="1:40" s="199" customFormat="1">
      <c r="A1180" s="196"/>
      <c r="B1180" s="177"/>
      <c r="C1180" s="177"/>
      <c r="D1180" s="177"/>
      <c r="E1180" s="177"/>
      <c r="F1180" s="177"/>
      <c r="G1180" s="177"/>
      <c r="H1180" s="177"/>
      <c r="I1180" s="177"/>
      <c r="J1180" s="177"/>
      <c r="K1180" s="177"/>
      <c r="L1180" s="177"/>
      <c r="M1180" s="178" t="s">
        <v>191</v>
      </c>
      <c r="N1180" s="178" t="s">
        <v>194</v>
      </c>
      <c r="O1180" s="198">
        <f>IF( AND($M1180&lt;&gt;"", $N1180&lt;&gt;""), VLOOKUP( IF(ISERROR(VLOOKUP($M1180,Datos!$B$8:$C$13,2,0)),0,VLOOKUP($M1180,Datos!$B$8:$C$13,2,0)), Datos!$I$9:$N$13, IF(ISERROR(VLOOKUP($N1180,Datos!$B$17:$C$21,2,0)),0,VLOOKUP($N1180, Datos!$B$17:$C$21,2,0)+1),  0),  "-")</f>
        <v>22</v>
      </c>
      <c r="P1180" s="177"/>
      <c r="Q1180" s="177"/>
      <c r="R1180" s="177"/>
      <c r="S1180" s="178" t="s">
        <v>40</v>
      </c>
      <c r="T1180" s="198" t="str">
        <f>IF(ISERROR(VLOOKUP($S1180,Datos!$B$25:$C$29,2,0)),"", VLOOKUP($S1180,Datos!$B$25:$C$29,2,0))</f>
        <v>Alta</v>
      </c>
      <c r="U1180" s="198" t="str">
        <f>VLOOKUP($S1180,'Efectividad de Controles'!$B$5:$D$9,3,0)</f>
        <v>Impacto / Probabilidad</v>
      </c>
      <c r="V1180" s="177"/>
      <c r="W1180" s="177"/>
      <c r="X1180" s="178" t="s">
        <v>191</v>
      </c>
      <c r="Y1180" s="178" t="s">
        <v>196</v>
      </c>
      <c r="Z1180" s="198">
        <f>IF( AND($X1180&lt;&gt;"", $Y1180&lt;&gt;""), VLOOKUP( IF(ISERROR(VLOOKUP($X1180,Datos!$B$8:$C$13,2,0)),0,VLOOKUP($X1180,Datos!$B$8:$C$13,2,0)), Datos!$I$9:$N$13, IF(ISERROR(VLOOKUP($Y1180,Datos!$B$17:$C$21,2,0)),0,VLOOKUP($Y1180, Datos!$B$17:$C$21,2,0)+1),  0),  "-")</f>
        <v>25</v>
      </c>
      <c r="AA1180" s="177"/>
      <c r="AB1180" s="177"/>
      <c r="AC1180" s="179"/>
      <c r="AD1180" s="180"/>
      <c r="AE1180" s="198">
        <f t="shared" si="54"/>
        <v>22</v>
      </c>
      <c r="AF1180" s="198">
        <f t="shared" si="55"/>
        <v>25</v>
      </c>
      <c r="AG1180" s="178">
        <v>3</v>
      </c>
      <c r="AH1180" s="198" t="str">
        <f>IF(ISERROR(VLOOKUP($AG1180,Datos!$A$9:$E$13,2,0)),"",VLOOKUP($AG1180,Datos!$A$9:$E$13,2,0))</f>
        <v>3 Moderado</v>
      </c>
      <c r="AI1180" s="197" t="str">
        <f>IF(ISERROR(VLOOKUP($AJ1180,Datos!$D$8:$E$13,2,0)),0,VLOOKUP($AJ1180,Datos!$D$8:$E$13,2,0))</f>
        <v>Extremadamente Dañino</v>
      </c>
      <c r="AJ1180" s="198">
        <f>IF(ISERROR(VLOOKUP($X1180,Datos!$B$8:$E$13,3,0)), 0, VLOOKUP($X1180,Datos!$B$8:$E$13,3,0))</f>
        <v>4</v>
      </c>
      <c r="AK1180" s="198">
        <f>IF(ISERROR(VLOOKUP(AL1180,Datos!D1173:E1178,2,0)),0,VLOOKUP(AL1180,Datos!D1173:E1178,2,0))</f>
        <v>0</v>
      </c>
      <c r="AL1180" s="198">
        <f>IF(ISERROR(VLOOKUP(Y1180,Datos!B1173:E1178,3,0)),0,VLOOKUP(Y1180,Datos!B1173:E1178,3,0))</f>
        <v>0</v>
      </c>
      <c r="AM1180" s="198">
        <f t="shared" si="56"/>
        <v>4</v>
      </c>
      <c r="AN1180" s="198" t="str">
        <f>IF(ISERROR(VLOOKUP($AM1180,Datos!$I$24:$J$28,2,0)),"-",VLOOKUP($AM1180,Datos!$I$24:$J$28,2,0))</f>
        <v>Moderado</v>
      </c>
    </row>
    <row r="1181" spans="1:40" s="199" customFormat="1">
      <c r="A1181" s="196"/>
      <c r="B1181" s="177"/>
      <c r="C1181" s="177"/>
      <c r="D1181" s="177"/>
      <c r="E1181" s="177"/>
      <c r="F1181" s="177"/>
      <c r="G1181" s="177"/>
      <c r="H1181" s="177"/>
      <c r="I1181" s="177"/>
      <c r="J1181" s="177"/>
      <c r="K1181" s="177"/>
      <c r="L1181" s="177"/>
      <c r="M1181" s="178" t="s">
        <v>191</v>
      </c>
      <c r="N1181" s="178" t="s">
        <v>194</v>
      </c>
      <c r="O1181" s="198">
        <f>IF( AND($M1181&lt;&gt;"", $N1181&lt;&gt;""), VLOOKUP( IF(ISERROR(VLOOKUP($M1181,Datos!$B$8:$C$13,2,0)),0,VLOOKUP($M1181,Datos!$B$8:$C$13,2,0)), Datos!$I$9:$N$13, IF(ISERROR(VLOOKUP($N1181,Datos!$B$17:$C$21,2,0)),0,VLOOKUP($N1181, Datos!$B$17:$C$21,2,0)+1),  0),  "-")</f>
        <v>22</v>
      </c>
      <c r="P1181" s="177"/>
      <c r="Q1181" s="177"/>
      <c r="R1181" s="177"/>
      <c r="S1181" s="178" t="s">
        <v>40</v>
      </c>
      <c r="T1181" s="198" t="str">
        <f>IF(ISERROR(VLOOKUP($S1181,Datos!$B$25:$C$29,2,0)),"", VLOOKUP($S1181,Datos!$B$25:$C$29,2,0))</f>
        <v>Alta</v>
      </c>
      <c r="U1181" s="198" t="str">
        <f>VLOOKUP($S1181,'Efectividad de Controles'!$B$5:$D$9,3,0)</f>
        <v>Impacto / Probabilidad</v>
      </c>
      <c r="V1181" s="177"/>
      <c r="W1181" s="177"/>
      <c r="X1181" s="178" t="s">
        <v>191</v>
      </c>
      <c r="Y1181" s="178" t="s">
        <v>196</v>
      </c>
      <c r="Z1181" s="198">
        <f>IF( AND($X1181&lt;&gt;"", $Y1181&lt;&gt;""), VLOOKUP( IF(ISERROR(VLOOKUP($X1181,Datos!$B$8:$C$13,2,0)),0,VLOOKUP($X1181,Datos!$B$8:$C$13,2,0)), Datos!$I$9:$N$13, IF(ISERROR(VLOOKUP($Y1181,Datos!$B$17:$C$21,2,0)),0,VLOOKUP($Y1181, Datos!$B$17:$C$21,2,0)+1),  0),  "-")</f>
        <v>25</v>
      </c>
      <c r="AA1181" s="177"/>
      <c r="AB1181" s="177"/>
      <c r="AC1181" s="179"/>
      <c r="AD1181" s="180"/>
      <c r="AE1181" s="198">
        <f t="shared" si="54"/>
        <v>22</v>
      </c>
      <c r="AF1181" s="198">
        <f t="shared" si="55"/>
        <v>25</v>
      </c>
      <c r="AG1181" s="178">
        <v>3</v>
      </c>
      <c r="AH1181" s="198" t="str">
        <f>IF(ISERROR(VLOOKUP($AG1181,Datos!$A$9:$E$13,2,0)),"",VLOOKUP($AG1181,Datos!$A$9:$E$13,2,0))</f>
        <v>3 Moderado</v>
      </c>
      <c r="AI1181" s="197" t="str">
        <f>IF(ISERROR(VLOOKUP($AJ1181,Datos!$D$8:$E$13,2,0)),0,VLOOKUP($AJ1181,Datos!$D$8:$E$13,2,0))</f>
        <v>Extremadamente Dañino</v>
      </c>
      <c r="AJ1181" s="198">
        <f>IF(ISERROR(VLOOKUP($X1181,Datos!$B$8:$E$13,3,0)), 0, VLOOKUP($X1181,Datos!$B$8:$E$13,3,0))</f>
        <v>4</v>
      </c>
      <c r="AK1181" s="198">
        <f>IF(ISERROR(VLOOKUP(AL1181,Datos!D1174:E1179,2,0)),0,VLOOKUP(AL1181,Datos!D1174:E1179,2,0))</f>
        <v>0</v>
      </c>
      <c r="AL1181" s="198">
        <f>IF(ISERROR(VLOOKUP(Y1181,Datos!B1174:E1179,3,0)),0,VLOOKUP(Y1181,Datos!B1174:E1179,3,0))</f>
        <v>0</v>
      </c>
      <c r="AM1181" s="198">
        <f t="shared" si="56"/>
        <v>4</v>
      </c>
      <c r="AN1181" s="198" t="str">
        <f>IF(ISERROR(VLOOKUP($AM1181,Datos!$I$24:$J$28,2,0)),"-",VLOOKUP($AM1181,Datos!$I$24:$J$28,2,0))</f>
        <v>Moderado</v>
      </c>
    </row>
    <row r="1182" spans="1:40" s="199" customFormat="1">
      <c r="A1182" s="196"/>
      <c r="B1182" s="177"/>
      <c r="C1182" s="177"/>
      <c r="D1182" s="177"/>
      <c r="E1182" s="177"/>
      <c r="F1182" s="177"/>
      <c r="G1182" s="177"/>
      <c r="H1182" s="177"/>
      <c r="I1182" s="177"/>
      <c r="J1182" s="177"/>
      <c r="K1182" s="177"/>
      <c r="L1182" s="177"/>
      <c r="M1182" s="178" t="s">
        <v>191</v>
      </c>
      <c r="N1182" s="178" t="s">
        <v>194</v>
      </c>
      <c r="O1182" s="198">
        <f>IF( AND($M1182&lt;&gt;"", $N1182&lt;&gt;""), VLOOKUP( IF(ISERROR(VLOOKUP($M1182,Datos!$B$8:$C$13,2,0)),0,VLOOKUP($M1182,Datos!$B$8:$C$13,2,0)), Datos!$I$9:$N$13, IF(ISERROR(VLOOKUP($N1182,Datos!$B$17:$C$21,2,0)),0,VLOOKUP($N1182, Datos!$B$17:$C$21,2,0)+1),  0),  "-")</f>
        <v>22</v>
      </c>
      <c r="P1182" s="177"/>
      <c r="Q1182" s="177"/>
      <c r="R1182" s="177"/>
      <c r="S1182" s="178" t="s">
        <v>40</v>
      </c>
      <c r="T1182" s="198" t="str">
        <f>IF(ISERROR(VLOOKUP($S1182,Datos!$B$25:$C$29,2,0)),"", VLOOKUP($S1182,Datos!$B$25:$C$29,2,0))</f>
        <v>Alta</v>
      </c>
      <c r="U1182" s="198" t="str">
        <f>VLOOKUP($S1182,'Efectividad de Controles'!$B$5:$D$9,3,0)</f>
        <v>Impacto / Probabilidad</v>
      </c>
      <c r="V1182" s="177"/>
      <c r="W1182" s="177"/>
      <c r="X1182" s="178" t="s">
        <v>191</v>
      </c>
      <c r="Y1182" s="178" t="s">
        <v>196</v>
      </c>
      <c r="Z1182" s="198">
        <f>IF( AND($X1182&lt;&gt;"", $Y1182&lt;&gt;""), VLOOKUP( IF(ISERROR(VLOOKUP($X1182,Datos!$B$8:$C$13,2,0)),0,VLOOKUP($X1182,Datos!$B$8:$C$13,2,0)), Datos!$I$9:$N$13, IF(ISERROR(VLOOKUP($Y1182,Datos!$B$17:$C$21,2,0)),0,VLOOKUP($Y1182, Datos!$B$17:$C$21,2,0)+1),  0),  "-")</f>
        <v>25</v>
      </c>
      <c r="AA1182" s="177"/>
      <c r="AB1182" s="177"/>
      <c r="AC1182" s="179"/>
      <c r="AD1182" s="180"/>
      <c r="AE1182" s="198">
        <f t="shared" si="54"/>
        <v>22</v>
      </c>
      <c r="AF1182" s="198">
        <f t="shared" si="55"/>
        <v>25</v>
      </c>
      <c r="AG1182" s="178">
        <v>3</v>
      </c>
      <c r="AH1182" s="198" t="str">
        <f>IF(ISERROR(VLOOKUP($AG1182,Datos!$A$9:$E$13,2,0)),"",VLOOKUP($AG1182,Datos!$A$9:$E$13,2,0))</f>
        <v>3 Moderado</v>
      </c>
      <c r="AI1182" s="197" t="str">
        <f>IF(ISERROR(VLOOKUP($AJ1182,Datos!$D$8:$E$13,2,0)),0,VLOOKUP($AJ1182,Datos!$D$8:$E$13,2,0))</f>
        <v>Extremadamente Dañino</v>
      </c>
      <c r="AJ1182" s="198">
        <f>IF(ISERROR(VLOOKUP($X1182,Datos!$B$8:$E$13,3,0)), 0, VLOOKUP($X1182,Datos!$B$8:$E$13,3,0))</f>
        <v>4</v>
      </c>
      <c r="AK1182" s="198">
        <f>IF(ISERROR(VLOOKUP(AL1182,Datos!D1175:E1180,2,0)),0,VLOOKUP(AL1182,Datos!D1175:E1180,2,0))</f>
        <v>0</v>
      </c>
      <c r="AL1182" s="198">
        <f>IF(ISERROR(VLOOKUP(Y1182,Datos!B1175:E1180,3,0)),0,VLOOKUP(Y1182,Datos!B1175:E1180,3,0))</f>
        <v>0</v>
      </c>
      <c r="AM1182" s="198">
        <f t="shared" si="56"/>
        <v>4</v>
      </c>
      <c r="AN1182" s="198" t="str">
        <f>IF(ISERROR(VLOOKUP($AM1182,Datos!$I$24:$J$28,2,0)),"-",VLOOKUP($AM1182,Datos!$I$24:$J$28,2,0))</f>
        <v>Moderado</v>
      </c>
    </row>
    <row r="1183" spans="1:40" s="199" customFormat="1">
      <c r="A1183" s="196"/>
      <c r="B1183" s="177"/>
      <c r="C1183" s="177"/>
      <c r="D1183" s="177"/>
      <c r="E1183" s="177"/>
      <c r="F1183" s="177"/>
      <c r="G1183" s="177"/>
      <c r="H1183" s="177"/>
      <c r="I1183" s="177"/>
      <c r="J1183" s="177"/>
      <c r="K1183" s="177"/>
      <c r="L1183" s="177"/>
      <c r="M1183" s="178" t="s">
        <v>191</v>
      </c>
      <c r="N1183" s="178" t="s">
        <v>194</v>
      </c>
      <c r="O1183" s="198">
        <f>IF( AND($M1183&lt;&gt;"", $N1183&lt;&gt;""), VLOOKUP( IF(ISERROR(VLOOKUP($M1183,Datos!$B$8:$C$13,2,0)),0,VLOOKUP($M1183,Datos!$B$8:$C$13,2,0)), Datos!$I$9:$N$13, IF(ISERROR(VLOOKUP($N1183,Datos!$B$17:$C$21,2,0)),0,VLOOKUP($N1183, Datos!$B$17:$C$21,2,0)+1),  0),  "-")</f>
        <v>22</v>
      </c>
      <c r="P1183" s="177"/>
      <c r="Q1183" s="177"/>
      <c r="R1183" s="177"/>
      <c r="S1183" s="178" t="s">
        <v>40</v>
      </c>
      <c r="T1183" s="198" t="str">
        <f>IF(ISERROR(VLOOKUP($S1183,Datos!$B$25:$C$29,2,0)),"", VLOOKUP($S1183,Datos!$B$25:$C$29,2,0))</f>
        <v>Alta</v>
      </c>
      <c r="U1183" s="198" t="str">
        <f>VLOOKUP($S1183,'Efectividad de Controles'!$B$5:$D$9,3,0)</f>
        <v>Impacto / Probabilidad</v>
      </c>
      <c r="V1183" s="177"/>
      <c r="W1183" s="177"/>
      <c r="X1183" s="178" t="s">
        <v>191</v>
      </c>
      <c r="Y1183" s="178" t="s">
        <v>196</v>
      </c>
      <c r="Z1183" s="198">
        <f>IF( AND($X1183&lt;&gt;"", $Y1183&lt;&gt;""), VLOOKUP( IF(ISERROR(VLOOKUP($X1183,Datos!$B$8:$C$13,2,0)),0,VLOOKUP($X1183,Datos!$B$8:$C$13,2,0)), Datos!$I$9:$N$13, IF(ISERROR(VLOOKUP($Y1183,Datos!$B$17:$C$21,2,0)),0,VLOOKUP($Y1183, Datos!$B$17:$C$21,2,0)+1),  0),  "-")</f>
        <v>25</v>
      </c>
      <c r="AA1183" s="177"/>
      <c r="AB1183" s="177"/>
      <c r="AC1183" s="179"/>
      <c r="AD1183" s="180"/>
      <c r="AE1183" s="198">
        <f t="shared" si="54"/>
        <v>22</v>
      </c>
      <c r="AF1183" s="198">
        <f t="shared" si="55"/>
        <v>25</v>
      </c>
      <c r="AG1183" s="178">
        <v>3</v>
      </c>
      <c r="AH1183" s="198" t="str">
        <f>IF(ISERROR(VLOOKUP($AG1183,Datos!$A$9:$E$13,2,0)),"",VLOOKUP($AG1183,Datos!$A$9:$E$13,2,0))</f>
        <v>3 Moderado</v>
      </c>
      <c r="AI1183" s="197" t="str">
        <f>IF(ISERROR(VLOOKUP($AJ1183,Datos!$D$8:$E$13,2,0)),0,VLOOKUP($AJ1183,Datos!$D$8:$E$13,2,0))</f>
        <v>Extremadamente Dañino</v>
      </c>
      <c r="AJ1183" s="198">
        <f>IF(ISERROR(VLOOKUP($X1183,Datos!$B$8:$E$13,3,0)), 0, VLOOKUP($X1183,Datos!$B$8:$E$13,3,0))</f>
        <v>4</v>
      </c>
      <c r="AK1183" s="198">
        <f>IF(ISERROR(VLOOKUP(AL1183,Datos!D1176:E1181,2,0)),0,VLOOKUP(AL1183,Datos!D1176:E1181,2,0))</f>
        <v>0</v>
      </c>
      <c r="AL1183" s="198">
        <f>IF(ISERROR(VLOOKUP(Y1183,Datos!B1176:E1181,3,0)),0,VLOOKUP(Y1183,Datos!B1176:E1181,3,0))</f>
        <v>0</v>
      </c>
      <c r="AM1183" s="198">
        <f t="shared" si="56"/>
        <v>4</v>
      </c>
      <c r="AN1183" s="198" t="str">
        <f>IF(ISERROR(VLOOKUP($AM1183,Datos!$I$24:$J$28,2,0)),"-",VLOOKUP($AM1183,Datos!$I$24:$J$28,2,0))</f>
        <v>Moderado</v>
      </c>
    </row>
    <row r="1184" spans="1:40" s="199" customFormat="1">
      <c r="A1184" s="196"/>
      <c r="B1184" s="177"/>
      <c r="C1184" s="177"/>
      <c r="D1184" s="177"/>
      <c r="E1184" s="177"/>
      <c r="F1184" s="177"/>
      <c r="G1184" s="177"/>
      <c r="H1184" s="177"/>
      <c r="I1184" s="177"/>
      <c r="J1184" s="177"/>
      <c r="K1184" s="177"/>
      <c r="L1184" s="177"/>
      <c r="M1184" s="178" t="s">
        <v>191</v>
      </c>
      <c r="N1184" s="178" t="s">
        <v>194</v>
      </c>
      <c r="O1184" s="198">
        <f>IF( AND($M1184&lt;&gt;"", $N1184&lt;&gt;""), VLOOKUP( IF(ISERROR(VLOOKUP($M1184,Datos!$B$8:$C$13,2,0)),0,VLOOKUP($M1184,Datos!$B$8:$C$13,2,0)), Datos!$I$9:$N$13, IF(ISERROR(VLOOKUP($N1184,Datos!$B$17:$C$21,2,0)),0,VLOOKUP($N1184, Datos!$B$17:$C$21,2,0)+1),  0),  "-")</f>
        <v>22</v>
      </c>
      <c r="P1184" s="177"/>
      <c r="Q1184" s="177"/>
      <c r="R1184" s="177"/>
      <c r="S1184" s="178" t="s">
        <v>40</v>
      </c>
      <c r="T1184" s="198" t="str">
        <f>IF(ISERROR(VLOOKUP($S1184,Datos!$B$25:$C$29,2,0)),"", VLOOKUP($S1184,Datos!$B$25:$C$29,2,0))</f>
        <v>Alta</v>
      </c>
      <c r="U1184" s="198" t="str">
        <f>VLOOKUP($S1184,'Efectividad de Controles'!$B$5:$D$9,3,0)</f>
        <v>Impacto / Probabilidad</v>
      </c>
      <c r="V1184" s="177"/>
      <c r="W1184" s="177"/>
      <c r="X1184" s="178" t="s">
        <v>191</v>
      </c>
      <c r="Y1184" s="178" t="s">
        <v>196</v>
      </c>
      <c r="Z1184" s="198">
        <f>IF( AND($X1184&lt;&gt;"", $Y1184&lt;&gt;""), VLOOKUP( IF(ISERROR(VLOOKUP($X1184,Datos!$B$8:$C$13,2,0)),0,VLOOKUP($X1184,Datos!$B$8:$C$13,2,0)), Datos!$I$9:$N$13, IF(ISERROR(VLOOKUP($Y1184,Datos!$B$17:$C$21,2,0)),0,VLOOKUP($Y1184, Datos!$B$17:$C$21,2,0)+1),  0),  "-")</f>
        <v>25</v>
      </c>
      <c r="AA1184" s="177"/>
      <c r="AB1184" s="177"/>
      <c r="AC1184" s="179"/>
      <c r="AD1184" s="180"/>
      <c r="AE1184" s="198">
        <f t="shared" si="54"/>
        <v>22</v>
      </c>
      <c r="AF1184" s="198">
        <f t="shared" si="55"/>
        <v>25</v>
      </c>
      <c r="AG1184" s="178">
        <v>3</v>
      </c>
      <c r="AH1184" s="198" t="str">
        <f>IF(ISERROR(VLOOKUP($AG1184,Datos!$A$9:$E$13,2,0)),"",VLOOKUP($AG1184,Datos!$A$9:$E$13,2,0))</f>
        <v>3 Moderado</v>
      </c>
      <c r="AI1184" s="197" t="str">
        <f>IF(ISERROR(VLOOKUP($AJ1184,Datos!$D$8:$E$13,2,0)),0,VLOOKUP($AJ1184,Datos!$D$8:$E$13,2,0))</f>
        <v>Extremadamente Dañino</v>
      </c>
      <c r="AJ1184" s="198">
        <f>IF(ISERROR(VLOOKUP($X1184,Datos!$B$8:$E$13,3,0)), 0, VLOOKUP($X1184,Datos!$B$8:$E$13,3,0))</f>
        <v>4</v>
      </c>
      <c r="AK1184" s="198">
        <f>IF(ISERROR(VLOOKUP(AL1184,Datos!D1177:E1182,2,0)),0,VLOOKUP(AL1184,Datos!D1177:E1182,2,0))</f>
        <v>0</v>
      </c>
      <c r="AL1184" s="198">
        <f>IF(ISERROR(VLOOKUP(Y1184,Datos!B1177:E1182,3,0)),0,VLOOKUP(Y1184,Datos!B1177:E1182,3,0))</f>
        <v>0</v>
      </c>
      <c r="AM1184" s="198">
        <f t="shared" si="56"/>
        <v>4</v>
      </c>
      <c r="AN1184" s="198" t="str">
        <f>IF(ISERROR(VLOOKUP($AM1184,Datos!$I$24:$J$28,2,0)),"-",VLOOKUP($AM1184,Datos!$I$24:$J$28,2,0))</f>
        <v>Moderado</v>
      </c>
    </row>
    <row r="1185" spans="1:40" s="199" customFormat="1">
      <c r="A1185" s="196"/>
      <c r="B1185" s="177"/>
      <c r="C1185" s="177"/>
      <c r="D1185" s="177"/>
      <c r="E1185" s="177"/>
      <c r="F1185" s="177"/>
      <c r="G1185" s="177"/>
      <c r="H1185" s="177"/>
      <c r="I1185" s="177"/>
      <c r="J1185" s="177"/>
      <c r="K1185" s="177"/>
      <c r="L1185" s="177"/>
      <c r="M1185" s="178" t="s">
        <v>191</v>
      </c>
      <c r="N1185" s="178" t="s">
        <v>194</v>
      </c>
      <c r="O1185" s="198">
        <f>IF( AND($M1185&lt;&gt;"", $N1185&lt;&gt;""), VLOOKUP( IF(ISERROR(VLOOKUP($M1185,Datos!$B$8:$C$13,2,0)),0,VLOOKUP($M1185,Datos!$B$8:$C$13,2,0)), Datos!$I$9:$N$13, IF(ISERROR(VLOOKUP($N1185,Datos!$B$17:$C$21,2,0)),0,VLOOKUP($N1185, Datos!$B$17:$C$21,2,0)+1),  0),  "-")</f>
        <v>22</v>
      </c>
      <c r="P1185" s="177"/>
      <c r="Q1185" s="177"/>
      <c r="R1185" s="177"/>
      <c r="S1185" s="178" t="s">
        <v>40</v>
      </c>
      <c r="T1185" s="198" t="str">
        <f>IF(ISERROR(VLOOKUP($S1185,Datos!$B$25:$C$29,2,0)),"", VLOOKUP($S1185,Datos!$B$25:$C$29,2,0))</f>
        <v>Alta</v>
      </c>
      <c r="U1185" s="198" t="str">
        <f>VLOOKUP($S1185,'Efectividad de Controles'!$B$5:$D$9,3,0)</f>
        <v>Impacto / Probabilidad</v>
      </c>
      <c r="V1185" s="177"/>
      <c r="W1185" s="177"/>
      <c r="X1185" s="178" t="s">
        <v>191</v>
      </c>
      <c r="Y1185" s="178" t="s">
        <v>196</v>
      </c>
      <c r="Z1185" s="198">
        <f>IF( AND($X1185&lt;&gt;"", $Y1185&lt;&gt;""), VLOOKUP( IF(ISERROR(VLOOKUP($X1185,Datos!$B$8:$C$13,2,0)),0,VLOOKUP($X1185,Datos!$B$8:$C$13,2,0)), Datos!$I$9:$N$13, IF(ISERROR(VLOOKUP($Y1185,Datos!$B$17:$C$21,2,0)),0,VLOOKUP($Y1185, Datos!$B$17:$C$21,2,0)+1),  0),  "-")</f>
        <v>25</v>
      </c>
      <c r="AA1185" s="177"/>
      <c r="AB1185" s="177"/>
      <c r="AC1185" s="179"/>
      <c r="AD1185" s="180"/>
      <c r="AE1185" s="198">
        <f t="shared" ref="AE1185:AE1248" si="57">+O1185</f>
        <v>22</v>
      </c>
      <c r="AF1185" s="198">
        <f t="shared" ref="AF1185:AF1248" si="58">+Z1185</f>
        <v>25</v>
      </c>
      <c r="AG1185" s="178">
        <v>3</v>
      </c>
      <c r="AH1185" s="198" t="str">
        <f>IF(ISERROR(VLOOKUP($AG1185,Datos!$A$9:$E$13,2,0)),"",VLOOKUP($AG1185,Datos!$A$9:$E$13,2,0))</f>
        <v>3 Moderado</v>
      </c>
      <c r="AI1185" s="197" t="str">
        <f>IF(ISERROR(VLOOKUP($AJ1185,Datos!$D$8:$E$13,2,0)),0,VLOOKUP($AJ1185,Datos!$D$8:$E$13,2,0))</f>
        <v>Extremadamente Dañino</v>
      </c>
      <c r="AJ1185" s="198">
        <f>IF(ISERROR(VLOOKUP($X1185,Datos!$B$8:$E$13,3,0)), 0, VLOOKUP($X1185,Datos!$B$8:$E$13,3,0))</f>
        <v>4</v>
      </c>
      <c r="AK1185" s="198">
        <f>IF(ISERROR(VLOOKUP(AL1185,Datos!D1178:E1183,2,0)),0,VLOOKUP(AL1185,Datos!D1178:E1183,2,0))</f>
        <v>0</v>
      </c>
      <c r="AL1185" s="198">
        <f>IF(ISERROR(VLOOKUP(Y1185,Datos!B1178:E1183,3,0)),0,VLOOKUP(Y1185,Datos!B1178:E1183,3,0))</f>
        <v>0</v>
      </c>
      <c r="AM1185" s="198">
        <f t="shared" ref="AM1185:AM1248" si="59">+AL1185+AJ1185</f>
        <v>4</v>
      </c>
      <c r="AN1185" s="198" t="str">
        <f>IF(ISERROR(VLOOKUP($AM1185,Datos!$I$24:$J$28,2,0)),"-",VLOOKUP($AM1185,Datos!$I$24:$J$28,2,0))</f>
        <v>Moderado</v>
      </c>
    </row>
    <row r="1186" spans="1:40" s="199" customFormat="1">
      <c r="A1186" s="196"/>
      <c r="B1186" s="177"/>
      <c r="C1186" s="177"/>
      <c r="D1186" s="177"/>
      <c r="E1186" s="177"/>
      <c r="F1186" s="177"/>
      <c r="G1186" s="177"/>
      <c r="H1186" s="177"/>
      <c r="I1186" s="177"/>
      <c r="J1186" s="177"/>
      <c r="K1186" s="177"/>
      <c r="L1186" s="177"/>
      <c r="M1186" s="178" t="s">
        <v>191</v>
      </c>
      <c r="N1186" s="178" t="s">
        <v>194</v>
      </c>
      <c r="O1186" s="198">
        <f>IF( AND($M1186&lt;&gt;"", $N1186&lt;&gt;""), VLOOKUP( IF(ISERROR(VLOOKUP($M1186,Datos!$B$8:$C$13,2,0)),0,VLOOKUP($M1186,Datos!$B$8:$C$13,2,0)), Datos!$I$9:$N$13, IF(ISERROR(VLOOKUP($N1186,Datos!$B$17:$C$21,2,0)),0,VLOOKUP($N1186, Datos!$B$17:$C$21,2,0)+1),  0),  "-")</f>
        <v>22</v>
      </c>
      <c r="P1186" s="177"/>
      <c r="Q1186" s="177"/>
      <c r="R1186" s="177"/>
      <c r="S1186" s="178" t="s">
        <v>40</v>
      </c>
      <c r="T1186" s="198" t="str">
        <f>IF(ISERROR(VLOOKUP($S1186,Datos!$B$25:$C$29,2,0)),"", VLOOKUP($S1186,Datos!$B$25:$C$29,2,0))</f>
        <v>Alta</v>
      </c>
      <c r="U1186" s="198" t="str">
        <f>VLOOKUP($S1186,'Efectividad de Controles'!$B$5:$D$9,3,0)</f>
        <v>Impacto / Probabilidad</v>
      </c>
      <c r="V1186" s="177"/>
      <c r="W1186" s="177"/>
      <c r="X1186" s="178" t="s">
        <v>191</v>
      </c>
      <c r="Y1186" s="178" t="s">
        <v>196</v>
      </c>
      <c r="Z1186" s="198">
        <f>IF( AND($X1186&lt;&gt;"", $Y1186&lt;&gt;""), VLOOKUP( IF(ISERROR(VLOOKUP($X1186,Datos!$B$8:$C$13,2,0)),0,VLOOKUP($X1186,Datos!$B$8:$C$13,2,0)), Datos!$I$9:$N$13, IF(ISERROR(VLOOKUP($Y1186,Datos!$B$17:$C$21,2,0)),0,VLOOKUP($Y1186, Datos!$B$17:$C$21,2,0)+1),  0),  "-")</f>
        <v>25</v>
      </c>
      <c r="AA1186" s="177"/>
      <c r="AB1186" s="177"/>
      <c r="AC1186" s="179"/>
      <c r="AD1186" s="180"/>
      <c r="AE1186" s="198">
        <f t="shared" si="57"/>
        <v>22</v>
      </c>
      <c r="AF1186" s="198">
        <f t="shared" si="58"/>
        <v>25</v>
      </c>
      <c r="AG1186" s="178">
        <v>3</v>
      </c>
      <c r="AH1186" s="198" t="str">
        <f>IF(ISERROR(VLOOKUP($AG1186,Datos!$A$9:$E$13,2,0)),"",VLOOKUP($AG1186,Datos!$A$9:$E$13,2,0))</f>
        <v>3 Moderado</v>
      </c>
      <c r="AI1186" s="197" t="str">
        <f>IF(ISERROR(VLOOKUP($AJ1186,Datos!$D$8:$E$13,2,0)),0,VLOOKUP($AJ1186,Datos!$D$8:$E$13,2,0))</f>
        <v>Extremadamente Dañino</v>
      </c>
      <c r="AJ1186" s="198">
        <f>IF(ISERROR(VLOOKUP($X1186,Datos!$B$8:$E$13,3,0)), 0, VLOOKUP($X1186,Datos!$B$8:$E$13,3,0))</f>
        <v>4</v>
      </c>
      <c r="AK1186" s="198">
        <f>IF(ISERROR(VLOOKUP(AL1186,Datos!D1179:E1184,2,0)),0,VLOOKUP(AL1186,Datos!D1179:E1184,2,0))</f>
        <v>0</v>
      </c>
      <c r="AL1186" s="198">
        <f>IF(ISERROR(VLOOKUP(Y1186,Datos!B1179:E1184,3,0)),0,VLOOKUP(Y1186,Datos!B1179:E1184,3,0))</f>
        <v>0</v>
      </c>
      <c r="AM1186" s="198">
        <f t="shared" si="59"/>
        <v>4</v>
      </c>
      <c r="AN1186" s="198" t="str">
        <f>IF(ISERROR(VLOOKUP($AM1186,Datos!$I$24:$J$28,2,0)),"-",VLOOKUP($AM1186,Datos!$I$24:$J$28,2,0))</f>
        <v>Moderado</v>
      </c>
    </row>
    <row r="1187" spans="1:40" s="199" customFormat="1">
      <c r="A1187" s="196"/>
      <c r="B1187" s="177"/>
      <c r="C1187" s="177"/>
      <c r="D1187" s="177"/>
      <c r="E1187" s="177"/>
      <c r="F1187" s="177"/>
      <c r="G1187" s="177"/>
      <c r="H1187" s="177"/>
      <c r="I1187" s="177"/>
      <c r="J1187" s="177"/>
      <c r="K1187" s="177"/>
      <c r="L1187" s="177"/>
      <c r="M1187" s="178" t="s">
        <v>191</v>
      </c>
      <c r="N1187" s="178" t="s">
        <v>194</v>
      </c>
      <c r="O1187" s="198">
        <f>IF( AND($M1187&lt;&gt;"", $N1187&lt;&gt;""), VLOOKUP( IF(ISERROR(VLOOKUP($M1187,Datos!$B$8:$C$13,2,0)),0,VLOOKUP($M1187,Datos!$B$8:$C$13,2,0)), Datos!$I$9:$N$13, IF(ISERROR(VLOOKUP($N1187,Datos!$B$17:$C$21,2,0)),0,VLOOKUP($N1187, Datos!$B$17:$C$21,2,0)+1),  0),  "-")</f>
        <v>22</v>
      </c>
      <c r="P1187" s="177"/>
      <c r="Q1187" s="177"/>
      <c r="R1187" s="177"/>
      <c r="S1187" s="178" t="s">
        <v>40</v>
      </c>
      <c r="T1187" s="198" t="str">
        <f>IF(ISERROR(VLOOKUP($S1187,Datos!$B$25:$C$29,2,0)),"", VLOOKUP($S1187,Datos!$B$25:$C$29,2,0))</f>
        <v>Alta</v>
      </c>
      <c r="U1187" s="198" t="str">
        <f>VLOOKUP($S1187,'Efectividad de Controles'!$B$5:$D$9,3,0)</f>
        <v>Impacto / Probabilidad</v>
      </c>
      <c r="V1187" s="177"/>
      <c r="W1187" s="177"/>
      <c r="X1187" s="178" t="s">
        <v>191</v>
      </c>
      <c r="Y1187" s="178" t="s">
        <v>196</v>
      </c>
      <c r="Z1187" s="198">
        <f>IF( AND($X1187&lt;&gt;"", $Y1187&lt;&gt;""), VLOOKUP( IF(ISERROR(VLOOKUP($X1187,Datos!$B$8:$C$13,2,0)),0,VLOOKUP($X1187,Datos!$B$8:$C$13,2,0)), Datos!$I$9:$N$13, IF(ISERROR(VLOOKUP($Y1187,Datos!$B$17:$C$21,2,0)),0,VLOOKUP($Y1187, Datos!$B$17:$C$21,2,0)+1),  0),  "-")</f>
        <v>25</v>
      </c>
      <c r="AA1187" s="177"/>
      <c r="AB1187" s="177"/>
      <c r="AC1187" s="179"/>
      <c r="AD1187" s="180"/>
      <c r="AE1187" s="198">
        <f t="shared" si="57"/>
        <v>22</v>
      </c>
      <c r="AF1187" s="198">
        <f t="shared" si="58"/>
        <v>25</v>
      </c>
      <c r="AG1187" s="178">
        <v>3</v>
      </c>
      <c r="AH1187" s="198" t="str">
        <f>IF(ISERROR(VLOOKUP($AG1187,Datos!$A$9:$E$13,2,0)),"",VLOOKUP($AG1187,Datos!$A$9:$E$13,2,0))</f>
        <v>3 Moderado</v>
      </c>
      <c r="AI1187" s="197" t="str">
        <f>IF(ISERROR(VLOOKUP($AJ1187,Datos!$D$8:$E$13,2,0)),0,VLOOKUP($AJ1187,Datos!$D$8:$E$13,2,0))</f>
        <v>Extremadamente Dañino</v>
      </c>
      <c r="AJ1187" s="198">
        <f>IF(ISERROR(VLOOKUP($X1187,Datos!$B$8:$E$13,3,0)), 0, VLOOKUP($X1187,Datos!$B$8:$E$13,3,0))</f>
        <v>4</v>
      </c>
      <c r="AK1187" s="198">
        <f>IF(ISERROR(VLOOKUP(AL1187,Datos!D1180:E1185,2,0)),0,VLOOKUP(AL1187,Datos!D1180:E1185,2,0))</f>
        <v>0</v>
      </c>
      <c r="AL1187" s="198">
        <f>IF(ISERROR(VLOOKUP(Y1187,Datos!B1180:E1185,3,0)),0,VLOOKUP(Y1187,Datos!B1180:E1185,3,0))</f>
        <v>0</v>
      </c>
      <c r="AM1187" s="198">
        <f t="shared" si="59"/>
        <v>4</v>
      </c>
      <c r="AN1187" s="198" t="str">
        <f>IF(ISERROR(VLOOKUP($AM1187,Datos!$I$24:$J$28,2,0)),"-",VLOOKUP($AM1187,Datos!$I$24:$J$28,2,0))</f>
        <v>Moderado</v>
      </c>
    </row>
    <row r="1188" spans="1:40" s="199" customFormat="1">
      <c r="A1188" s="196"/>
      <c r="B1188" s="177"/>
      <c r="C1188" s="177"/>
      <c r="D1188" s="177"/>
      <c r="E1188" s="177"/>
      <c r="F1188" s="177"/>
      <c r="G1188" s="177"/>
      <c r="H1188" s="177"/>
      <c r="I1188" s="177"/>
      <c r="J1188" s="177"/>
      <c r="K1188" s="177"/>
      <c r="L1188" s="177"/>
      <c r="M1188" s="178" t="s">
        <v>191</v>
      </c>
      <c r="N1188" s="178" t="s">
        <v>194</v>
      </c>
      <c r="O1188" s="198">
        <f>IF( AND($M1188&lt;&gt;"", $N1188&lt;&gt;""), VLOOKUP( IF(ISERROR(VLOOKUP($M1188,Datos!$B$8:$C$13,2,0)),0,VLOOKUP($M1188,Datos!$B$8:$C$13,2,0)), Datos!$I$9:$N$13, IF(ISERROR(VLOOKUP($N1188,Datos!$B$17:$C$21,2,0)),0,VLOOKUP($N1188, Datos!$B$17:$C$21,2,0)+1),  0),  "-")</f>
        <v>22</v>
      </c>
      <c r="P1188" s="177"/>
      <c r="Q1188" s="177"/>
      <c r="R1188" s="177"/>
      <c r="S1188" s="178" t="s">
        <v>40</v>
      </c>
      <c r="T1188" s="198" t="str">
        <f>IF(ISERROR(VLOOKUP($S1188,Datos!$B$25:$C$29,2,0)),"", VLOOKUP($S1188,Datos!$B$25:$C$29,2,0))</f>
        <v>Alta</v>
      </c>
      <c r="U1188" s="198" t="str">
        <f>VLOOKUP($S1188,'Efectividad de Controles'!$B$5:$D$9,3,0)</f>
        <v>Impacto / Probabilidad</v>
      </c>
      <c r="V1188" s="177"/>
      <c r="W1188" s="177"/>
      <c r="X1188" s="178" t="s">
        <v>191</v>
      </c>
      <c r="Y1188" s="178" t="s">
        <v>196</v>
      </c>
      <c r="Z1188" s="198">
        <f>IF( AND($X1188&lt;&gt;"", $Y1188&lt;&gt;""), VLOOKUP( IF(ISERROR(VLOOKUP($X1188,Datos!$B$8:$C$13,2,0)),0,VLOOKUP($X1188,Datos!$B$8:$C$13,2,0)), Datos!$I$9:$N$13, IF(ISERROR(VLOOKUP($Y1188,Datos!$B$17:$C$21,2,0)),0,VLOOKUP($Y1188, Datos!$B$17:$C$21,2,0)+1),  0),  "-")</f>
        <v>25</v>
      </c>
      <c r="AA1188" s="177"/>
      <c r="AB1188" s="177"/>
      <c r="AC1188" s="179"/>
      <c r="AD1188" s="180"/>
      <c r="AE1188" s="198">
        <f t="shared" si="57"/>
        <v>22</v>
      </c>
      <c r="AF1188" s="198">
        <f t="shared" si="58"/>
        <v>25</v>
      </c>
      <c r="AG1188" s="178">
        <v>3</v>
      </c>
      <c r="AH1188" s="198" t="str">
        <f>IF(ISERROR(VLOOKUP($AG1188,Datos!$A$9:$E$13,2,0)),"",VLOOKUP($AG1188,Datos!$A$9:$E$13,2,0))</f>
        <v>3 Moderado</v>
      </c>
      <c r="AI1188" s="197" t="str">
        <f>IF(ISERROR(VLOOKUP($AJ1188,Datos!$D$8:$E$13,2,0)),0,VLOOKUP($AJ1188,Datos!$D$8:$E$13,2,0))</f>
        <v>Extremadamente Dañino</v>
      </c>
      <c r="AJ1188" s="198">
        <f>IF(ISERROR(VLOOKUP($X1188,Datos!$B$8:$E$13,3,0)), 0, VLOOKUP($X1188,Datos!$B$8:$E$13,3,0))</f>
        <v>4</v>
      </c>
      <c r="AK1188" s="198">
        <f>IF(ISERROR(VLOOKUP(AL1188,Datos!D1181:E1186,2,0)),0,VLOOKUP(AL1188,Datos!D1181:E1186,2,0))</f>
        <v>0</v>
      </c>
      <c r="AL1188" s="198">
        <f>IF(ISERROR(VLOOKUP(Y1188,Datos!B1181:E1186,3,0)),0,VLOOKUP(Y1188,Datos!B1181:E1186,3,0))</f>
        <v>0</v>
      </c>
      <c r="AM1188" s="198">
        <f t="shared" si="59"/>
        <v>4</v>
      </c>
      <c r="AN1188" s="198" t="str">
        <f>IF(ISERROR(VLOOKUP($AM1188,Datos!$I$24:$J$28,2,0)),"-",VLOOKUP($AM1188,Datos!$I$24:$J$28,2,0))</f>
        <v>Moderado</v>
      </c>
    </row>
    <row r="1189" spans="1:40" s="199" customFormat="1">
      <c r="A1189" s="196"/>
      <c r="B1189" s="177"/>
      <c r="C1189" s="177"/>
      <c r="D1189" s="177"/>
      <c r="E1189" s="177"/>
      <c r="F1189" s="177"/>
      <c r="G1189" s="177"/>
      <c r="H1189" s="177"/>
      <c r="I1189" s="177"/>
      <c r="J1189" s="177"/>
      <c r="K1189" s="177"/>
      <c r="L1189" s="177"/>
      <c r="M1189" s="178" t="s">
        <v>191</v>
      </c>
      <c r="N1189" s="178" t="s">
        <v>194</v>
      </c>
      <c r="O1189" s="198">
        <f>IF( AND($M1189&lt;&gt;"", $N1189&lt;&gt;""), VLOOKUP( IF(ISERROR(VLOOKUP($M1189,Datos!$B$8:$C$13,2,0)),0,VLOOKUP($M1189,Datos!$B$8:$C$13,2,0)), Datos!$I$9:$N$13, IF(ISERROR(VLOOKUP($N1189,Datos!$B$17:$C$21,2,0)),0,VLOOKUP($N1189, Datos!$B$17:$C$21,2,0)+1),  0),  "-")</f>
        <v>22</v>
      </c>
      <c r="P1189" s="177"/>
      <c r="Q1189" s="177"/>
      <c r="R1189" s="177"/>
      <c r="S1189" s="178" t="s">
        <v>40</v>
      </c>
      <c r="T1189" s="198" t="str">
        <f>IF(ISERROR(VLOOKUP($S1189,Datos!$B$25:$C$29,2,0)),"", VLOOKUP($S1189,Datos!$B$25:$C$29,2,0))</f>
        <v>Alta</v>
      </c>
      <c r="U1189" s="198" t="str">
        <f>VLOOKUP($S1189,'Efectividad de Controles'!$B$5:$D$9,3,0)</f>
        <v>Impacto / Probabilidad</v>
      </c>
      <c r="V1189" s="177"/>
      <c r="W1189" s="177"/>
      <c r="X1189" s="178" t="s">
        <v>191</v>
      </c>
      <c r="Y1189" s="178" t="s">
        <v>196</v>
      </c>
      <c r="Z1189" s="198">
        <f>IF( AND($X1189&lt;&gt;"", $Y1189&lt;&gt;""), VLOOKUP( IF(ISERROR(VLOOKUP($X1189,Datos!$B$8:$C$13,2,0)),0,VLOOKUP($X1189,Datos!$B$8:$C$13,2,0)), Datos!$I$9:$N$13, IF(ISERROR(VLOOKUP($Y1189,Datos!$B$17:$C$21,2,0)),0,VLOOKUP($Y1189, Datos!$B$17:$C$21,2,0)+1),  0),  "-")</f>
        <v>25</v>
      </c>
      <c r="AA1189" s="177"/>
      <c r="AB1189" s="177"/>
      <c r="AC1189" s="179"/>
      <c r="AD1189" s="180"/>
      <c r="AE1189" s="198">
        <f t="shared" si="57"/>
        <v>22</v>
      </c>
      <c r="AF1189" s="198">
        <f t="shared" si="58"/>
        <v>25</v>
      </c>
      <c r="AG1189" s="178">
        <v>3</v>
      </c>
      <c r="AH1189" s="198" t="str">
        <f>IF(ISERROR(VLOOKUP($AG1189,Datos!$A$9:$E$13,2,0)),"",VLOOKUP($AG1189,Datos!$A$9:$E$13,2,0))</f>
        <v>3 Moderado</v>
      </c>
      <c r="AI1189" s="197" t="str">
        <f>IF(ISERROR(VLOOKUP($AJ1189,Datos!$D$8:$E$13,2,0)),0,VLOOKUP($AJ1189,Datos!$D$8:$E$13,2,0))</f>
        <v>Extremadamente Dañino</v>
      </c>
      <c r="AJ1189" s="198">
        <f>IF(ISERROR(VLOOKUP($X1189,Datos!$B$8:$E$13,3,0)), 0, VLOOKUP($X1189,Datos!$B$8:$E$13,3,0))</f>
        <v>4</v>
      </c>
      <c r="AK1189" s="198">
        <f>IF(ISERROR(VLOOKUP(AL1189,Datos!D1182:E1187,2,0)),0,VLOOKUP(AL1189,Datos!D1182:E1187,2,0))</f>
        <v>0</v>
      </c>
      <c r="AL1189" s="198">
        <f>IF(ISERROR(VLOOKUP(Y1189,Datos!B1182:E1187,3,0)),0,VLOOKUP(Y1189,Datos!B1182:E1187,3,0))</f>
        <v>0</v>
      </c>
      <c r="AM1189" s="198">
        <f t="shared" si="59"/>
        <v>4</v>
      </c>
      <c r="AN1189" s="198" t="str">
        <f>IF(ISERROR(VLOOKUP($AM1189,Datos!$I$24:$J$28,2,0)),"-",VLOOKUP($AM1189,Datos!$I$24:$J$28,2,0))</f>
        <v>Moderado</v>
      </c>
    </row>
    <row r="1190" spans="1:40" s="199" customFormat="1">
      <c r="A1190" s="196"/>
      <c r="B1190" s="177"/>
      <c r="C1190" s="177"/>
      <c r="D1190" s="177"/>
      <c r="E1190" s="177"/>
      <c r="F1190" s="177"/>
      <c r="G1190" s="177"/>
      <c r="H1190" s="177"/>
      <c r="I1190" s="177"/>
      <c r="J1190" s="177"/>
      <c r="K1190" s="177"/>
      <c r="L1190" s="177"/>
      <c r="M1190" s="178" t="s">
        <v>191</v>
      </c>
      <c r="N1190" s="178" t="s">
        <v>194</v>
      </c>
      <c r="O1190" s="198">
        <f>IF( AND($M1190&lt;&gt;"", $N1190&lt;&gt;""), VLOOKUP( IF(ISERROR(VLOOKUP($M1190,Datos!$B$8:$C$13,2,0)),0,VLOOKUP($M1190,Datos!$B$8:$C$13,2,0)), Datos!$I$9:$N$13, IF(ISERROR(VLOOKUP($N1190,Datos!$B$17:$C$21,2,0)),0,VLOOKUP($N1190, Datos!$B$17:$C$21,2,0)+1),  0),  "-")</f>
        <v>22</v>
      </c>
      <c r="P1190" s="177"/>
      <c r="Q1190" s="177"/>
      <c r="R1190" s="177"/>
      <c r="S1190" s="178" t="s">
        <v>40</v>
      </c>
      <c r="T1190" s="198" t="str">
        <f>IF(ISERROR(VLOOKUP($S1190,Datos!$B$25:$C$29,2,0)),"", VLOOKUP($S1190,Datos!$B$25:$C$29,2,0))</f>
        <v>Alta</v>
      </c>
      <c r="U1190" s="198" t="str">
        <f>VLOOKUP($S1190,'Efectividad de Controles'!$B$5:$D$9,3,0)</f>
        <v>Impacto / Probabilidad</v>
      </c>
      <c r="V1190" s="177"/>
      <c r="W1190" s="177"/>
      <c r="X1190" s="178" t="s">
        <v>191</v>
      </c>
      <c r="Y1190" s="178" t="s">
        <v>196</v>
      </c>
      <c r="Z1190" s="198">
        <f>IF( AND($X1190&lt;&gt;"", $Y1190&lt;&gt;""), VLOOKUP( IF(ISERROR(VLOOKUP($X1190,Datos!$B$8:$C$13,2,0)),0,VLOOKUP($X1190,Datos!$B$8:$C$13,2,0)), Datos!$I$9:$N$13, IF(ISERROR(VLOOKUP($Y1190,Datos!$B$17:$C$21,2,0)),0,VLOOKUP($Y1190, Datos!$B$17:$C$21,2,0)+1),  0),  "-")</f>
        <v>25</v>
      </c>
      <c r="AA1190" s="177"/>
      <c r="AB1190" s="177"/>
      <c r="AC1190" s="179"/>
      <c r="AD1190" s="180"/>
      <c r="AE1190" s="198">
        <f t="shared" si="57"/>
        <v>22</v>
      </c>
      <c r="AF1190" s="198">
        <f t="shared" si="58"/>
        <v>25</v>
      </c>
      <c r="AG1190" s="178">
        <v>3</v>
      </c>
      <c r="AH1190" s="198" t="str">
        <f>IF(ISERROR(VLOOKUP($AG1190,Datos!$A$9:$E$13,2,0)),"",VLOOKUP($AG1190,Datos!$A$9:$E$13,2,0))</f>
        <v>3 Moderado</v>
      </c>
      <c r="AI1190" s="197" t="str">
        <f>IF(ISERROR(VLOOKUP($AJ1190,Datos!$D$8:$E$13,2,0)),0,VLOOKUP($AJ1190,Datos!$D$8:$E$13,2,0))</f>
        <v>Extremadamente Dañino</v>
      </c>
      <c r="AJ1190" s="198">
        <f>IF(ISERROR(VLOOKUP($X1190,Datos!$B$8:$E$13,3,0)), 0, VLOOKUP($X1190,Datos!$B$8:$E$13,3,0))</f>
        <v>4</v>
      </c>
      <c r="AK1190" s="198">
        <f>IF(ISERROR(VLOOKUP(AL1190,Datos!D1183:E1188,2,0)),0,VLOOKUP(AL1190,Datos!D1183:E1188,2,0))</f>
        <v>0</v>
      </c>
      <c r="AL1190" s="198">
        <f>IF(ISERROR(VLOOKUP(Y1190,Datos!B1183:E1188,3,0)),0,VLOOKUP(Y1190,Datos!B1183:E1188,3,0))</f>
        <v>0</v>
      </c>
      <c r="AM1190" s="198">
        <f t="shared" si="59"/>
        <v>4</v>
      </c>
      <c r="AN1190" s="198" t="str">
        <f>IF(ISERROR(VLOOKUP($AM1190,Datos!$I$24:$J$28,2,0)),"-",VLOOKUP($AM1190,Datos!$I$24:$J$28,2,0))</f>
        <v>Moderado</v>
      </c>
    </row>
    <row r="1191" spans="1:40" s="199" customFormat="1">
      <c r="A1191" s="196"/>
      <c r="B1191" s="177"/>
      <c r="C1191" s="177"/>
      <c r="D1191" s="177"/>
      <c r="E1191" s="177"/>
      <c r="F1191" s="177"/>
      <c r="G1191" s="177"/>
      <c r="H1191" s="177"/>
      <c r="I1191" s="177"/>
      <c r="J1191" s="177"/>
      <c r="K1191" s="177"/>
      <c r="L1191" s="177"/>
      <c r="M1191" s="178" t="s">
        <v>191</v>
      </c>
      <c r="N1191" s="178" t="s">
        <v>194</v>
      </c>
      <c r="O1191" s="198">
        <f>IF( AND($M1191&lt;&gt;"", $N1191&lt;&gt;""), VLOOKUP( IF(ISERROR(VLOOKUP($M1191,Datos!$B$8:$C$13,2,0)),0,VLOOKUP($M1191,Datos!$B$8:$C$13,2,0)), Datos!$I$9:$N$13, IF(ISERROR(VLOOKUP($N1191,Datos!$B$17:$C$21,2,0)),0,VLOOKUP($N1191, Datos!$B$17:$C$21,2,0)+1),  0),  "-")</f>
        <v>22</v>
      </c>
      <c r="P1191" s="177"/>
      <c r="Q1191" s="177"/>
      <c r="R1191" s="177"/>
      <c r="S1191" s="178" t="s">
        <v>40</v>
      </c>
      <c r="T1191" s="198" t="str">
        <f>IF(ISERROR(VLOOKUP($S1191,Datos!$B$25:$C$29,2,0)),"", VLOOKUP($S1191,Datos!$B$25:$C$29,2,0))</f>
        <v>Alta</v>
      </c>
      <c r="U1191" s="198" t="str">
        <f>VLOOKUP($S1191,'Efectividad de Controles'!$B$5:$D$9,3,0)</f>
        <v>Impacto / Probabilidad</v>
      </c>
      <c r="V1191" s="177"/>
      <c r="W1191" s="177"/>
      <c r="X1191" s="178" t="s">
        <v>191</v>
      </c>
      <c r="Y1191" s="178" t="s">
        <v>196</v>
      </c>
      <c r="Z1191" s="198">
        <f>IF( AND($X1191&lt;&gt;"", $Y1191&lt;&gt;""), VLOOKUP( IF(ISERROR(VLOOKUP($X1191,Datos!$B$8:$C$13,2,0)),0,VLOOKUP($X1191,Datos!$B$8:$C$13,2,0)), Datos!$I$9:$N$13, IF(ISERROR(VLOOKUP($Y1191,Datos!$B$17:$C$21,2,0)),0,VLOOKUP($Y1191, Datos!$B$17:$C$21,2,0)+1),  0),  "-")</f>
        <v>25</v>
      </c>
      <c r="AA1191" s="177"/>
      <c r="AB1191" s="177"/>
      <c r="AC1191" s="179"/>
      <c r="AD1191" s="180"/>
      <c r="AE1191" s="198">
        <f t="shared" si="57"/>
        <v>22</v>
      </c>
      <c r="AF1191" s="198">
        <f t="shared" si="58"/>
        <v>25</v>
      </c>
      <c r="AG1191" s="178">
        <v>3</v>
      </c>
      <c r="AH1191" s="198" t="str">
        <f>IF(ISERROR(VLOOKUP($AG1191,Datos!$A$9:$E$13,2,0)),"",VLOOKUP($AG1191,Datos!$A$9:$E$13,2,0))</f>
        <v>3 Moderado</v>
      </c>
      <c r="AI1191" s="197" t="str">
        <f>IF(ISERROR(VLOOKUP($AJ1191,Datos!$D$8:$E$13,2,0)),0,VLOOKUP($AJ1191,Datos!$D$8:$E$13,2,0))</f>
        <v>Extremadamente Dañino</v>
      </c>
      <c r="AJ1191" s="198">
        <f>IF(ISERROR(VLOOKUP($X1191,Datos!$B$8:$E$13,3,0)), 0, VLOOKUP($X1191,Datos!$B$8:$E$13,3,0))</f>
        <v>4</v>
      </c>
      <c r="AK1191" s="198">
        <f>IF(ISERROR(VLOOKUP(AL1191,Datos!D1184:E1189,2,0)),0,VLOOKUP(AL1191,Datos!D1184:E1189,2,0))</f>
        <v>0</v>
      </c>
      <c r="AL1191" s="198">
        <f>IF(ISERROR(VLOOKUP(Y1191,Datos!B1184:E1189,3,0)),0,VLOOKUP(Y1191,Datos!B1184:E1189,3,0))</f>
        <v>0</v>
      </c>
      <c r="AM1191" s="198">
        <f t="shared" si="59"/>
        <v>4</v>
      </c>
      <c r="AN1191" s="198" t="str">
        <f>IF(ISERROR(VLOOKUP($AM1191,Datos!$I$24:$J$28,2,0)),"-",VLOOKUP($AM1191,Datos!$I$24:$J$28,2,0))</f>
        <v>Moderado</v>
      </c>
    </row>
    <row r="1192" spans="1:40" s="199" customFormat="1">
      <c r="A1192" s="196"/>
      <c r="B1192" s="177"/>
      <c r="C1192" s="177"/>
      <c r="D1192" s="177"/>
      <c r="E1192" s="177"/>
      <c r="F1192" s="177"/>
      <c r="G1192" s="177"/>
      <c r="H1192" s="177"/>
      <c r="I1192" s="177"/>
      <c r="J1192" s="177"/>
      <c r="K1192" s="177"/>
      <c r="L1192" s="177"/>
      <c r="M1192" s="178" t="s">
        <v>191</v>
      </c>
      <c r="N1192" s="178" t="s">
        <v>194</v>
      </c>
      <c r="O1192" s="198">
        <f>IF( AND($M1192&lt;&gt;"", $N1192&lt;&gt;""), VLOOKUP( IF(ISERROR(VLOOKUP($M1192,Datos!$B$8:$C$13,2,0)),0,VLOOKUP($M1192,Datos!$B$8:$C$13,2,0)), Datos!$I$9:$N$13, IF(ISERROR(VLOOKUP($N1192,Datos!$B$17:$C$21,2,0)),0,VLOOKUP($N1192, Datos!$B$17:$C$21,2,0)+1),  0),  "-")</f>
        <v>22</v>
      </c>
      <c r="P1192" s="177"/>
      <c r="Q1192" s="177"/>
      <c r="R1192" s="177"/>
      <c r="S1192" s="178" t="s">
        <v>40</v>
      </c>
      <c r="T1192" s="198" t="str">
        <f>IF(ISERROR(VLOOKUP($S1192,Datos!$B$25:$C$29,2,0)),"", VLOOKUP($S1192,Datos!$B$25:$C$29,2,0))</f>
        <v>Alta</v>
      </c>
      <c r="U1192" s="198" t="str">
        <f>VLOOKUP($S1192,'Efectividad de Controles'!$B$5:$D$9,3,0)</f>
        <v>Impacto / Probabilidad</v>
      </c>
      <c r="V1192" s="177"/>
      <c r="W1192" s="177"/>
      <c r="X1192" s="178" t="s">
        <v>191</v>
      </c>
      <c r="Y1192" s="178" t="s">
        <v>196</v>
      </c>
      <c r="Z1192" s="198">
        <f>IF( AND($X1192&lt;&gt;"", $Y1192&lt;&gt;""), VLOOKUP( IF(ISERROR(VLOOKUP($X1192,Datos!$B$8:$C$13,2,0)),0,VLOOKUP($X1192,Datos!$B$8:$C$13,2,0)), Datos!$I$9:$N$13, IF(ISERROR(VLOOKUP($Y1192,Datos!$B$17:$C$21,2,0)),0,VLOOKUP($Y1192, Datos!$B$17:$C$21,2,0)+1),  0),  "-")</f>
        <v>25</v>
      </c>
      <c r="AA1192" s="177"/>
      <c r="AB1192" s="177"/>
      <c r="AC1192" s="179"/>
      <c r="AD1192" s="180"/>
      <c r="AE1192" s="198">
        <f t="shared" si="57"/>
        <v>22</v>
      </c>
      <c r="AF1192" s="198">
        <f t="shared" si="58"/>
        <v>25</v>
      </c>
      <c r="AG1192" s="178">
        <v>3</v>
      </c>
      <c r="AH1192" s="198" t="str">
        <f>IF(ISERROR(VLOOKUP($AG1192,Datos!$A$9:$E$13,2,0)),"",VLOOKUP($AG1192,Datos!$A$9:$E$13,2,0))</f>
        <v>3 Moderado</v>
      </c>
      <c r="AI1192" s="197" t="str">
        <f>IF(ISERROR(VLOOKUP($AJ1192,Datos!$D$8:$E$13,2,0)),0,VLOOKUP($AJ1192,Datos!$D$8:$E$13,2,0))</f>
        <v>Extremadamente Dañino</v>
      </c>
      <c r="AJ1192" s="198">
        <f>IF(ISERROR(VLOOKUP($X1192,Datos!$B$8:$E$13,3,0)), 0, VLOOKUP($X1192,Datos!$B$8:$E$13,3,0))</f>
        <v>4</v>
      </c>
      <c r="AK1192" s="198">
        <f>IF(ISERROR(VLOOKUP(AL1192,Datos!D1185:E1190,2,0)),0,VLOOKUP(AL1192,Datos!D1185:E1190,2,0))</f>
        <v>0</v>
      </c>
      <c r="AL1192" s="198">
        <f>IF(ISERROR(VLOOKUP(Y1192,Datos!B1185:E1190,3,0)),0,VLOOKUP(Y1192,Datos!B1185:E1190,3,0))</f>
        <v>0</v>
      </c>
      <c r="AM1192" s="198">
        <f t="shared" si="59"/>
        <v>4</v>
      </c>
      <c r="AN1192" s="198" t="str">
        <f>IF(ISERROR(VLOOKUP($AM1192,Datos!$I$24:$J$28,2,0)),"-",VLOOKUP($AM1192,Datos!$I$24:$J$28,2,0))</f>
        <v>Moderado</v>
      </c>
    </row>
    <row r="1193" spans="1:40" s="199" customFormat="1">
      <c r="A1193" s="196"/>
      <c r="B1193" s="177"/>
      <c r="C1193" s="177"/>
      <c r="D1193" s="177"/>
      <c r="E1193" s="177"/>
      <c r="F1193" s="177"/>
      <c r="G1193" s="177"/>
      <c r="H1193" s="177"/>
      <c r="I1193" s="177"/>
      <c r="J1193" s="177"/>
      <c r="K1193" s="177"/>
      <c r="L1193" s="177"/>
      <c r="M1193" s="178" t="s">
        <v>191</v>
      </c>
      <c r="N1193" s="178" t="s">
        <v>194</v>
      </c>
      <c r="O1193" s="198">
        <f>IF( AND($M1193&lt;&gt;"", $N1193&lt;&gt;""), VLOOKUP( IF(ISERROR(VLOOKUP($M1193,Datos!$B$8:$C$13,2,0)),0,VLOOKUP($M1193,Datos!$B$8:$C$13,2,0)), Datos!$I$9:$N$13, IF(ISERROR(VLOOKUP($N1193,Datos!$B$17:$C$21,2,0)),0,VLOOKUP($N1193, Datos!$B$17:$C$21,2,0)+1),  0),  "-")</f>
        <v>22</v>
      </c>
      <c r="P1193" s="177"/>
      <c r="Q1193" s="177"/>
      <c r="R1193" s="177"/>
      <c r="S1193" s="178" t="s">
        <v>40</v>
      </c>
      <c r="T1193" s="198" t="str">
        <f>IF(ISERROR(VLOOKUP($S1193,Datos!$B$25:$C$29,2,0)),"", VLOOKUP($S1193,Datos!$B$25:$C$29,2,0))</f>
        <v>Alta</v>
      </c>
      <c r="U1193" s="198" t="str">
        <f>VLOOKUP($S1193,'Efectividad de Controles'!$B$5:$D$9,3,0)</f>
        <v>Impacto / Probabilidad</v>
      </c>
      <c r="V1193" s="177"/>
      <c r="W1193" s="177"/>
      <c r="X1193" s="178" t="s">
        <v>191</v>
      </c>
      <c r="Y1193" s="178" t="s">
        <v>196</v>
      </c>
      <c r="Z1193" s="198">
        <f>IF( AND($X1193&lt;&gt;"", $Y1193&lt;&gt;""), VLOOKUP( IF(ISERROR(VLOOKUP($X1193,Datos!$B$8:$C$13,2,0)),0,VLOOKUP($X1193,Datos!$B$8:$C$13,2,0)), Datos!$I$9:$N$13, IF(ISERROR(VLOOKUP($Y1193,Datos!$B$17:$C$21,2,0)),0,VLOOKUP($Y1193, Datos!$B$17:$C$21,2,0)+1),  0),  "-")</f>
        <v>25</v>
      </c>
      <c r="AA1193" s="177"/>
      <c r="AB1193" s="177"/>
      <c r="AC1193" s="179"/>
      <c r="AD1193" s="180"/>
      <c r="AE1193" s="198">
        <f t="shared" si="57"/>
        <v>22</v>
      </c>
      <c r="AF1193" s="198">
        <f t="shared" si="58"/>
        <v>25</v>
      </c>
      <c r="AG1193" s="178">
        <v>3</v>
      </c>
      <c r="AH1193" s="198" t="str">
        <f>IF(ISERROR(VLOOKUP($AG1193,Datos!$A$9:$E$13,2,0)),"",VLOOKUP($AG1193,Datos!$A$9:$E$13,2,0))</f>
        <v>3 Moderado</v>
      </c>
      <c r="AI1193" s="197" t="str">
        <f>IF(ISERROR(VLOOKUP($AJ1193,Datos!$D$8:$E$13,2,0)),0,VLOOKUP($AJ1193,Datos!$D$8:$E$13,2,0))</f>
        <v>Extremadamente Dañino</v>
      </c>
      <c r="AJ1193" s="198">
        <f>IF(ISERROR(VLOOKUP($X1193,Datos!$B$8:$E$13,3,0)), 0, VLOOKUP($X1193,Datos!$B$8:$E$13,3,0))</f>
        <v>4</v>
      </c>
      <c r="AK1193" s="198">
        <f>IF(ISERROR(VLOOKUP(AL1193,Datos!D1186:E1191,2,0)),0,VLOOKUP(AL1193,Datos!D1186:E1191,2,0))</f>
        <v>0</v>
      </c>
      <c r="AL1193" s="198">
        <f>IF(ISERROR(VLOOKUP(Y1193,Datos!B1186:E1191,3,0)),0,VLOOKUP(Y1193,Datos!B1186:E1191,3,0))</f>
        <v>0</v>
      </c>
      <c r="AM1193" s="198">
        <f t="shared" si="59"/>
        <v>4</v>
      </c>
      <c r="AN1193" s="198" t="str">
        <f>IF(ISERROR(VLOOKUP($AM1193,Datos!$I$24:$J$28,2,0)),"-",VLOOKUP($AM1193,Datos!$I$24:$J$28,2,0))</f>
        <v>Moderado</v>
      </c>
    </row>
    <row r="1194" spans="1:40" s="199" customFormat="1">
      <c r="A1194" s="196"/>
      <c r="B1194" s="177"/>
      <c r="C1194" s="177"/>
      <c r="D1194" s="177"/>
      <c r="E1194" s="177"/>
      <c r="F1194" s="177"/>
      <c r="G1194" s="177"/>
      <c r="H1194" s="177"/>
      <c r="I1194" s="177"/>
      <c r="J1194" s="177"/>
      <c r="K1194" s="177"/>
      <c r="L1194" s="177"/>
      <c r="M1194" s="178" t="s">
        <v>191</v>
      </c>
      <c r="N1194" s="178" t="s">
        <v>194</v>
      </c>
      <c r="O1194" s="198">
        <f>IF( AND($M1194&lt;&gt;"", $N1194&lt;&gt;""), VLOOKUP( IF(ISERROR(VLOOKUP($M1194,Datos!$B$8:$C$13,2,0)),0,VLOOKUP($M1194,Datos!$B$8:$C$13,2,0)), Datos!$I$9:$N$13, IF(ISERROR(VLOOKUP($N1194,Datos!$B$17:$C$21,2,0)),0,VLOOKUP($N1194, Datos!$B$17:$C$21,2,0)+1),  0),  "-")</f>
        <v>22</v>
      </c>
      <c r="P1194" s="177"/>
      <c r="Q1194" s="177"/>
      <c r="R1194" s="177"/>
      <c r="S1194" s="178" t="s">
        <v>40</v>
      </c>
      <c r="T1194" s="198" t="str">
        <f>IF(ISERROR(VLOOKUP($S1194,Datos!$B$25:$C$29,2,0)),"", VLOOKUP($S1194,Datos!$B$25:$C$29,2,0))</f>
        <v>Alta</v>
      </c>
      <c r="U1194" s="198" t="str">
        <f>VLOOKUP($S1194,'Efectividad de Controles'!$B$5:$D$9,3,0)</f>
        <v>Impacto / Probabilidad</v>
      </c>
      <c r="V1194" s="177"/>
      <c r="W1194" s="177"/>
      <c r="X1194" s="178" t="s">
        <v>191</v>
      </c>
      <c r="Y1194" s="178" t="s">
        <v>196</v>
      </c>
      <c r="Z1194" s="198">
        <f>IF( AND($X1194&lt;&gt;"", $Y1194&lt;&gt;""), VLOOKUP( IF(ISERROR(VLOOKUP($X1194,Datos!$B$8:$C$13,2,0)),0,VLOOKUP($X1194,Datos!$B$8:$C$13,2,0)), Datos!$I$9:$N$13, IF(ISERROR(VLOOKUP($Y1194,Datos!$B$17:$C$21,2,0)),0,VLOOKUP($Y1194, Datos!$B$17:$C$21,2,0)+1),  0),  "-")</f>
        <v>25</v>
      </c>
      <c r="AA1194" s="177"/>
      <c r="AB1194" s="177"/>
      <c r="AC1194" s="179"/>
      <c r="AD1194" s="180"/>
      <c r="AE1194" s="198">
        <f t="shared" si="57"/>
        <v>22</v>
      </c>
      <c r="AF1194" s="198">
        <f t="shared" si="58"/>
        <v>25</v>
      </c>
      <c r="AG1194" s="178">
        <v>3</v>
      </c>
      <c r="AH1194" s="198" t="str">
        <f>IF(ISERROR(VLOOKUP($AG1194,Datos!$A$9:$E$13,2,0)),"",VLOOKUP($AG1194,Datos!$A$9:$E$13,2,0))</f>
        <v>3 Moderado</v>
      </c>
      <c r="AI1194" s="197" t="str">
        <f>IF(ISERROR(VLOOKUP($AJ1194,Datos!$D$8:$E$13,2,0)),0,VLOOKUP($AJ1194,Datos!$D$8:$E$13,2,0))</f>
        <v>Extremadamente Dañino</v>
      </c>
      <c r="AJ1194" s="198">
        <f>IF(ISERROR(VLOOKUP($X1194,Datos!$B$8:$E$13,3,0)), 0, VLOOKUP($X1194,Datos!$B$8:$E$13,3,0))</f>
        <v>4</v>
      </c>
      <c r="AK1194" s="198">
        <f>IF(ISERROR(VLOOKUP(AL1194,Datos!D1187:E1192,2,0)),0,VLOOKUP(AL1194,Datos!D1187:E1192,2,0))</f>
        <v>0</v>
      </c>
      <c r="AL1194" s="198">
        <f>IF(ISERROR(VLOOKUP(Y1194,Datos!B1187:E1192,3,0)),0,VLOOKUP(Y1194,Datos!B1187:E1192,3,0))</f>
        <v>0</v>
      </c>
      <c r="AM1194" s="198">
        <f t="shared" si="59"/>
        <v>4</v>
      </c>
      <c r="AN1194" s="198" t="str">
        <f>IF(ISERROR(VLOOKUP($AM1194,Datos!$I$24:$J$28,2,0)),"-",VLOOKUP($AM1194,Datos!$I$24:$J$28,2,0))</f>
        <v>Moderado</v>
      </c>
    </row>
    <row r="1195" spans="1:40" s="199" customFormat="1">
      <c r="A1195" s="196"/>
      <c r="B1195" s="177"/>
      <c r="C1195" s="177"/>
      <c r="D1195" s="177"/>
      <c r="E1195" s="177"/>
      <c r="F1195" s="177"/>
      <c r="G1195" s="177"/>
      <c r="H1195" s="177"/>
      <c r="I1195" s="177"/>
      <c r="J1195" s="177"/>
      <c r="K1195" s="177"/>
      <c r="L1195" s="177"/>
      <c r="M1195" s="178" t="s">
        <v>191</v>
      </c>
      <c r="N1195" s="178" t="s">
        <v>194</v>
      </c>
      <c r="O1195" s="198">
        <f>IF( AND($M1195&lt;&gt;"", $N1195&lt;&gt;""), VLOOKUP( IF(ISERROR(VLOOKUP($M1195,Datos!$B$8:$C$13,2,0)),0,VLOOKUP($M1195,Datos!$B$8:$C$13,2,0)), Datos!$I$9:$N$13, IF(ISERROR(VLOOKUP($N1195,Datos!$B$17:$C$21,2,0)),0,VLOOKUP($N1195, Datos!$B$17:$C$21,2,0)+1),  0),  "-")</f>
        <v>22</v>
      </c>
      <c r="P1195" s="177"/>
      <c r="Q1195" s="177"/>
      <c r="R1195" s="177"/>
      <c r="S1195" s="178" t="s">
        <v>40</v>
      </c>
      <c r="T1195" s="198" t="str">
        <f>IF(ISERROR(VLOOKUP($S1195,Datos!$B$25:$C$29,2,0)),"", VLOOKUP($S1195,Datos!$B$25:$C$29,2,0))</f>
        <v>Alta</v>
      </c>
      <c r="U1195" s="198" t="str">
        <f>VLOOKUP($S1195,'Efectividad de Controles'!$B$5:$D$9,3,0)</f>
        <v>Impacto / Probabilidad</v>
      </c>
      <c r="V1195" s="177"/>
      <c r="W1195" s="177"/>
      <c r="X1195" s="178" t="s">
        <v>191</v>
      </c>
      <c r="Y1195" s="178" t="s">
        <v>196</v>
      </c>
      <c r="Z1195" s="198">
        <f>IF( AND($X1195&lt;&gt;"", $Y1195&lt;&gt;""), VLOOKUP( IF(ISERROR(VLOOKUP($X1195,Datos!$B$8:$C$13,2,0)),0,VLOOKUP($X1195,Datos!$B$8:$C$13,2,0)), Datos!$I$9:$N$13, IF(ISERROR(VLOOKUP($Y1195,Datos!$B$17:$C$21,2,0)),0,VLOOKUP($Y1195, Datos!$B$17:$C$21,2,0)+1),  0),  "-")</f>
        <v>25</v>
      </c>
      <c r="AA1195" s="177"/>
      <c r="AB1195" s="177"/>
      <c r="AC1195" s="179"/>
      <c r="AD1195" s="180"/>
      <c r="AE1195" s="198">
        <f t="shared" si="57"/>
        <v>22</v>
      </c>
      <c r="AF1195" s="198">
        <f t="shared" si="58"/>
        <v>25</v>
      </c>
      <c r="AG1195" s="178">
        <v>3</v>
      </c>
      <c r="AH1195" s="198" t="str">
        <f>IF(ISERROR(VLOOKUP($AG1195,Datos!$A$9:$E$13,2,0)),"",VLOOKUP($AG1195,Datos!$A$9:$E$13,2,0))</f>
        <v>3 Moderado</v>
      </c>
      <c r="AI1195" s="197" t="str">
        <f>IF(ISERROR(VLOOKUP($AJ1195,Datos!$D$8:$E$13,2,0)),0,VLOOKUP($AJ1195,Datos!$D$8:$E$13,2,0))</f>
        <v>Extremadamente Dañino</v>
      </c>
      <c r="AJ1195" s="198">
        <f>IF(ISERROR(VLOOKUP($X1195,Datos!$B$8:$E$13,3,0)), 0, VLOOKUP($X1195,Datos!$B$8:$E$13,3,0))</f>
        <v>4</v>
      </c>
      <c r="AK1195" s="198">
        <f>IF(ISERROR(VLOOKUP(AL1195,Datos!D1188:E1193,2,0)),0,VLOOKUP(AL1195,Datos!D1188:E1193,2,0))</f>
        <v>0</v>
      </c>
      <c r="AL1195" s="198">
        <f>IF(ISERROR(VLOOKUP(Y1195,Datos!B1188:E1193,3,0)),0,VLOOKUP(Y1195,Datos!B1188:E1193,3,0))</f>
        <v>0</v>
      </c>
      <c r="AM1195" s="198">
        <f t="shared" si="59"/>
        <v>4</v>
      </c>
      <c r="AN1195" s="198" t="str">
        <f>IF(ISERROR(VLOOKUP($AM1195,Datos!$I$24:$J$28,2,0)),"-",VLOOKUP($AM1195,Datos!$I$24:$J$28,2,0))</f>
        <v>Moderado</v>
      </c>
    </row>
    <row r="1196" spans="1:40" s="199" customFormat="1">
      <c r="A1196" s="196"/>
      <c r="B1196" s="177"/>
      <c r="C1196" s="177"/>
      <c r="D1196" s="177"/>
      <c r="E1196" s="177"/>
      <c r="F1196" s="177"/>
      <c r="G1196" s="177"/>
      <c r="H1196" s="177"/>
      <c r="I1196" s="177"/>
      <c r="J1196" s="177"/>
      <c r="K1196" s="177"/>
      <c r="L1196" s="177"/>
      <c r="M1196" s="178" t="s">
        <v>191</v>
      </c>
      <c r="N1196" s="178" t="s">
        <v>194</v>
      </c>
      <c r="O1196" s="198">
        <f>IF( AND($M1196&lt;&gt;"", $N1196&lt;&gt;""), VLOOKUP( IF(ISERROR(VLOOKUP($M1196,Datos!$B$8:$C$13,2,0)),0,VLOOKUP($M1196,Datos!$B$8:$C$13,2,0)), Datos!$I$9:$N$13, IF(ISERROR(VLOOKUP($N1196,Datos!$B$17:$C$21,2,0)),0,VLOOKUP($N1196, Datos!$B$17:$C$21,2,0)+1),  0),  "-")</f>
        <v>22</v>
      </c>
      <c r="P1196" s="177"/>
      <c r="Q1196" s="177"/>
      <c r="R1196" s="177"/>
      <c r="S1196" s="178" t="s">
        <v>40</v>
      </c>
      <c r="T1196" s="198" t="str">
        <f>IF(ISERROR(VLOOKUP($S1196,Datos!$B$25:$C$29,2,0)),"", VLOOKUP($S1196,Datos!$B$25:$C$29,2,0))</f>
        <v>Alta</v>
      </c>
      <c r="U1196" s="198" t="str">
        <f>VLOOKUP($S1196,'Efectividad de Controles'!$B$5:$D$9,3,0)</f>
        <v>Impacto / Probabilidad</v>
      </c>
      <c r="V1196" s="177"/>
      <c r="W1196" s="177"/>
      <c r="X1196" s="178" t="s">
        <v>191</v>
      </c>
      <c r="Y1196" s="178" t="s">
        <v>196</v>
      </c>
      <c r="Z1196" s="198">
        <f>IF( AND($X1196&lt;&gt;"", $Y1196&lt;&gt;""), VLOOKUP( IF(ISERROR(VLOOKUP($X1196,Datos!$B$8:$C$13,2,0)),0,VLOOKUP($X1196,Datos!$B$8:$C$13,2,0)), Datos!$I$9:$N$13, IF(ISERROR(VLOOKUP($Y1196,Datos!$B$17:$C$21,2,0)),0,VLOOKUP($Y1196, Datos!$B$17:$C$21,2,0)+1),  0),  "-")</f>
        <v>25</v>
      </c>
      <c r="AA1196" s="177"/>
      <c r="AB1196" s="177"/>
      <c r="AC1196" s="179"/>
      <c r="AD1196" s="180"/>
      <c r="AE1196" s="198">
        <f t="shared" si="57"/>
        <v>22</v>
      </c>
      <c r="AF1196" s="198">
        <f t="shared" si="58"/>
        <v>25</v>
      </c>
      <c r="AG1196" s="178">
        <v>3</v>
      </c>
      <c r="AH1196" s="198" t="str">
        <f>IF(ISERROR(VLOOKUP($AG1196,Datos!$A$9:$E$13,2,0)),"",VLOOKUP($AG1196,Datos!$A$9:$E$13,2,0))</f>
        <v>3 Moderado</v>
      </c>
      <c r="AI1196" s="197" t="str">
        <f>IF(ISERROR(VLOOKUP($AJ1196,Datos!$D$8:$E$13,2,0)),0,VLOOKUP($AJ1196,Datos!$D$8:$E$13,2,0))</f>
        <v>Extremadamente Dañino</v>
      </c>
      <c r="AJ1196" s="198">
        <f>IF(ISERROR(VLOOKUP($X1196,Datos!$B$8:$E$13,3,0)), 0, VLOOKUP($X1196,Datos!$B$8:$E$13,3,0))</f>
        <v>4</v>
      </c>
      <c r="AK1196" s="198">
        <f>IF(ISERROR(VLOOKUP(AL1196,Datos!D1189:E1194,2,0)),0,VLOOKUP(AL1196,Datos!D1189:E1194,2,0))</f>
        <v>0</v>
      </c>
      <c r="AL1196" s="198">
        <f>IF(ISERROR(VLOOKUP(Y1196,Datos!B1189:E1194,3,0)),0,VLOOKUP(Y1196,Datos!B1189:E1194,3,0))</f>
        <v>0</v>
      </c>
      <c r="AM1196" s="198">
        <f t="shared" si="59"/>
        <v>4</v>
      </c>
      <c r="AN1196" s="198" t="str">
        <f>IF(ISERROR(VLOOKUP($AM1196,Datos!$I$24:$J$28,2,0)),"-",VLOOKUP($AM1196,Datos!$I$24:$J$28,2,0))</f>
        <v>Moderado</v>
      </c>
    </row>
    <row r="1197" spans="1:40" s="199" customFormat="1">
      <c r="A1197" s="196"/>
      <c r="B1197" s="177"/>
      <c r="C1197" s="177"/>
      <c r="D1197" s="177"/>
      <c r="E1197" s="177"/>
      <c r="F1197" s="177"/>
      <c r="G1197" s="177"/>
      <c r="H1197" s="177"/>
      <c r="I1197" s="177"/>
      <c r="J1197" s="177"/>
      <c r="K1197" s="177"/>
      <c r="L1197" s="177"/>
      <c r="M1197" s="178" t="s">
        <v>191</v>
      </c>
      <c r="N1197" s="178" t="s">
        <v>194</v>
      </c>
      <c r="O1197" s="198">
        <f>IF( AND($M1197&lt;&gt;"", $N1197&lt;&gt;""), VLOOKUP( IF(ISERROR(VLOOKUP($M1197,Datos!$B$8:$C$13,2,0)),0,VLOOKUP($M1197,Datos!$B$8:$C$13,2,0)), Datos!$I$9:$N$13, IF(ISERROR(VLOOKUP($N1197,Datos!$B$17:$C$21,2,0)),0,VLOOKUP($N1197, Datos!$B$17:$C$21,2,0)+1),  0),  "-")</f>
        <v>22</v>
      </c>
      <c r="P1197" s="177"/>
      <c r="Q1197" s="177"/>
      <c r="R1197" s="177"/>
      <c r="S1197" s="178" t="s">
        <v>40</v>
      </c>
      <c r="T1197" s="198" t="str">
        <f>IF(ISERROR(VLOOKUP($S1197,Datos!$B$25:$C$29,2,0)),"", VLOOKUP($S1197,Datos!$B$25:$C$29,2,0))</f>
        <v>Alta</v>
      </c>
      <c r="U1197" s="198" t="str">
        <f>VLOOKUP($S1197,'Efectividad de Controles'!$B$5:$D$9,3,0)</f>
        <v>Impacto / Probabilidad</v>
      </c>
      <c r="V1197" s="177"/>
      <c r="W1197" s="177"/>
      <c r="X1197" s="178" t="s">
        <v>191</v>
      </c>
      <c r="Y1197" s="178" t="s">
        <v>196</v>
      </c>
      <c r="Z1197" s="198">
        <f>IF( AND($X1197&lt;&gt;"", $Y1197&lt;&gt;""), VLOOKUP( IF(ISERROR(VLOOKUP($X1197,Datos!$B$8:$C$13,2,0)),0,VLOOKUP($X1197,Datos!$B$8:$C$13,2,0)), Datos!$I$9:$N$13, IF(ISERROR(VLOOKUP($Y1197,Datos!$B$17:$C$21,2,0)),0,VLOOKUP($Y1197, Datos!$B$17:$C$21,2,0)+1),  0),  "-")</f>
        <v>25</v>
      </c>
      <c r="AA1197" s="177"/>
      <c r="AB1197" s="177"/>
      <c r="AC1197" s="179"/>
      <c r="AD1197" s="180"/>
      <c r="AE1197" s="198">
        <f t="shared" si="57"/>
        <v>22</v>
      </c>
      <c r="AF1197" s="198">
        <f t="shared" si="58"/>
        <v>25</v>
      </c>
      <c r="AG1197" s="178">
        <v>3</v>
      </c>
      <c r="AH1197" s="198" t="str">
        <f>IF(ISERROR(VLOOKUP($AG1197,Datos!$A$9:$E$13,2,0)),"",VLOOKUP($AG1197,Datos!$A$9:$E$13,2,0))</f>
        <v>3 Moderado</v>
      </c>
      <c r="AI1197" s="197" t="str">
        <f>IF(ISERROR(VLOOKUP($AJ1197,Datos!$D$8:$E$13,2,0)),0,VLOOKUP($AJ1197,Datos!$D$8:$E$13,2,0))</f>
        <v>Extremadamente Dañino</v>
      </c>
      <c r="AJ1197" s="198">
        <f>IF(ISERROR(VLOOKUP($X1197,Datos!$B$8:$E$13,3,0)), 0, VLOOKUP($X1197,Datos!$B$8:$E$13,3,0))</f>
        <v>4</v>
      </c>
      <c r="AK1197" s="198">
        <f>IF(ISERROR(VLOOKUP(AL1197,Datos!D1190:E1195,2,0)),0,VLOOKUP(AL1197,Datos!D1190:E1195,2,0))</f>
        <v>0</v>
      </c>
      <c r="AL1197" s="198">
        <f>IF(ISERROR(VLOOKUP(Y1197,Datos!B1190:E1195,3,0)),0,VLOOKUP(Y1197,Datos!B1190:E1195,3,0))</f>
        <v>0</v>
      </c>
      <c r="AM1197" s="198">
        <f t="shared" si="59"/>
        <v>4</v>
      </c>
      <c r="AN1197" s="198" t="str">
        <f>IF(ISERROR(VLOOKUP($AM1197,Datos!$I$24:$J$28,2,0)),"-",VLOOKUP($AM1197,Datos!$I$24:$J$28,2,0))</f>
        <v>Moderado</v>
      </c>
    </row>
    <row r="1198" spans="1:40" s="199" customFormat="1">
      <c r="A1198" s="196"/>
      <c r="B1198" s="177"/>
      <c r="C1198" s="177"/>
      <c r="D1198" s="177"/>
      <c r="E1198" s="177"/>
      <c r="F1198" s="177"/>
      <c r="G1198" s="177"/>
      <c r="H1198" s="177"/>
      <c r="I1198" s="177"/>
      <c r="J1198" s="177"/>
      <c r="K1198" s="177"/>
      <c r="L1198" s="177"/>
      <c r="M1198" s="178" t="s">
        <v>191</v>
      </c>
      <c r="N1198" s="178" t="s">
        <v>194</v>
      </c>
      <c r="O1198" s="198">
        <f>IF( AND($M1198&lt;&gt;"", $N1198&lt;&gt;""), VLOOKUP( IF(ISERROR(VLOOKUP($M1198,Datos!$B$8:$C$13,2,0)),0,VLOOKUP($M1198,Datos!$B$8:$C$13,2,0)), Datos!$I$9:$N$13, IF(ISERROR(VLOOKUP($N1198,Datos!$B$17:$C$21,2,0)),0,VLOOKUP($N1198, Datos!$B$17:$C$21,2,0)+1),  0),  "-")</f>
        <v>22</v>
      </c>
      <c r="P1198" s="177"/>
      <c r="Q1198" s="177"/>
      <c r="R1198" s="177"/>
      <c r="S1198" s="178" t="s">
        <v>40</v>
      </c>
      <c r="T1198" s="198" t="str">
        <f>IF(ISERROR(VLOOKUP($S1198,Datos!$B$25:$C$29,2,0)),"", VLOOKUP($S1198,Datos!$B$25:$C$29,2,0))</f>
        <v>Alta</v>
      </c>
      <c r="U1198" s="198" t="str">
        <f>VLOOKUP($S1198,'Efectividad de Controles'!$B$5:$D$9,3,0)</f>
        <v>Impacto / Probabilidad</v>
      </c>
      <c r="V1198" s="177"/>
      <c r="W1198" s="177"/>
      <c r="X1198" s="178" t="s">
        <v>191</v>
      </c>
      <c r="Y1198" s="178" t="s">
        <v>196</v>
      </c>
      <c r="Z1198" s="198">
        <f>IF( AND($X1198&lt;&gt;"", $Y1198&lt;&gt;""), VLOOKUP( IF(ISERROR(VLOOKUP($X1198,Datos!$B$8:$C$13,2,0)),0,VLOOKUP($X1198,Datos!$B$8:$C$13,2,0)), Datos!$I$9:$N$13, IF(ISERROR(VLOOKUP($Y1198,Datos!$B$17:$C$21,2,0)),0,VLOOKUP($Y1198, Datos!$B$17:$C$21,2,0)+1),  0),  "-")</f>
        <v>25</v>
      </c>
      <c r="AA1198" s="177"/>
      <c r="AB1198" s="177"/>
      <c r="AC1198" s="179"/>
      <c r="AD1198" s="180"/>
      <c r="AE1198" s="198">
        <f t="shared" si="57"/>
        <v>22</v>
      </c>
      <c r="AF1198" s="198">
        <f t="shared" si="58"/>
        <v>25</v>
      </c>
      <c r="AG1198" s="178">
        <v>3</v>
      </c>
      <c r="AH1198" s="198" t="str">
        <f>IF(ISERROR(VLOOKUP($AG1198,Datos!$A$9:$E$13,2,0)),"",VLOOKUP($AG1198,Datos!$A$9:$E$13,2,0))</f>
        <v>3 Moderado</v>
      </c>
      <c r="AI1198" s="197" t="str">
        <f>IF(ISERROR(VLOOKUP($AJ1198,Datos!$D$8:$E$13,2,0)),0,VLOOKUP($AJ1198,Datos!$D$8:$E$13,2,0))</f>
        <v>Extremadamente Dañino</v>
      </c>
      <c r="AJ1198" s="198">
        <f>IF(ISERROR(VLOOKUP($X1198,Datos!$B$8:$E$13,3,0)), 0, VLOOKUP($X1198,Datos!$B$8:$E$13,3,0))</f>
        <v>4</v>
      </c>
      <c r="AK1198" s="198">
        <f>IF(ISERROR(VLOOKUP(AL1198,Datos!D1191:E1196,2,0)),0,VLOOKUP(AL1198,Datos!D1191:E1196,2,0))</f>
        <v>0</v>
      </c>
      <c r="AL1198" s="198">
        <f>IF(ISERROR(VLOOKUP(Y1198,Datos!B1191:E1196,3,0)),0,VLOOKUP(Y1198,Datos!B1191:E1196,3,0))</f>
        <v>0</v>
      </c>
      <c r="AM1198" s="198">
        <f t="shared" si="59"/>
        <v>4</v>
      </c>
      <c r="AN1198" s="198" t="str">
        <f>IF(ISERROR(VLOOKUP($AM1198,Datos!$I$24:$J$28,2,0)),"-",VLOOKUP($AM1198,Datos!$I$24:$J$28,2,0))</f>
        <v>Moderado</v>
      </c>
    </row>
    <row r="1199" spans="1:40" s="199" customFormat="1">
      <c r="A1199" s="196"/>
      <c r="B1199" s="177"/>
      <c r="C1199" s="177"/>
      <c r="D1199" s="177"/>
      <c r="E1199" s="177"/>
      <c r="F1199" s="177"/>
      <c r="G1199" s="177"/>
      <c r="H1199" s="177"/>
      <c r="I1199" s="177"/>
      <c r="J1199" s="177"/>
      <c r="K1199" s="177"/>
      <c r="L1199" s="177"/>
      <c r="M1199" s="178" t="s">
        <v>191</v>
      </c>
      <c r="N1199" s="178" t="s">
        <v>194</v>
      </c>
      <c r="O1199" s="198">
        <f>IF( AND($M1199&lt;&gt;"", $N1199&lt;&gt;""), VLOOKUP( IF(ISERROR(VLOOKUP($M1199,Datos!$B$8:$C$13,2,0)),0,VLOOKUP($M1199,Datos!$B$8:$C$13,2,0)), Datos!$I$9:$N$13, IF(ISERROR(VLOOKUP($N1199,Datos!$B$17:$C$21,2,0)),0,VLOOKUP($N1199, Datos!$B$17:$C$21,2,0)+1),  0),  "-")</f>
        <v>22</v>
      </c>
      <c r="P1199" s="177"/>
      <c r="Q1199" s="177"/>
      <c r="R1199" s="177"/>
      <c r="S1199" s="178" t="s">
        <v>40</v>
      </c>
      <c r="T1199" s="198" t="str">
        <f>IF(ISERROR(VLOOKUP($S1199,Datos!$B$25:$C$29,2,0)),"", VLOOKUP($S1199,Datos!$B$25:$C$29,2,0))</f>
        <v>Alta</v>
      </c>
      <c r="U1199" s="198" t="str">
        <f>VLOOKUP($S1199,'Efectividad de Controles'!$B$5:$D$9,3,0)</f>
        <v>Impacto / Probabilidad</v>
      </c>
      <c r="V1199" s="177"/>
      <c r="W1199" s="177"/>
      <c r="X1199" s="178" t="s">
        <v>191</v>
      </c>
      <c r="Y1199" s="178" t="s">
        <v>196</v>
      </c>
      <c r="Z1199" s="198">
        <f>IF( AND($X1199&lt;&gt;"", $Y1199&lt;&gt;""), VLOOKUP( IF(ISERROR(VLOOKUP($X1199,Datos!$B$8:$C$13,2,0)),0,VLOOKUP($X1199,Datos!$B$8:$C$13,2,0)), Datos!$I$9:$N$13, IF(ISERROR(VLOOKUP($Y1199,Datos!$B$17:$C$21,2,0)),0,VLOOKUP($Y1199, Datos!$B$17:$C$21,2,0)+1),  0),  "-")</f>
        <v>25</v>
      </c>
      <c r="AA1199" s="177"/>
      <c r="AB1199" s="177"/>
      <c r="AC1199" s="179"/>
      <c r="AD1199" s="180"/>
      <c r="AE1199" s="198">
        <f t="shared" si="57"/>
        <v>22</v>
      </c>
      <c r="AF1199" s="198">
        <f t="shared" si="58"/>
        <v>25</v>
      </c>
      <c r="AG1199" s="178">
        <v>3</v>
      </c>
      <c r="AH1199" s="198" t="str">
        <f>IF(ISERROR(VLOOKUP($AG1199,Datos!$A$9:$E$13,2,0)),"",VLOOKUP($AG1199,Datos!$A$9:$E$13,2,0))</f>
        <v>3 Moderado</v>
      </c>
      <c r="AI1199" s="197" t="str">
        <f>IF(ISERROR(VLOOKUP($AJ1199,Datos!$D$8:$E$13,2,0)),0,VLOOKUP($AJ1199,Datos!$D$8:$E$13,2,0))</f>
        <v>Extremadamente Dañino</v>
      </c>
      <c r="AJ1199" s="198">
        <f>IF(ISERROR(VLOOKUP($X1199,Datos!$B$8:$E$13,3,0)), 0, VLOOKUP($X1199,Datos!$B$8:$E$13,3,0))</f>
        <v>4</v>
      </c>
      <c r="AK1199" s="198">
        <f>IF(ISERROR(VLOOKUP(AL1199,Datos!D1192:E1197,2,0)),0,VLOOKUP(AL1199,Datos!D1192:E1197,2,0))</f>
        <v>0</v>
      </c>
      <c r="AL1199" s="198">
        <f>IF(ISERROR(VLOOKUP(Y1199,Datos!B1192:E1197,3,0)),0,VLOOKUP(Y1199,Datos!B1192:E1197,3,0))</f>
        <v>0</v>
      </c>
      <c r="AM1199" s="198">
        <f t="shared" si="59"/>
        <v>4</v>
      </c>
      <c r="AN1199" s="198" t="str">
        <f>IF(ISERROR(VLOOKUP($AM1199,Datos!$I$24:$J$28,2,0)),"-",VLOOKUP($AM1199,Datos!$I$24:$J$28,2,0))</f>
        <v>Moderado</v>
      </c>
    </row>
    <row r="1200" spans="1:40" s="199" customFormat="1">
      <c r="A1200" s="196"/>
      <c r="B1200" s="177"/>
      <c r="C1200" s="177"/>
      <c r="D1200" s="177"/>
      <c r="E1200" s="177"/>
      <c r="F1200" s="177"/>
      <c r="G1200" s="177"/>
      <c r="H1200" s="177"/>
      <c r="I1200" s="177"/>
      <c r="J1200" s="177"/>
      <c r="K1200" s="177"/>
      <c r="L1200" s="177"/>
      <c r="M1200" s="178" t="s">
        <v>191</v>
      </c>
      <c r="N1200" s="178" t="s">
        <v>194</v>
      </c>
      <c r="O1200" s="198">
        <f>IF( AND($M1200&lt;&gt;"", $N1200&lt;&gt;""), VLOOKUP( IF(ISERROR(VLOOKUP($M1200,Datos!$B$8:$C$13,2,0)),0,VLOOKUP($M1200,Datos!$B$8:$C$13,2,0)), Datos!$I$9:$N$13, IF(ISERROR(VLOOKUP($N1200,Datos!$B$17:$C$21,2,0)),0,VLOOKUP($N1200, Datos!$B$17:$C$21,2,0)+1),  0),  "-")</f>
        <v>22</v>
      </c>
      <c r="P1200" s="177"/>
      <c r="Q1200" s="177"/>
      <c r="R1200" s="177"/>
      <c r="S1200" s="178" t="s">
        <v>40</v>
      </c>
      <c r="T1200" s="198" t="str">
        <f>IF(ISERROR(VLOOKUP($S1200,Datos!$B$25:$C$29,2,0)),"", VLOOKUP($S1200,Datos!$B$25:$C$29,2,0))</f>
        <v>Alta</v>
      </c>
      <c r="U1200" s="198" t="str">
        <f>VLOOKUP($S1200,'Efectividad de Controles'!$B$5:$D$9,3,0)</f>
        <v>Impacto / Probabilidad</v>
      </c>
      <c r="V1200" s="177"/>
      <c r="W1200" s="177"/>
      <c r="X1200" s="178" t="s">
        <v>191</v>
      </c>
      <c r="Y1200" s="178" t="s">
        <v>196</v>
      </c>
      <c r="Z1200" s="198">
        <f>IF( AND($X1200&lt;&gt;"", $Y1200&lt;&gt;""), VLOOKUP( IF(ISERROR(VLOOKUP($X1200,Datos!$B$8:$C$13,2,0)),0,VLOOKUP($X1200,Datos!$B$8:$C$13,2,0)), Datos!$I$9:$N$13, IF(ISERROR(VLOOKUP($Y1200,Datos!$B$17:$C$21,2,0)),0,VLOOKUP($Y1200, Datos!$B$17:$C$21,2,0)+1),  0),  "-")</f>
        <v>25</v>
      </c>
      <c r="AA1200" s="177"/>
      <c r="AB1200" s="177"/>
      <c r="AC1200" s="179"/>
      <c r="AD1200" s="180"/>
      <c r="AE1200" s="198">
        <f t="shared" si="57"/>
        <v>22</v>
      </c>
      <c r="AF1200" s="198">
        <f t="shared" si="58"/>
        <v>25</v>
      </c>
      <c r="AG1200" s="178">
        <v>3</v>
      </c>
      <c r="AH1200" s="198" t="str">
        <f>IF(ISERROR(VLOOKUP($AG1200,Datos!$A$9:$E$13,2,0)),"",VLOOKUP($AG1200,Datos!$A$9:$E$13,2,0))</f>
        <v>3 Moderado</v>
      </c>
      <c r="AI1200" s="197" t="str">
        <f>IF(ISERROR(VLOOKUP($AJ1200,Datos!$D$8:$E$13,2,0)),0,VLOOKUP($AJ1200,Datos!$D$8:$E$13,2,0))</f>
        <v>Extremadamente Dañino</v>
      </c>
      <c r="AJ1200" s="198">
        <f>IF(ISERROR(VLOOKUP($X1200,Datos!$B$8:$E$13,3,0)), 0, VLOOKUP($X1200,Datos!$B$8:$E$13,3,0))</f>
        <v>4</v>
      </c>
      <c r="AK1200" s="198">
        <f>IF(ISERROR(VLOOKUP(AL1200,Datos!D1193:E1198,2,0)),0,VLOOKUP(AL1200,Datos!D1193:E1198,2,0))</f>
        <v>0</v>
      </c>
      <c r="AL1200" s="198">
        <f>IF(ISERROR(VLOOKUP(Y1200,Datos!B1193:E1198,3,0)),0,VLOOKUP(Y1200,Datos!B1193:E1198,3,0))</f>
        <v>0</v>
      </c>
      <c r="AM1200" s="198">
        <f t="shared" si="59"/>
        <v>4</v>
      </c>
      <c r="AN1200" s="198" t="str">
        <f>IF(ISERROR(VLOOKUP($AM1200,Datos!$I$24:$J$28,2,0)),"-",VLOOKUP($AM1200,Datos!$I$24:$J$28,2,0))</f>
        <v>Moderado</v>
      </c>
    </row>
    <row r="1201" spans="1:40" s="199" customFormat="1">
      <c r="A1201" s="196"/>
      <c r="B1201" s="177"/>
      <c r="C1201" s="177"/>
      <c r="D1201" s="177"/>
      <c r="E1201" s="177"/>
      <c r="F1201" s="177"/>
      <c r="G1201" s="177"/>
      <c r="H1201" s="177"/>
      <c r="I1201" s="177"/>
      <c r="J1201" s="177"/>
      <c r="K1201" s="177"/>
      <c r="L1201" s="177"/>
      <c r="M1201" s="178" t="s">
        <v>191</v>
      </c>
      <c r="N1201" s="178" t="s">
        <v>194</v>
      </c>
      <c r="O1201" s="198">
        <f>IF( AND($M1201&lt;&gt;"", $N1201&lt;&gt;""), VLOOKUP( IF(ISERROR(VLOOKUP($M1201,Datos!$B$8:$C$13,2,0)),0,VLOOKUP($M1201,Datos!$B$8:$C$13,2,0)), Datos!$I$9:$N$13, IF(ISERROR(VLOOKUP($N1201,Datos!$B$17:$C$21,2,0)),0,VLOOKUP($N1201, Datos!$B$17:$C$21,2,0)+1),  0),  "-")</f>
        <v>22</v>
      </c>
      <c r="P1201" s="177"/>
      <c r="Q1201" s="177"/>
      <c r="R1201" s="177"/>
      <c r="S1201" s="178" t="s">
        <v>40</v>
      </c>
      <c r="T1201" s="198" t="str">
        <f>IF(ISERROR(VLOOKUP($S1201,Datos!$B$25:$C$29,2,0)),"", VLOOKUP($S1201,Datos!$B$25:$C$29,2,0))</f>
        <v>Alta</v>
      </c>
      <c r="U1201" s="198" t="str">
        <f>VLOOKUP($S1201,'Efectividad de Controles'!$B$5:$D$9,3,0)</f>
        <v>Impacto / Probabilidad</v>
      </c>
      <c r="V1201" s="177"/>
      <c r="W1201" s="177"/>
      <c r="X1201" s="178" t="s">
        <v>191</v>
      </c>
      <c r="Y1201" s="178" t="s">
        <v>196</v>
      </c>
      <c r="Z1201" s="198">
        <f>IF( AND($X1201&lt;&gt;"", $Y1201&lt;&gt;""), VLOOKUP( IF(ISERROR(VLOOKUP($X1201,Datos!$B$8:$C$13,2,0)),0,VLOOKUP($X1201,Datos!$B$8:$C$13,2,0)), Datos!$I$9:$N$13, IF(ISERROR(VLOOKUP($Y1201,Datos!$B$17:$C$21,2,0)),0,VLOOKUP($Y1201, Datos!$B$17:$C$21,2,0)+1),  0),  "-")</f>
        <v>25</v>
      </c>
      <c r="AA1201" s="177"/>
      <c r="AB1201" s="177"/>
      <c r="AC1201" s="179"/>
      <c r="AD1201" s="180"/>
      <c r="AE1201" s="198">
        <f t="shared" si="57"/>
        <v>22</v>
      </c>
      <c r="AF1201" s="198">
        <f t="shared" si="58"/>
        <v>25</v>
      </c>
      <c r="AG1201" s="178">
        <v>3</v>
      </c>
      <c r="AH1201" s="198" t="str">
        <f>IF(ISERROR(VLOOKUP($AG1201,Datos!$A$9:$E$13,2,0)),"",VLOOKUP($AG1201,Datos!$A$9:$E$13,2,0))</f>
        <v>3 Moderado</v>
      </c>
      <c r="AI1201" s="197" t="str">
        <f>IF(ISERROR(VLOOKUP($AJ1201,Datos!$D$8:$E$13,2,0)),0,VLOOKUP($AJ1201,Datos!$D$8:$E$13,2,0))</f>
        <v>Extremadamente Dañino</v>
      </c>
      <c r="AJ1201" s="198">
        <f>IF(ISERROR(VLOOKUP($X1201,Datos!$B$8:$E$13,3,0)), 0, VLOOKUP($X1201,Datos!$B$8:$E$13,3,0))</f>
        <v>4</v>
      </c>
      <c r="AK1201" s="198">
        <f>IF(ISERROR(VLOOKUP(AL1201,Datos!D1194:E1199,2,0)),0,VLOOKUP(AL1201,Datos!D1194:E1199,2,0))</f>
        <v>0</v>
      </c>
      <c r="AL1201" s="198">
        <f>IF(ISERROR(VLOOKUP(Y1201,Datos!B1194:E1199,3,0)),0,VLOOKUP(Y1201,Datos!B1194:E1199,3,0))</f>
        <v>0</v>
      </c>
      <c r="AM1201" s="198">
        <f t="shared" si="59"/>
        <v>4</v>
      </c>
      <c r="AN1201" s="198" t="str">
        <f>IF(ISERROR(VLOOKUP($AM1201,Datos!$I$24:$J$28,2,0)),"-",VLOOKUP($AM1201,Datos!$I$24:$J$28,2,0))</f>
        <v>Moderado</v>
      </c>
    </row>
    <row r="1202" spans="1:40" s="199" customFormat="1">
      <c r="A1202" s="196"/>
      <c r="B1202" s="177"/>
      <c r="C1202" s="177"/>
      <c r="D1202" s="177"/>
      <c r="E1202" s="177"/>
      <c r="F1202" s="177"/>
      <c r="G1202" s="177"/>
      <c r="H1202" s="177"/>
      <c r="I1202" s="177"/>
      <c r="J1202" s="177"/>
      <c r="K1202" s="177"/>
      <c r="L1202" s="177"/>
      <c r="M1202" s="178" t="s">
        <v>191</v>
      </c>
      <c r="N1202" s="178" t="s">
        <v>194</v>
      </c>
      <c r="O1202" s="198">
        <f>IF( AND($M1202&lt;&gt;"", $N1202&lt;&gt;""), VLOOKUP( IF(ISERROR(VLOOKUP($M1202,Datos!$B$8:$C$13,2,0)),0,VLOOKUP($M1202,Datos!$B$8:$C$13,2,0)), Datos!$I$9:$N$13, IF(ISERROR(VLOOKUP($N1202,Datos!$B$17:$C$21,2,0)),0,VLOOKUP($N1202, Datos!$B$17:$C$21,2,0)+1),  0),  "-")</f>
        <v>22</v>
      </c>
      <c r="P1202" s="177"/>
      <c r="Q1202" s="177"/>
      <c r="R1202" s="177"/>
      <c r="S1202" s="178" t="s">
        <v>40</v>
      </c>
      <c r="T1202" s="198" t="str">
        <f>IF(ISERROR(VLOOKUP($S1202,Datos!$B$25:$C$29,2,0)),"", VLOOKUP($S1202,Datos!$B$25:$C$29,2,0))</f>
        <v>Alta</v>
      </c>
      <c r="U1202" s="198" t="str">
        <f>VLOOKUP($S1202,'Efectividad de Controles'!$B$5:$D$9,3,0)</f>
        <v>Impacto / Probabilidad</v>
      </c>
      <c r="V1202" s="177"/>
      <c r="W1202" s="177"/>
      <c r="X1202" s="178" t="s">
        <v>191</v>
      </c>
      <c r="Y1202" s="178" t="s">
        <v>196</v>
      </c>
      <c r="Z1202" s="198">
        <f>IF( AND($X1202&lt;&gt;"", $Y1202&lt;&gt;""), VLOOKUP( IF(ISERROR(VLOOKUP($X1202,Datos!$B$8:$C$13,2,0)),0,VLOOKUP($X1202,Datos!$B$8:$C$13,2,0)), Datos!$I$9:$N$13, IF(ISERROR(VLOOKUP($Y1202,Datos!$B$17:$C$21,2,0)),0,VLOOKUP($Y1202, Datos!$B$17:$C$21,2,0)+1),  0),  "-")</f>
        <v>25</v>
      </c>
      <c r="AA1202" s="177"/>
      <c r="AB1202" s="177"/>
      <c r="AC1202" s="179"/>
      <c r="AD1202" s="180"/>
      <c r="AE1202" s="198">
        <f t="shared" si="57"/>
        <v>22</v>
      </c>
      <c r="AF1202" s="198">
        <f t="shared" si="58"/>
        <v>25</v>
      </c>
      <c r="AG1202" s="178">
        <v>3</v>
      </c>
      <c r="AH1202" s="198" t="str">
        <f>IF(ISERROR(VLOOKUP($AG1202,Datos!$A$9:$E$13,2,0)),"",VLOOKUP($AG1202,Datos!$A$9:$E$13,2,0))</f>
        <v>3 Moderado</v>
      </c>
      <c r="AI1202" s="197" t="str">
        <f>IF(ISERROR(VLOOKUP($AJ1202,Datos!$D$8:$E$13,2,0)),0,VLOOKUP($AJ1202,Datos!$D$8:$E$13,2,0))</f>
        <v>Extremadamente Dañino</v>
      </c>
      <c r="AJ1202" s="198">
        <f>IF(ISERROR(VLOOKUP($X1202,Datos!$B$8:$E$13,3,0)), 0, VLOOKUP($X1202,Datos!$B$8:$E$13,3,0))</f>
        <v>4</v>
      </c>
      <c r="AK1202" s="198">
        <f>IF(ISERROR(VLOOKUP(AL1202,Datos!D1195:E1200,2,0)),0,VLOOKUP(AL1202,Datos!D1195:E1200,2,0))</f>
        <v>0</v>
      </c>
      <c r="AL1202" s="198">
        <f>IF(ISERROR(VLOOKUP(Y1202,Datos!B1195:E1200,3,0)),0,VLOOKUP(Y1202,Datos!B1195:E1200,3,0))</f>
        <v>0</v>
      </c>
      <c r="AM1202" s="198">
        <f t="shared" si="59"/>
        <v>4</v>
      </c>
      <c r="AN1202" s="198" t="str">
        <f>IF(ISERROR(VLOOKUP($AM1202,Datos!$I$24:$J$28,2,0)),"-",VLOOKUP($AM1202,Datos!$I$24:$J$28,2,0))</f>
        <v>Moderado</v>
      </c>
    </row>
    <row r="1203" spans="1:40" s="199" customFormat="1">
      <c r="A1203" s="196"/>
      <c r="B1203" s="177"/>
      <c r="C1203" s="177"/>
      <c r="D1203" s="177"/>
      <c r="E1203" s="177"/>
      <c r="F1203" s="177"/>
      <c r="G1203" s="177"/>
      <c r="H1203" s="177"/>
      <c r="I1203" s="177"/>
      <c r="J1203" s="177"/>
      <c r="K1203" s="177"/>
      <c r="L1203" s="177"/>
      <c r="M1203" s="178" t="s">
        <v>191</v>
      </c>
      <c r="N1203" s="178" t="s">
        <v>194</v>
      </c>
      <c r="O1203" s="198">
        <f>IF( AND($M1203&lt;&gt;"", $N1203&lt;&gt;""), VLOOKUP( IF(ISERROR(VLOOKUP($M1203,Datos!$B$8:$C$13,2,0)),0,VLOOKUP($M1203,Datos!$B$8:$C$13,2,0)), Datos!$I$9:$N$13, IF(ISERROR(VLOOKUP($N1203,Datos!$B$17:$C$21,2,0)),0,VLOOKUP($N1203, Datos!$B$17:$C$21,2,0)+1),  0),  "-")</f>
        <v>22</v>
      </c>
      <c r="P1203" s="177"/>
      <c r="Q1203" s="177"/>
      <c r="R1203" s="177"/>
      <c r="S1203" s="178" t="s">
        <v>40</v>
      </c>
      <c r="T1203" s="198" t="str">
        <f>IF(ISERROR(VLOOKUP($S1203,Datos!$B$25:$C$29,2,0)),"", VLOOKUP($S1203,Datos!$B$25:$C$29,2,0))</f>
        <v>Alta</v>
      </c>
      <c r="U1203" s="198" t="str">
        <f>VLOOKUP($S1203,'Efectividad de Controles'!$B$5:$D$9,3,0)</f>
        <v>Impacto / Probabilidad</v>
      </c>
      <c r="V1203" s="177"/>
      <c r="W1203" s="177"/>
      <c r="X1203" s="178" t="s">
        <v>191</v>
      </c>
      <c r="Y1203" s="178" t="s">
        <v>196</v>
      </c>
      <c r="Z1203" s="198">
        <f>IF( AND($X1203&lt;&gt;"", $Y1203&lt;&gt;""), VLOOKUP( IF(ISERROR(VLOOKUP($X1203,Datos!$B$8:$C$13,2,0)),0,VLOOKUP($X1203,Datos!$B$8:$C$13,2,0)), Datos!$I$9:$N$13, IF(ISERROR(VLOOKUP($Y1203,Datos!$B$17:$C$21,2,0)),0,VLOOKUP($Y1203, Datos!$B$17:$C$21,2,0)+1),  0),  "-")</f>
        <v>25</v>
      </c>
      <c r="AA1203" s="177"/>
      <c r="AB1203" s="177"/>
      <c r="AC1203" s="179"/>
      <c r="AD1203" s="180"/>
      <c r="AE1203" s="198">
        <f t="shared" si="57"/>
        <v>22</v>
      </c>
      <c r="AF1203" s="198">
        <f t="shared" si="58"/>
        <v>25</v>
      </c>
      <c r="AG1203" s="178">
        <v>3</v>
      </c>
      <c r="AH1203" s="198" t="str">
        <f>IF(ISERROR(VLOOKUP($AG1203,Datos!$A$9:$E$13,2,0)),"",VLOOKUP($AG1203,Datos!$A$9:$E$13,2,0))</f>
        <v>3 Moderado</v>
      </c>
      <c r="AI1203" s="197" t="str">
        <f>IF(ISERROR(VLOOKUP($AJ1203,Datos!$D$8:$E$13,2,0)),0,VLOOKUP($AJ1203,Datos!$D$8:$E$13,2,0))</f>
        <v>Extremadamente Dañino</v>
      </c>
      <c r="AJ1203" s="198">
        <f>IF(ISERROR(VLOOKUP($X1203,Datos!$B$8:$E$13,3,0)), 0, VLOOKUP($X1203,Datos!$B$8:$E$13,3,0))</f>
        <v>4</v>
      </c>
      <c r="AK1203" s="198">
        <f>IF(ISERROR(VLOOKUP(AL1203,Datos!D1196:E1201,2,0)),0,VLOOKUP(AL1203,Datos!D1196:E1201,2,0))</f>
        <v>0</v>
      </c>
      <c r="AL1203" s="198">
        <f>IF(ISERROR(VLOOKUP(Y1203,Datos!B1196:E1201,3,0)),0,VLOOKUP(Y1203,Datos!B1196:E1201,3,0))</f>
        <v>0</v>
      </c>
      <c r="AM1203" s="198">
        <f t="shared" si="59"/>
        <v>4</v>
      </c>
      <c r="AN1203" s="198" t="str">
        <f>IF(ISERROR(VLOOKUP($AM1203,Datos!$I$24:$J$28,2,0)),"-",VLOOKUP($AM1203,Datos!$I$24:$J$28,2,0))</f>
        <v>Moderado</v>
      </c>
    </row>
    <row r="1204" spans="1:40" s="199" customFormat="1">
      <c r="A1204" s="196"/>
      <c r="B1204" s="177"/>
      <c r="C1204" s="177"/>
      <c r="D1204" s="177"/>
      <c r="E1204" s="177"/>
      <c r="F1204" s="177"/>
      <c r="G1204" s="177"/>
      <c r="H1204" s="177"/>
      <c r="I1204" s="177"/>
      <c r="J1204" s="177"/>
      <c r="K1204" s="177"/>
      <c r="L1204" s="177"/>
      <c r="M1204" s="178" t="s">
        <v>191</v>
      </c>
      <c r="N1204" s="178" t="s">
        <v>194</v>
      </c>
      <c r="O1204" s="198">
        <f>IF( AND($M1204&lt;&gt;"", $N1204&lt;&gt;""), VLOOKUP( IF(ISERROR(VLOOKUP($M1204,Datos!$B$8:$C$13,2,0)),0,VLOOKUP($M1204,Datos!$B$8:$C$13,2,0)), Datos!$I$9:$N$13, IF(ISERROR(VLOOKUP($N1204,Datos!$B$17:$C$21,2,0)),0,VLOOKUP($N1204, Datos!$B$17:$C$21,2,0)+1),  0),  "-")</f>
        <v>22</v>
      </c>
      <c r="P1204" s="177"/>
      <c r="Q1204" s="177"/>
      <c r="R1204" s="177"/>
      <c r="S1204" s="178" t="s">
        <v>40</v>
      </c>
      <c r="T1204" s="198" t="str">
        <f>IF(ISERROR(VLOOKUP($S1204,Datos!$B$25:$C$29,2,0)),"", VLOOKUP($S1204,Datos!$B$25:$C$29,2,0))</f>
        <v>Alta</v>
      </c>
      <c r="U1204" s="198" t="str">
        <f>VLOOKUP($S1204,'Efectividad de Controles'!$B$5:$D$9,3,0)</f>
        <v>Impacto / Probabilidad</v>
      </c>
      <c r="V1204" s="177"/>
      <c r="W1204" s="177"/>
      <c r="X1204" s="178" t="s">
        <v>191</v>
      </c>
      <c r="Y1204" s="178" t="s">
        <v>196</v>
      </c>
      <c r="Z1204" s="198">
        <f>IF( AND($X1204&lt;&gt;"", $Y1204&lt;&gt;""), VLOOKUP( IF(ISERROR(VLOOKUP($X1204,Datos!$B$8:$C$13,2,0)),0,VLOOKUP($X1204,Datos!$B$8:$C$13,2,0)), Datos!$I$9:$N$13, IF(ISERROR(VLOOKUP($Y1204,Datos!$B$17:$C$21,2,0)),0,VLOOKUP($Y1204, Datos!$B$17:$C$21,2,0)+1),  0),  "-")</f>
        <v>25</v>
      </c>
      <c r="AA1204" s="177"/>
      <c r="AB1204" s="177"/>
      <c r="AC1204" s="179"/>
      <c r="AD1204" s="180"/>
      <c r="AE1204" s="198">
        <f t="shared" si="57"/>
        <v>22</v>
      </c>
      <c r="AF1204" s="198">
        <f t="shared" si="58"/>
        <v>25</v>
      </c>
      <c r="AG1204" s="178">
        <v>3</v>
      </c>
      <c r="AH1204" s="198" t="str">
        <f>IF(ISERROR(VLOOKUP($AG1204,Datos!$A$9:$E$13,2,0)),"",VLOOKUP($AG1204,Datos!$A$9:$E$13,2,0))</f>
        <v>3 Moderado</v>
      </c>
      <c r="AI1204" s="197" t="str">
        <f>IF(ISERROR(VLOOKUP($AJ1204,Datos!$D$8:$E$13,2,0)),0,VLOOKUP($AJ1204,Datos!$D$8:$E$13,2,0))</f>
        <v>Extremadamente Dañino</v>
      </c>
      <c r="AJ1204" s="198">
        <f>IF(ISERROR(VLOOKUP($X1204,Datos!$B$8:$E$13,3,0)), 0, VLOOKUP($X1204,Datos!$B$8:$E$13,3,0))</f>
        <v>4</v>
      </c>
      <c r="AK1204" s="198">
        <f>IF(ISERROR(VLOOKUP(AL1204,Datos!D1197:E1202,2,0)),0,VLOOKUP(AL1204,Datos!D1197:E1202,2,0))</f>
        <v>0</v>
      </c>
      <c r="AL1204" s="198">
        <f>IF(ISERROR(VLOOKUP(Y1204,Datos!B1197:E1202,3,0)),0,VLOOKUP(Y1204,Datos!B1197:E1202,3,0))</f>
        <v>0</v>
      </c>
      <c r="AM1204" s="198">
        <f t="shared" si="59"/>
        <v>4</v>
      </c>
      <c r="AN1204" s="198" t="str">
        <f>IF(ISERROR(VLOOKUP($AM1204,Datos!$I$24:$J$28,2,0)),"-",VLOOKUP($AM1204,Datos!$I$24:$J$28,2,0))</f>
        <v>Moderado</v>
      </c>
    </row>
    <row r="1205" spans="1:40" s="199" customFormat="1">
      <c r="A1205" s="196"/>
      <c r="B1205" s="177"/>
      <c r="C1205" s="177"/>
      <c r="D1205" s="177"/>
      <c r="E1205" s="177"/>
      <c r="F1205" s="177"/>
      <c r="G1205" s="177"/>
      <c r="H1205" s="177"/>
      <c r="I1205" s="177"/>
      <c r="J1205" s="177"/>
      <c r="K1205" s="177"/>
      <c r="L1205" s="177"/>
      <c r="M1205" s="178" t="s">
        <v>191</v>
      </c>
      <c r="N1205" s="178" t="s">
        <v>194</v>
      </c>
      <c r="O1205" s="198">
        <f>IF( AND($M1205&lt;&gt;"", $N1205&lt;&gt;""), VLOOKUP( IF(ISERROR(VLOOKUP($M1205,Datos!$B$8:$C$13,2,0)),0,VLOOKUP($M1205,Datos!$B$8:$C$13,2,0)), Datos!$I$9:$N$13, IF(ISERROR(VLOOKUP($N1205,Datos!$B$17:$C$21,2,0)),0,VLOOKUP($N1205, Datos!$B$17:$C$21,2,0)+1),  0),  "-")</f>
        <v>22</v>
      </c>
      <c r="P1205" s="177"/>
      <c r="Q1205" s="177"/>
      <c r="R1205" s="177"/>
      <c r="S1205" s="178" t="s">
        <v>40</v>
      </c>
      <c r="T1205" s="198" t="str">
        <f>IF(ISERROR(VLOOKUP($S1205,Datos!$B$25:$C$29,2,0)),"", VLOOKUP($S1205,Datos!$B$25:$C$29,2,0))</f>
        <v>Alta</v>
      </c>
      <c r="U1205" s="198" t="str">
        <f>VLOOKUP($S1205,'Efectividad de Controles'!$B$5:$D$9,3,0)</f>
        <v>Impacto / Probabilidad</v>
      </c>
      <c r="V1205" s="177"/>
      <c r="W1205" s="177"/>
      <c r="X1205" s="178" t="s">
        <v>191</v>
      </c>
      <c r="Y1205" s="178" t="s">
        <v>196</v>
      </c>
      <c r="Z1205" s="198">
        <f>IF( AND($X1205&lt;&gt;"", $Y1205&lt;&gt;""), VLOOKUP( IF(ISERROR(VLOOKUP($X1205,Datos!$B$8:$C$13,2,0)),0,VLOOKUP($X1205,Datos!$B$8:$C$13,2,0)), Datos!$I$9:$N$13, IF(ISERROR(VLOOKUP($Y1205,Datos!$B$17:$C$21,2,0)),0,VLOOKUP($Y1205, Datos!$B$17:$C$21,2,0)+1),  0),  "-")</f>
        <v>25</v>
      </c>
      <c r="AA1205" s="177"/>
      <c r="AB1205" s="177"/>
      <c r="AC1205" s="179"/>
      <c r="AD1205" s="180"/>
      <c r="AE1205" s="198">
        <f t="shared" si="57"/>
        <v>22</v>
      </c>
      <c r="AF1205" s="198">
        <f t="shared" si="58"/>
        <v>25</v>
      </c>
      <c r="AG1205" s="178">
        <v>3</v>
      </c>
      <c r="AH1205" s="198" t="str">
        <f>IF(ISERROR(VLOOKUP($AG1205,Datos!$A$9:$E$13,2,0)),"",VLOOKUP($AG1205,Datos!$A$9:$E$13,2,0))</f>
        <v>3 Moderado</v>
      </c>
      <c r="AI1205" s="197" t="str">
        <f>IF(ISERROR(VLOOKUP($AJ1205,Datos!$D$8:$E$13,2,0)),0,VLOOKUP($AJ1205,Datos!$D$8:$E$13,2,0))</f>
        <v>Extremadamente Dañino</v>
      </c>
      <c r="AJ1205" s="198">
        <f>IF(ISERROR(VLOOKUP($X1205,Datos!$B$8:$E$13,3,0)), 0, VLOOKUP($X1205,Datos!$B$8:$E$13,3,0))</f>
        <v>4</v>
      </c>
      <c r="AK1205" s="198">
        <f>IF(ISERROR(VLOOKUP(AL1205,Datos!D1198:E1203,2,0)),0,VLOOKUP(AL1205,Datos!D1198:E1203,2,0))</f>
        <v>0</v>
      </c>
      <c r="AL1205" s="198">
        <f>IF(ISERROR(VLOOKUP(Y1205,Datos!B1198:E1203,3,0)),0,VLOOKUP(Y1205,Datos!B1198:E1203,3,0))</f>
        <v>0</v>
      </c>
      <c r="AM1205" s="198">
        <f t="shared" si="59"/>
        <v>4</v>
      </c>
      <c r="AN1205" s="198" t="str">
        <f>IF(ISERROR(VLOOKUP($AM1205,Datos!$I$24:$J$28,2,0)),"-",VLOOKUP($AM1205,Datos!$I$24:$J$28,2,0))</f>
        <v>Moderado</v>
      </c>
    </row>
    <row r="1206" spans="1:40" s="199" customFormat="1">
      <c r="A1206" s="196"/>
      <c r="B1206" s="177"/>
      <c r="C1206" s="177"/>
      <c r="D1206" s="177"/>
      <c r="E1206" s="177"/>
      <c r="F1206" s="177"/>
      <c r="G1206" s="177"/>
      <c r="H1206" s="177"/>
      <c r="I1206" s="177"/>
      <c r="J1206" s="177"/>
      <c r="K1206" s="177"/>
      <c r="L1206" s="177"/>
      <c r="M1206" s="178" t="s">
        <v>191</v>
      </c>
      <c r="N1206" s="178" t="s">
        <v>194</v>
      </c>
      <c r="O1206" s="198">
        <f>IF( AND($M1206&lt;&gt;"", $N1206&lt;&gt;""), VLOOKUP( IF(ISERROR(VLOOKUP($M1206,Datos!$B$8:$C$13,2,0)),0,VLOOKUP($M1206,Datos!$B$8:$C$13,2,0)), Datos!$I$9:$N$13, IF(ISERROR(VLOOKUP($N1206,Datos!$B$17:$C$21,2,0)),0,VLOOKUP($N1206, Datos!$B$17:$C$21,2,0)+1),  0),  "-")</f>
        <v>22</v>
      </c>
      <c r="P1206" s="177"/>
      <c r="Q1206" s="177"/>
      <c r="R1206" s="177"/>
      <c r="S1206" s="178" t="s">
        <v>40</v>
      </c>
      <c r="T1206" s="198" t="str">
        <f>IF(ISERROR(VLOOKUP($S1206,Datos!$B$25:$C$29,2,0)),"", VLOOKUP($S1206,Datos!$B$25:$C$29,2,0))</f>
        <v>Alta</v>
      </c>
      <c r="U1206" s="198" t="str">
        <f>VLOOKUP($S1206,'Efectividad de Controles'!$B$5:$D$9,3,0)</f>
        <v>Impacto / Probabilidad</v>
      </c>
      <c r="V1206" s="177"/>
      <c r="W1206" s="177"/>
      <c r="X1206" s="178" t="s">
        <v>191</v>
      </c>
      <c r="Y1206" s="178" t="s">
        <v>196</v>
      </c>
      <c r="Z1206" s="198">
        <f>IF( AND($X1206&lt;&gt;"", $Y1206&lt;&gt;""), VLOOKUP( IF(ISERROR(VLOOKUP($X1206,Datos!$B$8:$C$13,2,0)),0,VLOOKUP($X1206,Datos!$B$8:$C$13,2,0)), Datos!$I$9:$N$13, IF(ISERROR(VLOOKUP($Y1206,Datos!$B$17:$C$21,2,0)),0,VLOOKUP($Y1206, Datos!$B$17:$C$21,2,0)+1),  0),  "-")</f>
        <v>25</v>
      </c>
      <c r="AA1206" s="177"/>
      <c r="AB1206" s="177"/>
      <c r="AC1206" s="179"/>
      <c r="AD1206" s="180"/>
      <c r="AE1206" s="198">
        <f t="shared" si="57"/>
        <v>22</v>
      </c>
      <c r="AF1206" s="198">
        <f t="shared" si="58"/>
        <v>25</v>
      </c>
      <c r="AG1206" s="178">
        <v>3</v>
      </c>
      <c r="AH1206" s="198" t="str">
        <f>IF(ISERROR(VLOOKUP($AG1206,Datos!$A$9:$E$13,2,0)),"",VLOOKUP($AG1206,Datos!$A$9:$E$13,2,0))</f>
        <v>3 Moderado</v>
      </c>
      <c r="AI1206" s="197" t="str">
        <f>IF(ISERROR(VLOOKUP($AJ1206,Datos!$D$8:$E$13,2,0)),0,VLOOKUP($AJ1206,Datos!$D$8:$E$13,2,0))</f>
        <v>Extremadamente Dañino</v>
      </c>
      <c r="AJ1206" s="198">
        <f>IF(ISERROR(VLOOKUP($X1206,Datos!$B$8:$E$13,3,0)), 0, VLOOKUP($X1206,Datos!$B$8:$E$13,3,0))</f>
        <v>4</v>
      </c>
      <c r="AK1206" s="198">
        <f>IF(ISERROR(VLOOKUP(AL1206,Datos!D1199:E1204,2,0)),0,VLOOKUP(AL1206,Datos!D1199:E1204,2,0))</f>
        <v>0</v>
      </c>
      <c r="AL1206" s="198">
        <f>IF(ISERROR(VLOOKUP(Y1206,Datos!B1199:E1204,3,0)),0,VLOOKUP(Y1206,Datos!B1199:E1204,3,0))</f>
        <v>0</v>
      </c>
      <c r="AM1206" s="198">
        <f t="shared" si="59"/>
        <v>4</v>
      </c>
      <c r="AN1206" s="198" t="str">
        <f>IF(ISERROR(VLOOKUP($AM1206,Datos!$I$24:$J$28,2,0)),"-",VLOOKUP($AM1206,Datos!$I$24:$J$28,2,0))</f>
        <v>Moderado</v>
      </c>
    </row>
    <row r="1207" spans="1:40" s="199" customFormat="1">
      <c r="A1207" s="196"/>
      <c r="B1207" s="177"/>
      <c r="C1207" s="177"/>
      <c r="D1207" s="177"/>
      <c r="E1207" s="177"/>
      <c r="F1207" s="177"/>
      <c r="G1207" s="177"/>
      <c r="H1207" s="177"/>
      <c r="I1207" s="177"/>
      <c r="J1207" s="177"/>
      <c r="K1207" s="177"/>
      <c r="L1207" s="177"/>
      <c r="M1207" s="178" t="s">
        <v>191</v>
      </c>
      <c r="N1207" s="178" t="s">
        <v>194</v>
      </c>
      <c r="O1207" s="198">
        <f>IF( AND($M1207&lt;&gt;"", $N1207&lt;&gt;""), VLOOKUP( IF(ISERROR(VLOOKUP($M1207,Datos!$B$8:$C$13,2,0)),0,VLOOKUP($M1207,Datos!$B$8:$C$13,2,0)), Datos!$I$9:$N$13, IF(ISERROR(VLOOKUP($N1207,Datos!$B$17:$C$21,2,0)),0,VLOOKUP($N1207, Datos!$B$17:$C$21,2,0)+1),  0),  "-")</f>
        <v>22</v>
      </c>
      <c r="P1207" s="177"/>
      <c r="Q1207" s="177"/>
      <c r="R1207" s="177"/>
      <c r="S1207" s="178" t="s">
        <v>40</v>
      </c>
      <c r="T1207" s="198" t="str">
        <f>IF(ISERROR(VLOOKUP($S1207,Datos!$B$25:$C$29,2,0)),"", VLOOKUP($S1207,Datos!$B$25:$C$29,2,0))</f>
        <v>Alta</v>
      </c>
      <c r="U1207" s="198" t="str">
        <f>VLOOKUP($S1207,'Efectividad de Controles'!$B$5:$D$9,3,0)</f>
        <v>Impacto / Probabilidad</v>
      </c>
      <c r="V1207" s="177"/>
      <c r="W1207" s="177"/>
      <c r="X1207" s="178" t="s">
        <v>191</v>
      </c>
      <c r="Y1207" s="178" t="s">
        <v>196</v>
      </c>
      <c r="Z1207" s="198">
        <f>IF( AND($X1207&lt;&gt;"", $Y1207&lt;&gt;""), VLOOKUP( IF(ISERROR(VLOOKUP($X1207,Datos!$B$8:$C$13,2,0)),0,VLOOKUP($X1207,Datos!$B$8:$C$13,2,0)), Datos!$I$9:$N$13, IF(ISERROR(VLOOKUP($Y1207,Datos!$B$17:$C$21,2,0)),0,VLOOKUP($Y1207, Datos!$B$17:$C$21,2,0)+1),  0),  "-")</f>
        <v>25</v>
      </c>
      <c r="AA1207" s="177"/>
      <c r="AB1207" s="177"/>
      <c r="AC1207" s="179"/>
      <c r="AD1207" s="180"/>
      <c r="AE1207" s="198">
        <f t="shared" si="57"/>
        <v>22</v>
      </c>
      <c r="AF1207" s="198">
        <f t="shared" si="58"/>
        <v>25</v>
      </c>
      <c r="AG1207" s="178">
        <v>3</v>
      </c>
      <c r="AH1207" s="198" t="str">
        <f>IF(ISERROR(VLOOKUP($AG1207,Datos!$A$9:$E$13,2,0)),"",VLOOKUP($AG1207,Datos!$A$9:$E$13,2,0))</f>
        <v>3 Moderado</v>
      </c>
      <c r="AI1207" s="197" t="str">
        <f>IF(ISERROR(VLOOKUP($AJ1207,Datos!$D$8:$E$13,2,0)),0,VLOOKUP($AJ1207,Datos!$D$8:$E$13,2,0))</f>
        <v>Extremadamente Dañino</v>
      </c>
      <c r="AJ1207" s="198">
        <f>IF(ISERROR(VLOOKUP($X1207,Datos!$B$8:$E$13,3,0)), 0, VLOOKUP($X1207,Datos!$B$8:$E$13,3,0))</f>
        <v>4</v>
      </c>
      <c r="AK1207" s="198">
        <f>IF(ISERROR(VLOOKUP(AL1207,Datos!D1200:E1205,2,0)),0,VLOOKUP(AL1207,Datos!D1200:E1205,2,0))</f>
        <v>0</v>
      </c>
      <c r="AL1207" s="198">
        <f>IF(ISERROR(VLOOKUP(Y1207,Datos!B1200:E1205,3,0)),0,VLOOKUP(Y1207,Datos!B1200:E1205,3,0))</f>
        <v>0</v>
      </c>
      <c r="AM1207" s="198">
        <f t="shared" si="59"/>
        <v>4</v>
      </c>
      <c r="AN1207" s="198" t="str">
        <f>IF(ISERROR(VLOOKUP($AM1207,Datos!$I$24:$J$28,2,0)),"-",VLOOKUP($AM1207,Datos!$I$24:$J$28,2,0))</f>
        <v>Moderado</v>
      </c>
    </row>
    <row r="1208" spans="1:40" s="199" customFormat="1">
      <c r="A1208" s="196"/>
      <c r="B1208" s="177"/>
      <c r="C1208" s="177"/>
      <c r="D1208" s="177"/>
      <c r="E1208" s="177"/>
      <c r="F1208" s="177"/>
      <c r="G1208" s="177"/>
      <c r="H1208" s="177"/>
      <c r="I1208" s="177"/>
      <c r="J1208" s="177"/>
      <c r="K1208" s="177"/>
      <c r="L1208" s="177"/>
      <c r="M1208" s="178" t="s">
        <v>191</v>
      </c>
      <c r="N1208" s="178" t="s">
        <v>194</v>
      </c>
      <c r="O1208" s="198">
        <f>IF( AND($M1208&lt;&gt;"", $N1208&lt;&gt;""), VLOOKUP( IF(ISERROR(VLOOKUP($M1208,Datos!$B$8:$C$13,2,0)),0,VLOOKUP($M1208,Datos!$B$8:$C$13,2,0)), Datos!$I$9:$N$13, IF(ISERROR(VLOOKUP($N1208,Datos!$B$17:$C$21,2,0)),0,VLOOKUP($N1208, Datos!$B$17:$C$21,2,0)+1),  0),  "-")</f>
        <v>22</v>
      </c>
      <c r="P1208" s="177"/>
      <c r="Q1208" s="177"/>
      <c r="R1208" s="177"/>
      <c r="S1208" s="178" t="s">
        <v>40</v>
      </c>
      <c r="T1208" s="198" t="str">
        <f>IF(ISERROR(VLOOKUP($S1208,Datos!$B$25:$C$29,2,0)),"", VLOOKUP($S1208,Datos!$B$25:$C$29,2,0))</f>
        <v>Alta</v>
      </c>
      <c r="U1208" s="198" t="str">
        <f>VLOOKUP($S1208,'Efectividad de Controles'!$B$5:$D$9,3,0)</f>
        <v>Impacto / Probabilidad</v>
      </c>
      <c r="V1208" s="177"/>
      <c r="W1208" s="177"/>
      <c r="X1208" s="178" t="s">
        <v>191</v>
      </c>
      <c r="Y1208" s="178" t="s">
        <v>196</v>
      </c>
      <c r="Z1208" s="198">
        <f>IF( AND($X1208&lt;&gt;"", $Y1208&lt;&gt;""), VLOOKUP( IF(ISERROR(VLOOKUP($X1208,Datos!$B$8:$C$13,2,0)),0,VLOOKUP($X1208,Datos!$B$8:$C$13,2,0)), Datos!$I$9:$N$13, IF(ISERROR(VLOOKUP($Y1208,Datos!$B$17:$C$21,2,0)),0,VLOOKUP($Y1208, Datos!$B$17:$C$21,2,0)+1),  0),  "-")</f>
        <v>25</v>
      </c>
      <c r="AA1208" s="177"/>
      <c r="AB1208" s="177"/>
      <c r="AC1208" s="179"/>
      <c r="AD1208" s="180"/>
      <c r="AE1208" s="198">
        <f t="shared" si="57"/>
        <v>22</v>
      </c>
      <c r="AF1208" s="198">
        <f t="shared" si="58"/>
        <v>25</v>
      </c>
      <c r="AG1208" s="178">
        <v>3</v>
      </c>
      <c r="AH1208" s="198" t="str">
        <f>IF(ISERROR(VLOOKUP($AG1208,Datos!$A$9:$E$13,2,0)),"",VLOOKUP($AG1208,Datos!$A$9:$E$13,2,0))</f>
        <v>3 Moderado</v>
      </c>
      <c r="AI1208" s="197" t="str">
        <f>IF(ISERROR(VLOOKUP($AJ1208,Datos!$D$8:$E$13,2,0)),0,VLOOKUP($AJ1208,Datos!$D$8:$E$13,2,0))</f>
        <v>Extremadamente Dañino</v>
      </c>
      <c r="AJ1208" s="198">
        <f>IF(ISERROR(VLOOKUP($X1208,Datos!$B$8:$E$13,3,0)), 0, VLOOKUP($X1208,Datos!$B$8:$E$13,3,0))</f>
        <v>4</v>
      </c>
      <c r="AK1208" s="198">
        <f>IF(ISERROR(VLOOKUP(AL1208,Datos!D1201:E1206,2,0)),0,VLOOKUP(AL1208,Datos!D1201:E1206,2,0))</f>
        <v>0</v>
      </c>
      <c r="AL1208" s="198">
        <f>IF(ISERROR(VLOOKUP(Y1208,Datos!B1201:E1206,3,0)),0,VLOOKUP(Y1208,Datos!B1201:E1206,3,0))</f>
        <v>0</v>
      </c>
      <c r="AM1208" s="198">
        <f t="shared" si="59"/>
        <v>4</v>
      </c>
      <c r="AN1208" s="198" t="str">
        <f>IF(ISERROR(VLOOKUP($AM1208,Datos!$I$24:$J$28,2,0)),"-",VLOOKUP($AM1208,Datos!$I$24:$J$28,2,0))</f>
        <v>Moderado</v>
      </c>
    </row>
    <row r="1209" spans="1:40" s="199" customFormat="1">
      <c r="A1209" s="196"/>
      <c r="B1209" s="177"/>
      <c r="C1209" s="177"/>
      <c r="D1209" s="177"/>
      <c r="E1209" s="177"/>
      <c r="F1209" s="177"/>
      <c r="G1209" s="177"/>
      <c r="H1209" s="177"/>
      <c r="I1209" s="177"/>
      <c r="J1209" s="177"/>
      <c r="K1209" s="177"/>
      <c r="L1209" s="177"/>
      <c r="M1209" s="178" t="s">
        <v>191</v>
      </c>
      <c r="N1209" s="178" t="s">
        <v>194</v>
      </c>
      <c r="O1209" s="198">
        <f>IF( AND($M1209&lt;&gt;"", $N1209&lt;&gt;""), VLOOKUP( IF(ISERROR(VLOOKUP($M1209,Datos!$B$8:$C$13,2,0)),0,VLOOKUP($M1209,Datos!$B$8:$C$13,2,0)), Datos!$I$9:$N$13, IF(ISERROR(VLOOKUP($N1209,Datos!$B$17:$C$21,2,0)),0,VLOOKUP($N1209, Datos!$B$17:$C$21,2,0)+1),  0),  "-")</f>
        <v>22</v>
      </c>
      <c r="P1209" s="177"/>
      <c r="Q1209" s="177"/>
      <c r="R1209" s="177"/>
      <c r="S1209" s="178" t="s">
        <v>40</v>
      </c>
      <c r="T1209" s="198" t="str">
        <f>IF(ISERROR(VLOOKUP($S1209,Datos!$B$25:$C$29,2,0)),"", VLOOKUP($S1209,Datos!$B$25:$C$29,2,0))</f>
        <v>Alta</v>
      </c>
      <c r="U1209" s="198" t="str">
        <f>VLOOKUP($S1209,'Efectividad de Controles'!$B$5:$D$9,3,0)</f>
        <v>Impacto / Probabilidad</v>
      </c>
      <c r="V1209" s="177"/>
      <c r="W1209" s="177"/>
      <c r="X1209" s="178" t="s">
        <v>191</v>
      </c>
      <c r="Y1209" s="178" t="s">
        <v>196</v>
      </c>
      <c r="Z1209" s="198">
        <f>IF( AND($X1209&lt;&gt;"", $Y1209&lt;&gt;""), VLOOKUP( IF(ISERROR(VLOOKUP($X1209,Datos!$B$8:$C$13,2,0)),0,VLOOKUP($X1209,Datos!$B$8:$C$13,2,0)), Datos!$I$9:$N$13, IF(ISERROR(VLOOKUP($Y1209,Datos!$B$17:$C$21,2,0)),0,VLOOKUP($Y1209, Datos!$B$17:$C$21,2,0)+1),  0),  "-")</f>
        <v>25</v>
      </c>
      <c r="AA1209" s="177"/>
      <c r="AB1209" s="177"/>
      <c r="AC1209" s="179"/>
      <c r="AD1209" s="180"/>
      <c r="AE1209" s="198">
        <f t="shared" si="57"/>
        <v>22</v>
      </c>
      <c r="AF1209" s="198">
        <f t="shared" si="58"/>
        <v>25</v>
      </c>
      <c r="AG1209" s="178">
        <v>3</v>
      </c>
      <c r="AH1209" s="198" t="str">
        <f>IF(ISERROR(VLOOKUP($AG1209,Datos!$A$9:$E$13,2,0)),"",VLOOKUP($AG1209,Datos!$A$9:$E$13,2,0))</f>
        <v>3 Moderado</v>
      </c>
      <c r="AI1209" s="197" t="str">
        <f>IF(ISERROR(VLOOKUP($AJ1209,Datos!$D$8:$E$13,2,0)),0,VLOOKUP($AJ1209,Datos!$D$8:$E$13,2,0))</f>
        <v>Extremadamente Dañino</v>
      </c>
      <c r="AJ1209" s="198">
        <f>IF(ISERROR(VLOOKUP($X1209,Datos!$B$8:$E$13,3,0)), 0, VLOOKUP($X1209,Datos!$B$8:$E$13,3,0))</f>
        <v>4</v>
      </c>
      <c r="AK1209" s="198">
        <f>IF(ISERROR(VLOOKUP(AL1209,Datos!D1202:E1207,2,0)),0,VLOOKUP(AL1209,Datos!D1202:E1207,2,0))</f>
        <v>0</v>
      </c>
      <c r="AL1209" s="198">
        <f>IF(ISERROR(VLOOKUP(Y1209,Datos!B1202:E1207,3,0)),0,VLOOKUP(Y1209,Datos!B1202:E1207,3,0))</f>
        <v>0</v>
      </c>
      <c r="AM1209" s="198">
        <f t="shared" si="59"/>
        <v>4</v>
      </c>
      <c r="AN1209" s="198" t="str">
        <f>IF(ISERROR(VLOOKUP($AM1209,Datos!$I$24:$J$28,2,0)),"-",VLOOKUP($AM1209,Datos!$I$24:$J$28,2,0))</f>
        <v>Moderado</v>
      </c>
    </row>
    <row r="1210" spans="1:40" s="199" customFormat="1">
      <c r="A1210" s="196"/>
      <c r="B1210" s="177"/>
      <c r="C1210" s="177"/>
      <c r="D1210" s="177"/>
      <c r="E1210" s="177"/>
      <c r="F1210" s="177"/>
      <c r="G1210" s="177"/>
      <c r="H1210" s="177"/>
      <c r="I1210" s="177"/>
      <c r="J1210" s="177"/>
      <c r="K1210" s="177"/>
      <c r="L1210" s="177"/>
      <c r="M1210" s="178" t="s">
        <v>191</v>
      </c>
      <c r="N1210" s="178" t="s">
        <v>194</v>
      </c>
      <c r="O1210" s="198">
        <f>IF( AND($M1210&lt;&gt;"", $N1210&lt;&gt;""), VLOOKUP( IF(ISERROR(VLOOKUP($M1210,Datos!$B$8:$C$13,2,0)),0,VLOOKUP($M1210,Datos!$B$8:$C$13,2,0)), Datos!$I$9:$N$13, IF(ISERROR(VLOOKUP($N1210,Datos!$B$17:$C$21,2,0)),0,VLOOKUP($N1210, Datos!$B$17:$C$21,2,0)+1),  0),  "-")</f>
        <v>22</v>
      </c>
      <c r="P1210" s="177"/>
      <c r="Q1210" s="177"/>
      <c r="R1210" s="177"/>
      <c r="S1210" s="178" t="s">
        <v>40</v>
      </c>
      <c r="T1210" s="198" t="str">
        <f>IF(ISERROR(VLOOKUP($S1210,Datos!$B$25:$C$29,2,0)),"", VLOOKUP($S1210,Datos!$B$25:$C$29,2,0))</f>
        <v>Alta</v>
      </c>
      <c r="U1210" s="198" t="str">
        <f>VLOOKUP($S1210,'Efectividad de Controles'!$B$5:$D$9,3,0)</f>
        <v>Impacto / Probabilidad</v>
      </c>
      <c r="V1210" s="177"/>
      <c r="W1210" s="177"/>
      <c r="X1210" s="178" t="s">
        <v>191</v>
      </c>
      <c r="Y1210" s="178" t="s">
        <v>196</v>
      </c>
      <c r="Z1210" s="198">
        <f>IF( AND($X1210&lt;&gt;"", $Y1210&lt;&gt;""), VLOOKUP( IF(ISERROR(VLOOKUP($X1210,Datos!$B$8:$C$13,2,0)),0,VLOOKUP($X1210,Datos!$B$8:$C$13,2,0)), Datos!$I$9:$N$13, IF(ISERROR(VLOOKUP($Y1210,Datos!$B$17:$C$21,2,0)),0,VLOOKUP($Y1210, Datos!$B$17:$C$21,2,0)+1),  0),  "-")</f>
        <v>25</v>
      </c>
      <c r="AA1210" s="177"/>
      <c r="AB1210" s="177"/>
      <c r="AC1210" s="179"/>
      <c r="AD1210" s="180"/>
      <c r="AE1210" s="198">
        <f t="shared" si="57"/>
        <v>22</v>
      </c>
      <c r="AF1210" s="198">
        <f t="shared" si="58"/>
        <v>25</v>
      </c>
      <c r="AG1210" s="178">
        <v>3</v>
      </c>
      <c r="AH1210" s="198" t="str">
        <f>IF(ISERROR(VLOOKUP($AG1210,Datos!$A$9:$E$13,2,0)),"",VLOOKUP($AG1210,Datos!$A$9:$E$13,2,0))</f>
        <v>3 Moderado</v>
      </c>
      <c r="AI1210" s="197" t="str">
        <f>IF(ISERROR(VLOOKUP($AJ1210,Datos!$D$8:$E$13,2,0)),0,VLOOKUP($AJ1210,Datos!$D$8:$E$13,2,0))</f>
        <v>Extremadamente Dañino</v>
      </c>
      <c r="AJ1210" s="198">
        <f>IF(ISERROR(VLOOKUP($X1210,Datos!$B$8:$E$13,3,0)), 0, VLOOKUP($X1210,Datos!$B$8:$E$13,3,0))</f>
        <v>4</v>
      </c>
      <c r="AK1210" s="198">
        <f>IF(ISERROR(VLOOKUP(AL1210,Datos!D1203:E1208,2,0)),0,VLOOKUP(AL1210,Datos!D1203:E1208,2,0))</f>
        <v>0</v>
      </c>
      <c r="AL1210" s="198">
        <f>IF(ISERROR(VLOOKUP(Y1210,Datos!B1203:E1208,3,0)),0,VLOOKUP(Y1210,Datos!B1203:E1208,3,0))</f>
        <v>0</v>
      </c>
      <c r="AM1210" s="198">
        <f t="shared" si="59"/>
        <v>4</v>
      </c>
      <c r="AN1210" s="198" t="str">
        <f>IF(ISERROR(VLOOKUP($AM1210,Datos!$I$24:$J$28,2,0)),"-",VLOOKUP($AM1210,Datos!$I$24:$J$28,2,0))</f>
        <v>Moderado</v>
      </c>
    </row>
    <row r="1211" spans="1:40" s="199" customFormat="1">
      <c r="A1211" s="196"/>
      <c r="B1211" s="177"/>
      <c r="C1211" s="177"/>
      <c r="D1211" s="177"/>
      <c r="E1211" s="177"/>
      <c r="F1211" s="177"/>
      <c r="G1211" s="177"/>
      <c r="H1211" s="177"/>
      <c r="I1211" s="177"/>
      <c r="J1211" s="177"/>
      <c r="K1211" s="177"/>
      <c r="L1211" s="177"/>
      <c r="M1211" s="178" t="s">
        <v>191</v>
      </c>
      <c r="N1211" s="178" t="s">
        <v>194</v>
      </c>
      <c r="O1211" s="198">
        <f>IF( AND($M1211&lt;&gt;"", $N1211&lt;&gt;""), VLOOKUP( IF(ISERROR(VLOOKUP($M1211,Datos!$B$8:$C$13,2,0)),0,VLOOKUP($M1211,Datos!$B$8:$C$13,2,0)), Datos!$I$9:$N$13, IF(ISERROR(VLOOKUP($N1211,Datos!$B$17:$C$21,2,0)),0,VLOOKUP($N1211, Datos!$B$17:$C$21,2,0)+1),  0),  "-")</f>
        <v>22</v>
      </c>
      <c r="P1211" s="177"/>
      <c r="Q1211" s="177"/>
      <c r="R1211" s="177"/>
      <c r="S1211" s="178" t="s">
        <v>40</v>
      </c>
      <c r="T1211" s="198" t="str">
        <f>IF(ISERROR(VLOOKUP($S1211,Datos!$B$25:$C$29,2,0)),"", VLOOKUP($S1211,Datos!$B$25:$C$29,2,0))</f>
        <v>Alta</v>
      </c>
      <c r="U1211" s="198" t="str">
        <f>VLOOKUP($S1211,'Efectividad de Controles'!$B$5:$D$9,3,0)</f>
        <v>Impacto / Probabilidad</v>
      </c>
      <c r="V1211" s="177"/>
      <c r="W1211" s="177"/>
      <c r="X1211" s="178" t="s">
        <v>191</v>
      </c>
      <c r="Y1211" s="178" t="s">
        <v>196</v>
      </c>
      <c r="Z1211" s="198">
        <f>IF( AND($X1211&lt;&gt;"", $Y1211&lt;&gt;""), VLOOKUP( IF(ISERROR(VLOOKUP($X1211,Datos!$B$8:$C$13,2,0)),0,VLOOKUP($X1211,Datos!$B$8:$C$13,2,0)), Datos!$I$9:$N$13, IF(ISERROR(VLOOKUP($Y1211,Datos!$B$17:$C$21,2,0)),0,VLOOKUP($Y1211, Datos!$B$17:$C$21,2,0)+1),  0),  "-")</f>
        <v>25</v>
      </c>
      <c r="AA1211" s="177"/>
      <c r="AB1211" s="177"/>
      <c r="AC1211" s="179"/>
      <c r="AD1211" s="180"/>
      <c r="AE1211" s="198">
        <f t="shared" si="57"/>
        <v>22</v>
      </c>
      <c r="AF1211" s="198">
        <f t="shared" si="58"/>
        <v>25</v>
      </c>
      <c r="AG1211" s="178">
        <v>3</v>
      </c>
      <c r="AH1211" s="198" t="str">
        <f>IF(ISERROR(VLOOKUP($AG1211,Datos!$A$9:$E$13,2,0)),"",VLOOKUP($AG1211,Datos!$A$9:$E$13,2,0))</f>
        <v>3 Moderado</v>
      </c>
      <c r="AI1211" s="197" t="str">
        <f>IF(ISERROR(VLOOKUP($AJ1211,Datos!$D$8:$E$13,2,0)),0,VLOOKUP($AJ1211,Datos!$D$8:$E$13,2,0))</f>
        <v>Extremadamente Dañino</v>
      </c>
      <c r="AJ1211" s="198">
        <f>IF(ISERROR(VLOOKUP($X1211,Datos!$B$8:$E$13,3,0)), 0, VLOOKUP($X1211,Datos!$B$8:$E$13,3,0))</f>
        <v>4</v>
      </c>
      <c r="AK1211" s="198">
        <f>IF(ISERROR(VLOOKUP(AL1211,Datos!D1204:E1209,2,0)),0,VLOOKUP(AL1211,Datos!D1204:E1209,2,0))</f>
        <v>0</v>
      </c>
      <c r="AL1211" s="198">
        <f>IF(ISERROR(VLOOKUP(Y1211,Datos!B1204:E1209,3,0)),0,VLOOKUP(Y1211,Datos!B1204:E1209,3,0))</f>
        <v>0</v>
      </c>
      <c r="AM1211" s="198">
        <f t="shared" si="59"/>
        <v>4</v>
      </c>
      <c r="AN1211" s="198" t="str">
        <f>IF(ISERROR(VLOOKUP($AM1211,Datos!$I$24:$J$28,2,0)),"-",VLOOKUP($AM1211,Datos!$I$24:$J$28,2,0))</f>
        <v>Moderado</v>
      </c>
    </row>
    <row r="1212" spans="1:40" s="199" customFormat="1">
      <c r="A1212" s="196"/>
      <c r="B1212" s="177"/>
      <c r="C1212" s="177"/>
      <c r="D1212" s="177"/>
      <c r="E1212" s="177"/>
      <c r="F1212" s="177"/>
      <c r="G1212" s="177"/>
      <c r="H1212" s="177"/>
      <c r="I1212" s="177"/>
      <c r="J1212" s="177"/>
      <c r="K1212" s="177"/>
      <c r="L1212" s="177"/>
      <c r="M1212" s="178" t="s">
        <v>191</v>
      </c>
      <c r="N1212" s="178" t="s">
        <v>194</v>
      </c>
      <c r="O1212" s="198">
        <f>IF( AND($M1212&lt;&gt;"", $N1212&lt;&gt;""), VLOOKUP( IF(ISERROR(VLOOKUP($M1212,Datos!$B$8:$C$13,2,0)),0,VLOOKUP($M1212,Datos!$B$8:$C$13,2,0)), Datos!$I$9:$N$13, IF(ISERROR(VLOOKUP($N1212,Datos!$B$17:$C$21,2,0)),0,VLOOKUP($N1212, Datos!$B$17:$C$21,2,0)+1),  0),  "-")</f>
        <v>22</v>
      </c>
      <c r="P1212" s="177"/>
      <c r="Q1212" s="177"/>
      <c r="R1212" s="177"/>
      <c r="S1212" s="178" t="s">
        <v>40</v>
      </c>
      <c r="T1212" s="198" t="str">
        <f>IF(ISERROR(VLOOKUP($S1212,Datos!$B$25:$C$29,2,0)),"", VLOOKUP($S1212,Datos!$B$25:$C$29,2,0))</f>
        <v>Alta</v>
      </c>
      <c r="U1212" s="198" t="str">
        <f>VLOOKUP($S1212,'Efectividad de Controles'!$B$5:$D$9,3,0)</f>
        <v>Impacto / Probabilidad</v>
      </c>
      <c r="V1212" s="177"/>
      <c r="W1212" s="177"/>
      <c r="X1212" s="178" t="s">
        <v>191</v>
      </c>
      <c r="Y1212" s="178" t="s">
        <v>196</v>
      </c>
      <c r="Z1212" s="198">
        <f>IF( AND($X1212&lt;&gt;"", $Y1212&lt;&gt;""), VLOOKUP( IF(ISERROR(VLOOKUP($X1212,Datos!$B$8:$C$13,2,0)),0,VLOOKUP($X1212,Datos!$B$8:$C$13,2,0)), Datos!$I$9:$N$13, IF(ISERROR(VLOOKUP($Y1212,Datos!$B$17:$C$21,2,0)),0,VLOOKUP($Y1212, Datos!$B$17:$C$21,2,0)+1),  0),  "-")</f>
        <v>25</v>
      </c>
      <c r="AA1212" s="177"/>
      <c r="AB1212" s="177"/>
      <c r="AC1212" s="179"/>
      <c r="AD1212" s="180"/>
      <c r="AE1212" s="198">
        <f t="shared" si="57"/>
        <v>22</v>
      </c>
      <c r="AF1212" s="198">
        <f t="shared" si="58"/>
        <v>25</v>
      </c>
      <c r="AG1212" s="178">
        <v>3</v>
      </c>
      <c r="AH1212" s="198" t="str">
        <f>IF(ISERROR(VLOOKUP($AG1212,Datos!$A$9:$E$13,2,0)),"",VLOOKUP($AG1212,Datos!$A$9:$E$13,2,0))</f>
        <v>3 Moderado</v>
      </c>
      <c r="AI1212" s="197" t="str">
        <f>IF(ISERROR(VLOOKUP($AJ1212,Datos!$D$8:$E$13,2,0)),0,VLOOKUP($AJ1212,Datos!$D$8:$E$13,2,0))</f>
        <v>Extremadamente Dañino</v>
      </c>
      <c r="AJ1212" s="198">
        <f>IF(ISERROR(VLOOKUP($X1212,Datos!$B$8:$E$13,3,0)), 0, VLOOKUP($X1212,Datos!$B$8:$E$13,3,0))</f>
        <v>4</v>
      </c>
      <c r="AK1212" s="198">
        <f>IF(ISERROR(VLOOKUP(AL1212,Datos!D1205:E1210,2,0)),0,VLOOKUP(AL1212,Datos!D1205:E1210,2,0))</f>
        <v>0</v>
      </c>
      <c r="AL1212" s="198">
        <f>IF(ISERROR(VLOOKUP(Y1212,Datos!B1205:E1210,3,0)),0,VLOOKUP(Y1212,Datos!B1205:E1210,3,0))</f>
        <v>0</v>
      </c>
      <c r="AM1212" s="198">
        <f t="shared" si="59"/>
        <v>4</v>
      </c>
      <c r="AN1212" s="198" t="str">
        <f>IF(ISERROR(VLOOKUP($AM1212,Datos!$I$24:$J$28,2,0)),"-",VLOOKUP($AM1212,Datos!$I$24:$J$28,2,0))</f>
        <v>Moderado</v>
      </c>
    </row>
    <row r="1213" spans="1:40" s="199" customFormat="1">
      <c r="A1213" s="196"/>
      <c r="B1213" s="177"/>
      <c r="C1213" s="177"/>
      <c r="D1213" s="177"/>
      <c r="E1213" s="177"/>
      <c r="F1213" s="177"/>
      <c r="G1213" s="177"/>
      <c r="H1213" s="177"/>
      <c r="I1213" s="177"/>
      <c r="J1213" s="177"/>
      <c r="K1213" s="177"/>
      <c r="L1213" s="177"/>
      <c r="M1213" s="178" t="s">
        <v>191</v>
      </c>
      <c r="N1213" s="178" t="s">
        <v>194</v>
      </c>
      <c r="O1213" s="198">
        <f>IF( AND($M1213&lt;&gt;"", $N1213&lt;&gt;""), VLOOKUP( IF(ISERROR(VLOOKUP($M1213,Datos!$B$8:$C$13,2,0)),0,VLOOKUP($M1213,Datos!$B$8:$C$13,2,0)), Datos!$I$9:$N$13, IF(ISERROR(VLOOKUP($N1213,Datos!$B$17:$C$21,2,0)),0,VLOOKUP($N1213, Datos!$B$17:$C$21,2,0)+1),  0),  "-")</f>
        <v>22</v>
      </c>
      <c r="P1213" s="177"/>
      <c r="Q1213" s="177"/>
      <c r="R1213" s="177"/>
      <c r="S1213" s="178" t="s">
        <v>40</v>
      </c>
      <c r="T1213" s="198" t="str">
        <f>IF(ISERROR(VLOOKUP($S1213,Datos!$B$25:$C$29,2,0)),"", VLOOKUP($S1213,Datos!$B$25:$C$29,2,0))</f>
        <v>Alta</v>
      </c>
      <c r="U1213" s="198" t="str">
        <f>VLOOKUP($S1213,'Efectividad de Controles'!$B$5:$D$9,3,0)</f>
        <v>Impacto / Probabilidad</v>
      </c>
      <c r="V1213" s="177"/>
      <c r="W1213" s="177"/>
      <c r="X1213" s="178" t="s">
        <v>191</v>
      </c>
      <c r="Y1213" s="178" t="s">
        <v>196</v>
      </c>
      <c r="Z1213" s="198">
        <f>IF( AND($X1213&lt;&gt;"", $Y1213&lt;&gt;""), VLOOKUP( IF(ISERROR(VLOOKUP($X1213,Datos!$B$8:$C$13,2,0)),0,VLOOKUP($X1213,Datos!$B$8:$C$13,2,0)), Datos!$I$9:$N$13, IF(ISERROR(VLOOKUP($Y1213,Datos!$B$17:$C$21,2,0)),0,VLOOKUP($Y1213, Datos!$B$17:$C$21,2,0)+1),  0),  "-")</f>
        <v>25</v>
      </c>
      <c r="AA1213" s="177"/>
      <c r="AB1213" s="177"/>
      <c r="AC1213" s="179"/>
      <c r="AD1213" s="180"/>
      <c r="AE1213" s="198">
        <f t="shared" si="57"/>
        <v>22</v>
      </c>
      <c r="AF1213" s="198">
        <f t="shared" si="58"/>
        <v>25</v>
      </c>
      <c r="AG1213" s="178">
        <v>3</v>
      </c>
      <c r="AH1213" s="198" t="str">
        <f>IF(ISERROR(VLOOKUP($AG1213,Datos!$A$9:$E$13,2,0)),"",VLOOKUP($AG1213,Datos!$A$9:$E$13,2,0))</f>
        <v>3 Moderado</v>
      </c>
      <c r="AI1213" s="197" t="str">
        <f>IF(ISERROR(VLOOKUP($AJ1213,Datos!$D$8:$E$13,2,0)),0,VLOOKUP($AJ1213,Datos!$D$8:$E$13,2,0))</f>
        <v>Extremadamente Dañino</v>
      </c>
      <c r="AJ1213" s="198">
        <f>IF(ISERROR(VLOOKUP($X1213,Datos!$B$8:$E$13,3,0)), 0, VLOOKUP($X1213,Datos!$B$8:$E$13,3,0))</f>
        <v>4</v>
      </c>
      <c r="AK1213" s="198">
        <f>IF(ISERROR(VLOOKUP(AL1213,Datos!D1206:E1211,2,0)),0,VLOOKUP(AL1213,Datos!D1206:E1211,2,0))</f>
        <v>0</v>
      </c>
      <c r="AL1213" s="198">
        <f>IF(ISERROR(VLOOKUP(Y1213,Datos!B1206:E1211,3,0)),0,VLOOKUP(Y1213,Datos!B1206:E1211,3,0))</f>
        <v>0</v>
      </c>
      <c r="AM1213" s="198">
        <f t="shared" si="59"/>
        <v>4</v>
      </c>
      <c r="AN1213" s="198" t="str">
        <f>IF(ISERROR(VLOOKUP($AM1213,Datos!$I$24:$J$28,2,0)),"-",VLOOKUP($AM1213,Datos!$I$24:$J$28,2,0))</f>
        <v>Moderado</v>
      </c>
    </row>
    <row r="1214" spans="1:40" s="199" customFormat="1">
      <c r="A1214" s="196"/>
      <c r="B1214" s="177"/>
      <c r="C1214" s="177"/>
      <c r="D1214" s="177"/>
      <c r="E1214" s="177"/>
      <c r="F1214" s="177"/>
      <c r="G1214" s="177"/>
      <c r="H1214" s="177"/>
      <c r="I1214" s="177"/>
      <c r="J1214" s="177"/>
      <c r="K1214" s="177"/>
      <c r="L1214" s="177"/>
      <c r="M1214" s="178" t="s">
        <v>191</v>
      </c>
      <c r="N1214" s="178" t="s">
        <v>194</v>
      </c>
      <c r="O1214" s="198">
        <f>IF( AND($M1214&lt;&gt;"", $N1214&lt;&gt;""), VLOOKUP( IF(ISERROR(VLOOKUP($M1214,Datos!$B$8:$C$13,2,0)),0,VLOOKUP($M1214,Datos!$B$8:$C$13,2,0)), Datos!$I$9:$N$13, IF(ISERROR(VLOOKUP($N1214,Datos!$B$17:$C$21,2,0)),0,VLOOKUP($N1214, Datos!$B$17:$C$21,2,0)+1),  0),  "-")</f>
        <v>22</v>
      </c>
      <c r="P1214" s="177"/>
      <c r="Q1214" s="177"/>
      <c r="R1214" s="177"/>
      <c r="S1214" s="178" t="s">
        <v>40</v>
      </c>
      <c r="T1214" s="198" t="str">
        <f>IF(ISERROR(VLOOKUP($S1214,Datos!$B$25:$C$29,2,0)),"", VLOOKUP($S1214,Datos!$B$25:$C$29,2,0))</f>
        <v>Alta</v>
      </c>
      <c r="U1214" s="198" t="str">
        <f>VLOOKUP($S1214,'Efectividad de Controles'!$B$5:$D$9,3,0)</f>
        <v>Impacto / Probabilidad</v>
      </c>
      <c r="V1214" s="177"/>
      <c r="W1214" s="177"/>
      <c r="X1214" s="178" t="s">
        <v>191</v>
      </c>
      <c r="Y1214" s="178" t="s">
        <v>196</v>
      </c>
      <c r="Z1214" s="198">
        <f>IF( AND($X1214&lt;&gt;"", $Y1214&lt;&gt;""), VLOOKUP( IF(ISERROR(VLOOKUP($X1214,Datos!$B$8:$C$13,2,0)),0,VLOOKUP($X1214,Datos!$B$8:$C$13,2,0)), Datos!$I$9:$N$13, IF(ISERROR(VLOOKUP($Y1214,Datos!$B$17:$C$21,2,0)),0,VLOOKUP($Y1214, Datos!$B$17:$C$21,2,0)+1),  0),  "-")</f>
        <v>25</v>
      </c>
      <c r="AA1214" s="177"/>
      <c r="AB1214" s="177"/>
      <c r="AC1214" s="179"/>
      <c r="AD1214" s="180"/>
      <c r="AE1214" s="198">
        <f t="shared" si="57"/>
        <v>22</v>
      </c>
      <c r="AF1214" s="198">
        <f t="shared" si="58"/>
        <v>25</v>
      </c>
      <c r="AG1214" s="178">
        <v>3</v>
      </c>
      <c r="AH1214" s="198" t="str">
        <f>IF(ISERROR(VLOOKUP($AG1214,Datos!$A$9:$E$13,2,0)),"",VLOOKUP($AG1214,Datos!$A$9:$E$13,2,0))</f>
        <v>3 Moderado</v>
      </c>
      <c r="AI1214" s="197" t="str">
        <f>IF(ISERROR(VLOOKUP($AJ1214,Datos!$D$8:$E$13,2,0)),0,VLOOKUP($AJ1214,Datos!$D$8:$E$13,2,0))</f>
        <v>Extremadamente Dañino</v>
      </c>
      <c r="AJ1214" s="198">
        <f>IF(ISERROR(VLOOKUP($X1214,Datos!$B$8:$E$13,3,0)), 0, VLOOKUP($X1214,Datos!$B$8:$E$13,3,0))</f>
        <v>4</v>
      </c>
      <c r="AK1214" s="198">
        <f>IF(ISERROR(VLOOKUP(AL1214,Datos!D1207:E1212,2,0)),0,VLOOKUP(AL1214,Datos!D1207:E1212,2,0))</f>
        <v>0</v>
      </c>
      <c r="AL1214" s="198">
        <f>IF(ISERROR(VLOOKUP(Y1214,Datos!B1207:E1212,3,0)),0,VLOOKUP(Y1214,Datos!B1207:E1212,3,0))</f>
        <v>0</v>
      </c>
      <c r="AM1214" s="198">
        <f t="shared" si="59"/>
        <v>4</v>
      </c>
      <c r="AN1214" s="198" t="str">
        <f>IF(ISERROR(VLOOKUP($AM1214,Datos!$I$24:$J$28,2,0)),"-",VLOOKUP($AM1214,Datos!$I$24:$J$28,2,0))</f>
        <v>Moderado</v>
      </c>
    </row>
    <row r="1215" spans="1:40" s="199" customFormat="1">
      <c r="A1215" s="196"/>
      <c r="B1215" s="177"/>
      <c r="C1215" s="177"/>
      <c r="D1215" s="177"/>
      <c r="E1215" s="177"/>
      <c r="F1215" s="177"/>
      <c r="G1215" s="177"/>
      <c r="H1215" s="177"/>
      <c r="I1215" s="177"/>
      <c r="J1215" s="177"/>
      <c r="K1215" s="177"/>
      <c r="L1215" s="177"/>
      <c r="M1215" s="178" t="s">
        <v>191</v>
      </c>
      <c r="N1215" s="178" t="s">
        <v>194</v>
      </c>
      <c r="O1215" s="198">
        <f>IF( AND($M1215&lt;&gt;"", $N1215&lt;&gt;""), VLOOKUP( IF(ISERROR(VLOOKUP($M1215,Datos!$B$8:$C$13,2,0)),0,VLOOKUP($M1215,Datos!$B$8:$C$13,2,0)), Datos!$I$9:$N$13, IF(ISERROR(VLOOKUP($N1215,Datos!$B$17:$C$21,2,0)),0,VLOOKUP($N1215, Datos!$B$17:$C$21,2,0)+1),  0),  "-")</f>
        <v>22</v>
      </c>
      <c r="P1215" s="177"/>
      <c r="Q1215" s="177"/>
      <c r="R1215" s="177"/>
      <c r="S1215" s="178" t="s">
        <v>40</v>
      </c>
      <c r="T1215" s="198" t="str">
        <f>IF(ISERROR(VLOOKUP($S1215,Datos!$B$25:$C$29,2,0)),"", VLOOKUP($S1215,Datos!$B$25:$C$29,2,0))</f>
        <v>Alta</v>
      </c>
      <c r="U1215" s="198" t="str">
        <f>VLOOKUP($S1215,'Efectividad de Controles'!$B$5:$D$9,3,0)</f>
        <v>Impacto / Probabilidad</v>
      </c>
      <c r="V1215" s="177"/>
      <c r="W1215" s="177"/>
      <c r="X1215" s="178" t="s">
        <v>191</v>
      </c>
      <c r="Y1215" s="178" t="s">
        <v>196</v>
      </c>
      <c r="Z1215" s="198">
        <f>IF( AND($X1215&lt;&gt;"", $Y1215&lt;&gt;""), VLOOKUP( IF(ISERROR(VLOOKUP($X1215,Datos!$B$8:$C$13,2,0)),0,VLOOKUP($X1215,Datos!$B$8:$C$13,2,0)), Datos!$I$9:$N$13, IF(ISERROR(VLOOKUP($Y1215,Datos!$B$17:$C$21,2,0)),0,VLOOKUP($Y1215, Datos!$B$17:$C$21,2,0)+1),  0),  "-")</f>
        <v>25</v>
      </c>
      <c r="AA1215" s="177"/>
      <c r="AB1215" s="177"/>
      <c r="AC1215" s="179"/>
      <c r="AD1215" s="180"/>
      <c r="AE1215" s="198">
        <f t="shared" si="57"/>
        <v>22</v>
      </c>
      <c r="AF1215" s="198">
        <f t="shared" si="58"/>
        <v>25</v>
      </c>
      <c r="AG1215" s="178">
        <v>3</v>
      </c>
      <c r="AH1215" s="198" t="str">
        <f>IF(ISERROR(VLOOKUP($AG1215,Datos!$A$9:$E$13,2,0)),"",VLOOKUP($AG1215,Datos!$A$9:$E$13,2,0))</f>
        <v>3 Moderado</v>
      </c>
      <c r="AI1215" s="197" t="str">
        <f>IF(ISERROR(VLOOKUP($AJ1215,Datos!$D$8:$E$13,2,0)),0,VLOOKUP($AJ1215,Datos!$D$8:$E$13,2,0))</f>
        <v>Extremadamente Dañino</v>
      </c>
      <c r="AJ1215" s="198">
        <f>IF(ISERROR(VLOOKUP($X1215,Datos!$B$8:$E$13,3,0)), 0, VLOOKUP($X1215,Datos!$B$8:$E$13,3,0))</f>
        <v>4</v>
      </c>
      <c r="AK1215" s="198">
        <f>IF(ISERROR(VLOOKUP(AL1215,Datos!D1208:E1213,2,0)),0,VLOOKUP(AL1215,Datos!D1208:E1213,2,0))</f>
        <v>0</v>
      </c>
      <c r="AL1215" s="198">
        <f>IF(ISERROR(VLOOKUP(Y1215,Datos!B1208:E1213,3,0)),0,VLOOKUP(Y1215,Datos!B1208:E1213,3,0))</f>
        <v>0</v>
      </c>
      <c r="AM1215" s="198">
        <f t="shared" si="59"/>
        <v>4</v>
      </c>
      <c r="AN1215" s="198" t="str">
        <f>IF(ISERROR(VLOOKUP($AM1215,Datos!$I$24:$J$28,2,0)),"-",VLOOKUP($AM1215,Datos!$I$24:$J$28,2,0))</f>
        <v>Moderado</v>
      </c>
    </row>
    <row r="1216" spans="1:40" s="199" customFormat="1">
      <c r="A1216" s="196"/>
      <c r="B1216" s="177"/>
      <c r="C1216" s="177"/>
      <c r="D1216" s="177"/>
      <c r="E1216" s="177"/>
      <c r="F1216" s="177"/>
      <c r="G1216" s="177"/>
      <c r="H1216" s="177"/>
      <c r="I1216" s="177"/>
      <c r="J1216" s="177"/>
      <c r="K1216" s="177"/>
      <c r="L1216" s="177"/>
      <c r="M1216" s="178" t="s">
        <v>191</v>
      </c>
      <c r="N1216" s="178" t="s">
        <v>194</v>
      </c>
      <c r="O1216" s="198">
        <f>IF( AND($M1216&lt;&gt;"", $N1216&lt;&gt;""), VLOOKUP( IF(ISERROR(VLOOKUP($M1216,Datos!$B$8:$C$13,2,0)),0,VLOOKUP($M1216,Datos!$B$8:$C$13,2,0)), Datos!$I$9:$N$13, IF(ISERROR(VLOOKUP($N1216,Datos!$B$17:$C$21,2,0)),0,VLOOKUP($N1216, Datos!$B$17:$C$21,2,0)+1),  0),  "-")</f>
        <v>22</v>
      </c>
      <c r="P1216" s="177"/>
      <c r="Q1216" s="177"/>
      <c r="R1216" s="177"/>
      <c r="S1216" s="178" t="s">
        <v>40</v>
      </c>
      <c r="T1216" s="198" t="str">
        <f>IF(ISERROR(VLOOKUP($S1216,Datos!$B$25:$C$29,2,0)),"", VLOOKUP($S1216,Datos!$B$25:$C$29,2,0))</f>
        <v>Alta</v>
      </c>
      <c r="U1216" s="198" t="str">
        <f>VLOOKUP($S1216,'Efectividad de Controles'!$B$5:$D$9,3,0)</f>
        <v>Impacto / Probabilidad</v>
      </c>
      <c r="V1216" s="177"/>
      <c r="W1216" s="177"/>
      <c r="X1216" s="178" t="s">
        <v>191</v>
      </c>
      <c r="Y1216" s="178" t="s">
        <v>196</v>
      </c>
      <c r="Z1216" s="198">
        <f>IF( AND($X1216&lt;&gt;"", $Y1216&lt;&gt;""), VLOOKUP( IF(ISERROR(VLOOKUP($X1216,Datos!$B$8:$C$13,2,0)),0,VLOOKUP($X1216,Datos!$B$8:$C$13,2,0)), Datos!$I$9:$N$13, IF(ISERROR(VLOOKUP($Y1216,Datos!$B$17:$C$21,2,0)),0,VLOOKUP($Y1216, Datos!$B$17:$C$21,2,0)+1),  0),  "-")</f>
        <v>25</v>
      </c>
      <c r="AA1216" s="177"/>
      <c r="AB1216" s="177"/>
      <c r="AC1216" s="179"/>
      <c r="AD1216" s="180"/>
      <c r="AE1216" s="198">
        <f t="shared" si="57"/>
        <v>22</v>
      </c>
      <c r="AF1216" s="198">
        <f t="shared" si="58"/>
        <v>25</v>
      </c>
      <c r="AG1216" s="178">
        <v>3</v>
      </c>
      <c r="AH1216" s="198" t="str">
        <f>IF(ISERROR(VLOOKUP($AG1216,Datos!$A$9:$E$13,2,0)),"",VLOOKUP($AG1216,Datos!$A$9:$E$13,2,0))</f>
        <v>3 Moderado</v>
      </c>
      <c r="AI1216" s="197" t="str">
        <f>IF(ISERROR(VLOOKUP($AJ1216,Datos!$D$8:$E$13,2,0)),0,VLOOKUP($AJ1216,Datos!$D$8:$E$13,2,0))</f>
        <v>Extremadamente Dañino</v>
      </c>
      <c r="AJ1216" s="198">
        <f>IF(ISERROR(VLOOKUP($X1216,Datos!$B$8:$E$13,3,0)), 0, VLOOKUP($X1216,Datos!$B$8:$E$13,3,0))</f>
        <v>4</v>
      </c>
      <c r="AK1216" s="198">
        <f>IF(ISERROR(VLOOKUP(AL1216,Datos!D1209:E1214,2,0)),0,VLOOKUP(AL1216,Datos!D1209:E1214,2,0))</f>
        <v>0</v>
      </c>
      <c r="AL1216" s="198">
        <f>IF(ISERROR(VLOOKUP(Y1216,Datos!B1209:E1214,3,0)),0,VLOOKUP(Y1216,Datos!B1209:E1214,3,0))</f>
        <v>0</v>
      </c>
      <c r="AM1216" s="198">
        <f t="shared" si="59"/>
        <v>4</v>
      </c>
      <c r="AN1216" s="198" t="str">
        <f>IF(ISERROR(VLOOKUP($AM1216,Datos!$I$24:$J$28,2,0)),"-",VLOOKUP($AM1216,Datos!$I$24:$J$28,2,0))</f>
        <v>Moderado</v>
      </c>
    </row>
    <row r="1217" spans="1:40" s="199" customFormat="1">
      <c r="A1217" s="196"/>
      <c r="B1217" s="177"/>
      <c r="C1217" s="177"/>
      <c r="D1217" s="177"/>
      <c r="E1217" s="177"/>
      <c r="F1217" s="177"/>
      <c r="G1217" s="177"/>
      <c r="H1217" s="177"/>
      <c r="I1217" s="177"/>
      <c r="J1217" s="177"/>
      <c r="K1217" s="177"/>
      <c r="L1217" s="177"/>
      <c r="M1217" s="178" t="s">
        <v>191</v>
      </c>
      <c r="N1217" s="178" t="s">
        <v>194</v>
      </c>
      <c r="O1217" s="198">
        <f>IF( AND($M1217&lt;&gt;"", $N1217&lt;&gt;""), VLOOKUP( IF(ISERROR(VLOOKUP($M1217,Datos!$B$8:$C$13,2,0)),0,VLOOKUP($M1217,Datos!$B$8:$C$13,2,0)), Datos!$I$9:$N$13, IF(ISERROR(VLOOKUP($N1217,Datos!$B$17:$C$21,2,0)),0,VLOOKUP($N1217, Datos!$B$17:$C$21,2,0)+1),  0),  "-")</f>
        <v>22</v>
      </c>
      <c r="P1217" s="177"/>
      <c r="Q1217" s="177"/>
      <c r="R1217" s="177"/>
      <c r="S1217" s="178" t="s">
        <v>40</v>
      </c>
      <c r="T1217" s="198" t="str">
        <f>IF(ISERROR(VLOOKUP($S1217,Datos!$B$25:$C$29,2,0)),"", VLOOKUP($S1217,Datos!$B$25:$C$29,2,0))</f>
        <v>Alta</v>
      </c>
      <c r="U1217" s="198" t="str">
        <f>VLOOKUP($S1217,'Efectividad de Controles'!$B$5:$D$9,3,0)</f>
        <v>Impacto / Probabilidad</v>
      </c>
      <c r="V1217" s="177"/>
      <c r="W1217" s="177"/>
      <c r="X1217" s="178" t="s">
        <v>191</v>
      </c>
      <c r="Y1217" s="178" t="s">
        <v>196</v>
      </c>
      <c r="Z1217" s="198">
        <f>IF( AND($X1217&lt;&gt;"", $Y1217&lt;&gt;""), VLOOKUP( IF(ISERROR(VLOOKUP($X1217,Datos!$B$8:$C$13,2,0)),0,VLOOKUP($X1217,Datos!$B$8:$C$13,2,0)), Datos!$I$9:$N$13, IF(ISERROR(VLOOKUP($Y1217,Datos!$B$17:$C$21,2,0)),0,VLOOKUP($Y1217, Datos!$B$17:$C$21,2,0)+1),  0),  "-")</f>
        <v>25</v>
      </c>
      <c r="AA1217" s="177"/>
      <c r="AB1217" s="177"/>
      <c r="AC1217" s="179"/>
      <c r="AD1217" s="180"/>
      <c r="AE1217" s="198">
        <f t="shared" si="57"/>
        <v>22</v>
      </c>
      <c r="AF1217" s="198">
        <f t="shared" si="58"/>
        <v>25</v>
      </c>
      <c r="AG1217" s="178">
        <v>3</v>
      </c>
      <c r="AH1217" s="198" t="str">
        <f>IF(ISERROR(VLOOKUP($AG1217,Datos!$A$9:$E$13,2,0)),"",VLOOKUP($AG1217,Datos!$A$9:$E$13,2,0))</f>
        <v>3 Moderado</v>
      </c>
      <c r="AI1217" s="197" t="str">
        <f>IF(ISERROR(VLOOKUP($AJ1217,Datos!$D$8:$E$13,2,0)),0,VLOOKUP($AJ1217,Datos!$D$8:$E$13,2,0))</f>
        <v>Extremadamente Dañino</v>
      </c>
      <c r="AJ1217" s="198">
        <f>IF(ISERROR(VLOOKUP($X1217,Datos!$B$8:$E$13,3,0)), 0, VLOOKUP($X1217,Datos!$B$8:$E$13,3,0))</f>
        <v>4</v>
      </c>
      <c r="AK1217" s="198">
        <f>IF(ISERROR(VLOOKUP(AL1217,Datos!D1210:E1215,2,0)),0,VLOOKUP(AL1217,Datos!D1210:E1215,2,0))</f>
        <v>0</v>
      </c>
      <c r="AL1217" s="198">
        <f>IF(ISERROR(VLOOKUP(Y1217,Datos!B1210:E1215,3,0)),0,VLOOKUP(Y1217,Datos!B1210:E1215,3,0))</f>
        <v>0</v>
      </c>
      <c r="AM1217" s="198">
        <f t="shared" si="59"/>
        <v>4</v>
      </c>
      <c r="AN1217" s="198" t="str">
        <f>IF(ISERROR(VLOOKUP($AM1217,Datos!$I$24:$J$28,2,0)),"-",VLOOKUP($AM1217,Datos!$I$24:$J$28,2,0))</f>
        <v>Moderado</v>
      </c>
    </row>
    <row r="1218" spans="1:40" s="199" customFormat="1">
      <c r="A1218" s="196"/>
      <c r="B1218" s="177"/>
      <c r="C1218" s="177"/>
      <c r="D1218" s="177"/>
      <c r="E1218" s="177"/>
      <c r="F1218" s="177"/>
      <c r="G1218" s="177"/>
      <c r="H1218" s="177"/>
      <c r="I1218" s="177"/>
      <c r="J1218" s="177"/>
      <c r="K1218" s="177"/>
      <c r="L1218" s="177"/>
      <c r="M1218" s="178" t="s">
        <v>191</v>
      </c>
      <c r="N1218" s="178" t="s">
        <v>194</v>
      </c>
      <c r="O1218" s="198">
        <f>IF( AND($M1218&lt;&gt;"", $N1218&lt;&gt;""), VLOOKUP( IF(ISERROR(VLOOKUP($M1218,Datos!$B$8:$C$13,2,0)),0,VLOOKUP($M1218,Datos!$B$8:$C$13,2,0)), Datos!$I$9:$N$13, IF(ISERROR(VLOOKUP($N1218,Datos!$B$17:$C$21,2,0)),0,VLOOKUP($N1218, Datos!$B$17:$C$21,2,0)+1),  0),  "-")</f>
        <v>22</v>
      </c>
      <c r="P1218" s="177"/>
      <c r="Q1218" s="177"/>
      <c r="R1218" s="177"/>
      <c r="S1218" s="178" t="s">
        <v>40</v>
      </c>
      <c r="T1218" s="198" t="str">
        <f>IF(ISERROR(VLOOKUP($S1218,Datos!$B$25:$C$29,2,0)),"", VLOOKUP($S1218,Datos!$B$25:$C$29,2,0))</f>
        <v>Alta</v>
      </c>
      <c r="U1218" s="198" t="str">
        <f>VLOOKUP($S1218,'Efectividad de Controles'!$B$5:$D$9,3,0)</f>
        <v>Impacto / Probabilidad</v>
      </c>
      <c r="V1218" s="177"/>
      <c r="W1218" s="177"/>
      <c r="X1218" s="178" t="s">
        <v>191</v>
      </c>
      <c r="Y1218" s="178" t="s">
        <v>196</v>
      </c>
      <c r="Z1218" s="198">
        <f>IF( AND($X1218&lt;&gt;"", $Y1218&lt;&gt;""), VLOOKUP( IF(ISERROR(VLOOKUP($X1218,Datos!$B$8:$C$13,2,0)),0,VLOOKUP($X1218,Datos!$B$8:$C$13,2,0)), Datos!$I$9:$N$13, IF(ISERROR(VLOOKUP($Y1218,Datos!$B$17:$C$21,2,0)),0,VLOOKUP($Y1218, Datos!$B$17:$C$21,2,0)+1),  0),  "-")</f>
        <v>25</v>
      </c>
      <c r="AA1218" s="177"/>
      <c r="AB1218" s="177"/>
      <c r="AC1218" s="179"/>
      <c r="AD1218" s="180"/>
      <c r="AE1218" s="198">
        <f t="shared" si="57"/>
        <v>22</v>
      </c>
      <c r="AF1218" s="198">
        <f t="shared" si="58"/>
        <v>25</v>
      </c>
      <c r="AG1218" s="178">
        <v>3</v>
      </c>
      <c r="AH1218" s="198" t="str">
        <f>IF(ISERROR(VLOOKUP($AG1218,Datos!$A$9:$E$13,2,0)),"",VLOOKUP($AG1218,Datos!$A$9:$E$13,2,0))</f>
        <v>3 Moderado</v>
      </c>
      <c r="AI1218" s="197" t="str">
        <f>IF(ISERROR(VLOOKUP($AJ1218,Datos!$D$8:$E$13,2,0)),0,VLOOKUP($AJ1218,Datos!$D$8:$E$13,2,0))</f>
        <v>Extremadamente Dañino</v>
      </c>
      <c r="AJ1218" s="198">
        <f>IF(ISERROR(VLOOKUP($X1218,Datos!$B$8:$E$13,3,0)), 0, VLOOKUP($X1218,Datos!$B$8:$E$13,3,0))</f>
        <v>4</v>
      </c>
      <c r="AK1218" s="198">
        <f>IF(ISERROR(VLOOKUP(AL1218,Datos!D1211:E1216,2,0)),0,VLOOKUP(AL1218,Datos!D1211:E1216,2,0))</f>
        <v>0</v>
      </c>
      <c r="AL1218" s="198">
        <f>IF(ISERROR(VLOOKUP(Y1218,Datos!B1211:E1216,3,0)),0,VLOOKUP(Y1218,Datos!B1211:E1216,3,0))</f>
        <v>0</v>
      </c>
      <c r="AM1218" s="198">
        <f t="shared" si="59"/>
        <v>4</v>
      </c>
      <c r="AN1218" s="198" t="str">
        <f>IF(ISERROR(VLOOKUP($AM1218,Datos!$I$24:$J$28,2,0)),"-",VLOOKUP($AM1218,Datos!$I$24:$J$28,2,0))</f>
        <v>Moderado</v>
      </c>
    </row>
    <row r="1219" spans="1:40" s="199" customFormat="1">
      <c r="A1219" s="196"/>
      <c r="B1219" s="177"/>
      <c r="C1219" s="177"/>
      <c r="D1219" s="177"/>
      <c r="E1219" s="177"/>
      <c r="F1219" s="177"/>
      <c r="G1219" s="177"/>
      <c r="H1219" s="177"/>
      <c r="I1219" s="177"/>
      <c r="J1219" s="177"/>
      <c r="K1219" s="177"/>
      <c r="L1219" s="177"/>
      <c r="M1219" s="178" t="s">
        <v>191</v>
      </c>
      <c r="N1219" s="178" t="s">
        <v>194</v>
      </c>
      <c r="O1219" s="198">
        <f>IF( AND($M1219&lt;&gt;"", $N1219&lt;&gt;""), VLOOKUP( IF(ISERROR(VLOOKUP($M1219,Datos!$B$8:$C$13,2,0)),0,VLOOKUP($M1219,Datos!$B$8:$C$13,2,0)), Datos!$I$9:$N$13, IF(ISERROR(VLOOKUP($N1219,Datos!$B$17:$C$21,2,0)),0,VLOOKUP($N1219, Datos!$B$17:$C$21,2,0)+1),  0),  "-")</f>
        <v>22</v>
      </c>
      <c r="P1219" s="177"/>
      <c r="Q1219" s="177"/>
      <c r="R1219" s="177"/>
      <c r="S1219" s="178" t="s">
        <v>40</v>
      </c>
      <c r="T1219" s="198" t="str">
        <f>IF(ISERROR(VLOOKUP($S1219,Datos!$B$25:$C$29,2,0)),"", VLOOKUP($S1219,Datos!$B$25:$C$29,2,0))</f>
        <v>Alta</v>
      </c>
      <c r="U1219" s="198" t="str">
        <f>VLOOKUP($S1219,'Efectividad de Controles'!$B$5:$D$9,3,0)</f>
        <v>Impacto / Probabilidad</v>
      </c>
      <c r="V1219" s="177"/>
      <c r="W1219" s="177"/>
      <c r="X1219" s="178" t="s">
        <v>191</v>
      </c>
      <c r="Y1219" s="178" t="s">
        <v>196</v>
      </c>
      <c r="Z1219" s="198">
        <f>IF( AND($X1219&lt;&gt;"", $Y1219&lt;&gt;""), VLOOKUP( IF(ISERROR(VLOOKUP($X1219,Datos!$B$8:$C$13,2,0)),0,VLOOKUP($X1219,Datos!$B$8:$C$13,2,0)), Datos!$I$9:$N$13, IF(ISERROR(VLOOKUP($Y1219,Datos!$B$17:$C$21,2,0)),0,VLOOKUP($Y1219, Datos!$B$17:$C$21,2,0)+1),  0),  "-")</f>
        <v>25</v>
      </c>
      <c r="AA1219" s="177"/>
      <c r="AB1219" s="177"/>
      <c r="AC1219" s="179"/>
      <c r="AD1219" s="180"/>
      <c r="AE1219" s="198">
        <f t="shared" si="57"/>
        <v>22</v>
      </c>
      <c r="AF1219" s="198">
        <f t="shared" si="58"/>
        <v>25</v>
      </c>
      <c r="AG1219" s="178">
        <v>3</v>
      </c>
      <c r="AH1219" s="198" t="str">
        <f>IF(ISERROR(VLOOKUP($AG1219,Datos!$A$9:$E$13,2,0)),"",VLOOKUP($AG1219,Datos!$A$9:$E$13,2,0))</f>
        <v>3 Moderado</v>
      </c>
      <c r="AI1219" s="197" t="str">
        <f>IF(ISERROR(VLOOKUP($AJ1219,Datos!$D$8:$E$13,2,0)),0,VLOOKUP($AJ1219,Datos!$D$8:$E$13,2,0))</f>
        <v>Extremadamente Dañino</v>
      </c>
      <c r="AJ1219" s="198">
        <f>IF(ISERROR(VLOOKUP($X1219,Datos!$B$8:$E$13,3,0)), 0, VLOOKUP($X1219,Datos!$B$8:$E$13,3,0))</f>
        <v>4</v>
      </c>
      <c r="AK1219" s="198">
        <f>IF(ISERROR(VLOOKUP(AL1219,Datos!D1212:E1217,2,0)),0,VLOOKUP(AL1219,Datos!D1212:E1217,2,0))</f>
        <v>0</v>
      </c>
      <c r="AL1219" s="198">
        <f>IF(ISERROR(VLOOKUP(Y1219,Datos!B1212:E1217,3,0)),0,VLOOKUP(Y1219,Datos!B1212:E1217,3,0))</f>
        <v>0</v>
      </c>
      <c r="AM1219" s="198">
        <f t="shared" si="59"/>
        <v>4</v>
      </c>
      <c r="AN1219" s="198" t="str">
        <f>IF(ISERROR(VLOOKUP($AM1219,Datos!$I$24:$J$28,2,0)),"-",VLOOKUP($AM1219,Datos!$I$24:$J$28,2,0))</f>
        <v>Moderado</v>
      </c>
    </row>
    <row r="1220" spans="1:40" s="199" customFormat="1">
      <c r="A1220" s="196"/>
      <c r="B1220" s="177"/>
      <c r="C1220" s="177"/>
      <c r="D1220" s="177"/>
      <c r="E1220" s="177"/>
      <c r="F1220" s="177"/>
      <c r="G1220" s="177"/>
      <c r="H1220" s="177"/>
      <c r="I1220" s="177"/>
      <c r="J1220" s="177"/>
      <c r="K1220" s="177"/>
      <c r="L1220" s="177"/>
      <c r="M1220" s="178" t="s">
        <v>191</v>
      </c>
      <c r="N1220" s="178" t="s">
        <v>194</v>
      </c>
      <c r="O1220" s="198">
        <f>IF( AND($M1220&lt;&gt;"", $N1220&lt;&gt;""), VLOOKUP( IF(ISERROR(VLOOKUP($M1220,Datos!$B$8:$C$13,2,0)),0,VLOOKUP($M1220,Datos!$B$8:$C$13,2,0)), Datos!$I$9:$N$13, IF(ISERROR(VLOOKUP($N1220,Datos!$B$17:$C$21,2,0)),0,VLOOKUP($N1220, Datos!$B$17:$C$21,2,0)+1),  0),  "-")</f>
        <v>22</v>
      </c>
      <c r="P1220" s="177"/>
      <c r="Q1220" s="177"/>
      <c r="R1220" s="177"/>
      <c r="S1220" s="178" t="s">
        <v>40</v>
      </c>
      <c r="T1220" s="198" t="str">
        <f>IF(ISERROR(VLOOKUP($S1220,Datos!$B$25:$C$29,2,0)),"", VLOOKUP($S1220,Datos!$B$25:$C$29,2,0))</f>
        <v>Alta</v>
      </c>
      <c r="U1220" s="198" t="str">
        <f>VLOOKUP($S1220,'Efectividad de Controles'!$B$5:$D$9,3,0)</f>
        <v>Impacto / Probabilidad</v>
      </c>
      <c r="V1220" s="177"/>
      <c r="W1220" s="177"/>
      <c r="X1220" s="178" t="s">
        <v>191</v>
      </c>
      <c r="Y1220" s="178" t="s">
        <v>196</v>
      </c>
      <c r="Z1220" s="198">
        <f>IF( AND($X1220&lt;&gt;"", $Y1220&lt;&gt;""), VLOOKUP( IF(ISERROR(VLOOKUP($X1220,Datos!$B$8:$C$13,2,0)),0,VLOOKUP($X1220,Datos!$B$8:$C$13,2,0)), Datos!$I$9:$N$13, IF(ISERROR(VLOOKUP($Y1220,Datos!$B$17:$C$21,2,0)),0,VLOOKUP($Y1220, Datos!$B$17:$C$21,2,0)+1),  0),  "-")</f>
        <v>25</v>
      </c>
      <c r="AA1220" s="177"/>
      <c r="AB1220" s="177"/>
      <c r="AC1220" s="179"/>
      <c r="AD1220" s="180"/>
      <c r="AE1220" s="198">
        <f t="shared" si="57"/>
        <v>22</v>
      </c>
      <c r="AF1220" s="198">
        <f t="shared" si="58"/>
        <v>25</v>
      </c>
      <c r="AG1220" s="178">
        <v>3</v>
      </c>
      <c r="AH1220" s="198" t="str">
        <f>IF(ISERROR(VLOOKUP($AG1220,Datos!$A$9:$E$13,2,0)),"",VLOOKUP($AG1220,Datos!$A$9:$E$13,2,0))</f>
        <v>3 Moderado</v>
      </c>
      <c r="AI1220" s="197" t="str">
        <f>IF(ISERROR(VLOOKUP($AJ1220,Datos!$D$8:$E$13,2,0)),0,VLOOKUP($AJ1220,Datos!$D$8:$E$13,2,0))</f>
        <v>Extremadamente Dañino</v>
      </c>
      <c r="AJ1220" s="198">
        <f>IF(ISERROR(VLOOKUP($X1220,Datos!$B$8:$E$13,3,0)), 0, VLOOKUP($X1220,Datos!$B$8:$E$13,3,0))</f>
        <v>4</v>
      </c>
      <c r="AK1220" s="198">
        <f>IF(ISERROR(VLOOKUP(AL1220,Datos!D1213:E1218,2,0)),0,VLOOKUP(AL1220,Datos!D1213:E1218,2,0))</f>
        <v>0</v>
      </c>
      <c r="AL1220" s="198">
        <f>IF(ISERROR(VLOOKUP(Y1220,Datos!B1213:E1218,3,0)),0,VLOOKUP(Y1220,Datos!B1213:E1218,3,0))</f>
        <v>0</v>
      </c>
      <c r="AM1220" s="198">
        <f t="shared" si="59"/>
        <v>4</v>
      </c>
      <c r="AN1220" s="198" t="str">
        <f>IF(ISERROR(VLOOKUP($AM1220,Datos!$I$24:$J$28,2,0)),"-",VLOOKUP($AM1220,Datos!$I$24:$J$28,2,0))</f>
        <v>Moderado</v>
      </c>
    </row>
    <row r="1221" spans="1:40" s="199" customFormat="1">
      <c r="A1221" s="196"/>
      <c r="B1221" s="177"/>
      <c r="C1221" s="177"/>
      <c r="D1221" s="177"/>
      <c r="E1221" s="177"/>
      <c r="F1221" s="177"/>
      <c r="G1221" s="177"/>
      <c r="H1221" s="177"/>
      <c r="I1221" s="177"/>
      <c r="J1221" s="177"/>
      <c r="K1221" s="177"/>
      <c r="L1221" s="177"/>
      <c r="M1221" s="178" t="s">
        <v>191</v>
      </c>
      <c r="N1221" s="178" t="s">
        <v>194</v>
      </c>
      <c r="O1221" s="198">
        <f>IF( AND($M1221&lt;&gt;"", $N1221&lt;&gt;""), VLOOKUP( IF(ISERROR(VLOOKUP($M1221,Datos!$B$8:$C$13,2,0)),0,VLOOKUP($M1221,Datos!$B$8:$C$13,2,0)), Datos!$I$9:$N$13, IF(ISERROR(VLOOKUP($N1221,Datos!$B$17:$C$21,2,0)),0,VLOOKUP($N1221, Datos!$B$17:$C$21,2,0)+1),  0),  "-")</f>
        <v>22</v>
      </c>
      <c r="P1221" s="177"/>
      <c r="Q1221" s="177"/>
      <c r="R1221" s="177"/>
      <c r="S1221" s="178" t="s">
        <v>40</v>
      </c>
      <c r="T1221" s="198" t="str">
        <f>IF(ISERROR(VLOOKUP($S1221,Datos!$B$25:$C$29,2,0)),"", VLOOKUP($S1221,Datos!$B$25:$C$29,2,0))</f>
        <v>Alta</v>
      </c>
      <c r="U1221" s="198" t="str">
        <f>VLOOKUP($S1221,'Efectividad de Controles'!$B$5:$D$9,3,0)</f>
        <v>Impacto / Probabilidad</v>
      </c>
      <c r="V1221" s="177"/>
      <c r="W1221" s="177"/>
      <c r="X1221" s="178" t="s">
        <v>191</v>
      </c>
      <c r="Y1221" s="178" t="s">
        <v>196</v>
      </c>
      <c r="Z1221" s="198">
        <f>IF( AND($X1221&lt;&gt;"", $Y1221&lt;&gt;""), VLOOKUP( IF(ISERROR(VLOOKUP($X1221,Datos!$B$8:$C$13,2,0)),0,VLOOKUP($X1221,Datos!$B$8:$C$13,2,0)), Datos!$I$9:$N$13, IF(ISERROR(VLOOKUP($Y1221,Datos!$B$17:$C$21,2,0)),0,VLOOKUP($Y1221, Datos!$B$17:$C$21,2,0)+1),  0),  "-")</f>
        <v>25</v>
      </c>
      <c r="AA1221" s="177"/>
      <c r="AB1221" s="177"/>
      <c r="AC1221" s="179"/>
      <c r="AD1221" s="180"/>
      <c r="AE1221" s="198">
        <f t="shared" si="57"/>
        <v>22</v>
      </c>
      <c r="AF1221" s="198">
        <f t="shared" si="58"/>
        <v>25</v>
      </c>
      <c r="AG1221" s="178">
        <v>3</v>
      </c>
      <c r="AH1221" s="198" t="str">
        <f>IF(ISERROR(VLOOKUP($AG1221,Datos!$A$9:$E$13,2,0)),"",VLOOKUP($AG1221,Datos!$A$9:$E$13,2,0))</f>
        <v>3 Moderado</v>
      </c>
      <c r="AI1221" s="197" t="str">
        <f>IF(ISERROR(VLOOKUP($AJ1221,Datos!$D$8:$E$13,2,0)),0,VLOOKUP($AJ1221,Datos!$D$8:$E$13,2,0))</f>
        <v>Extremadamente Dañino</v>
      </c>
      <c r="AJ1221" s="198">
        <f>IF(ISERROR(VLOOKUP($X1221,Datos!$B$8:$E$13,3,0)), 0, VLOOKUP($X1221,Datos!$B$8:$E$13,3,0))</f>
        <v>4</v>
      </c>
      <c r="AK1221" s="198">
        <f>IF(ISERROR(VLOOKUP(AL1221,Datos!D1214:E1219,2,0)),0,VLOOKUP(AL1221,Datos!D1214:E1219,2,0))</f>
        <v>0</v>
      </c>
      <c r="AL1221" s="198">
        <f>IF(ISERROR(VLOOKUP(Y1221,Datos!B1214:E1219,3,0)),0,VLOOKUP(Y1221,Datos!B1214:E1219,3,0))</f>
        <v>0</v>
      </c>
      <c r="AM1221" s="198">
        <f t="shared" si="59"/>
        <v>4</v>
      </c>
      <c r="AN1221" s="198" t="str">
        <f>IF(ISERROR(VLOOKUP($AM1221,Datos!$I$24:$J$28,2,0)),"-",VLOOKUP($AM1221,Datos!$I$24:$J$28,2,0))</f>
        <v>Moderado</v>
      </c>
    </row>
    <row r="1222" spans="1:40" s="199" customFormat="1">
      <c r="A1222" s="196"/>
      <c r="B1222" s="177"/>
      <c r="C1222" s="177"/>
      <c r="D1222" s="177"/>
      <c r="E1222" s="177"/>
      <c r="F1222" s="177"/>
      <c r="G1222" s="177"/>
      <c r="H1222" s="177"/>
      <c r="I1222" s="177"/>
      <c r="J1222" s="177"/>
      <c r="K1222" s="177"/>
      <c r="L1222" s="177"/>
      <c r="M1222" s="178" t="s">
        <v>191</v>
      </c>
      <c r="N1222" s="178" t="s">
        <v>194</v>
      </c>
      <c r="O1222" s="198">
        <f>IF( AND($M1222&lt;&gt;"", $N1222&lt;&gt;""), VLOOKUP( IF(ISERROR(VLOOKUP($M1222,Datos!$B$8:$C$13,2,0)),0,VLOOKUP($M1222,Datos!$B$8:$C$13,2,0)), Datos!$I$9:$N$13, IF(ISERROR(VLOOKUP($N1222,Datos!$B$17:$C$21,2,0)),0,VLOOKUP($N1222, Datos!$B$17:$C$21,2,0)+1),  0),  "-")</f>
        <v>22</v>
      </c>
      <c r="P1222" s="177"/>
      <c r="Q1222" s="177"/>
      <c r="R1222" s="177"/>
      <c r="S1222" s="178" t="s">
        <v>40</v>
      </c>
      <c r="T1222" s="198" t="str">
        <f>IF(ISERROR(VLOOKUP($S1222,Datos!$B$25:$C$29,2,0)),"", VLOOKUP($S1222,Datos!$B$25:$C$29,2,0))</f>
        <v>Alta</v>
      </c>
      <c r="U1222" s="198" t="str">
        <f>VLOOKUP($S1222,'Efectividad de Controles'!$B$5:$D$9,3,0)</f>
        <v>Impacto / Probabilidad</v>
      </c>
      <c r="V1222" s="177"/>
      <c r="W1222" s="177"/>
      <c r="X1222" s="178" t="s">
        <v>191</v>
      </c>
      <c r="Y1222" s="178" t="s">
        <v>196</v>
      </c>
      <c r="Z1222" s="198">
        <f>IF( AND($X1222&lt;&gt;"", $Y1222&lt;&gt;""), VLOOKUP( IF(ISERROR(VLOOKUP($X1222,Datos!$B$8:$C$13,2,0)),0,VLOOKUP($X1222,Datos!$B$8:$C$13,2,0)), Datos!$I$9:$N$13, IF(ISERROR(VLOOKUP($Y1222,Datos!$B$17:$C$21,2,0)),0,VLOOKUP($Y1222, Datos!$B$17:$C$21,2,0)+1),  0),  "-")</f>
        <v>25</v>
      </c>
      <c r="AA1222" s="177"/>
      <c r="AB1222" s="177"/>
      <c r="AC1222" s="179"/>
      <c r="AD1222" s="180"/>
      <c r="AE1222" s="198">
        <f t="shared" si="57"/>
        <v>22</v>
      </c>
      <c r="AF1222" s="198">
        <f t="shared" si="58"/>
        <v>25</v>
      </c>
      <c r="AG1222" s="178">
        <v>3</v>
      </c>
      <c r="AH1222" s="198" t="str">
        <f>IF(ISERROR(VLOOKUP($AG1222,Datos!$A$9:$E$13,2,0)),"",VLOOKUP($AG1222,Datos!$A$9:$E$13,2,0))</f>
        <v>3 Moderado</v>
      </c>
      <c r="AI1222" s="197" t="str">
        <f>IF(ISERROR(VLOOKUP($AJ1222,Datos!$D$8:$E$13,2,0)),0,VLOOKUP($AJ1222,Datos!$D$8:$E$13,2,0))</f>
        <v>Extremadamente Dañino</v>
      </c>
      <c r="AJ1222" s="198">
        <f>IF(ISERROR(VLOOKUP($X1222,Datos!$B$8:$E$13,3,0)), 0, VLOOKUP($X1222,Datos!$B$8:$E$13,3,0))</f>
        <v>4</v>
      </c>
      <c r="AK1222" s="198">
        <f>IF(ISERROR(VLOOKUP(AL1222,Datos!D1215:E1220,2,0)),0,VLOOKUP(AL1222,Datos!D1215:E1220,2,0))</f>
        <v>0</v>
      </c>
      <c r="AL1222" s="198">
        <f>IF(ISERROR(VLOOKUP(Y1222,Datos!B1215:E1220,3,0)),0,VLOOKUP(Y1222,Datos!B1215:E1220,3,0))</f>
        <v>0</v>
      </c>
      <c r="AM1222" s="198">
        <f t="shared" si="59"/>
        <v>4</v>
      </c>
      <c r="AN1222" s="198" t="str">
        <f>IF(ISERROR(VLOOKUP($AM1222,Datos!$I$24:$J$28,2,0)),"-",VLOOKUP($AM1222,Datos!$I$24:$J$28,2,0))</f>
        <v>Moderado</v>
      </c>
    </row>
    <row r="1223" spans="1:40" s="199" customFormat="1">
      <c r="A1223" s="196"/>
      <c r="B1223" s="177"/>
      <c r="C1223" s="177"/>
      <c r="D1223" s="177"/>
      <c r="E1223" s="177"/>
      <c r="F1223" s="177"/>
      <c r="G1223" s="177"/>
      <c r="H1223" s="177"/>
      <c r="I1223" s="177"/>
      <c r="J1223" s="177"/>
      <c r="K1223" s="177"/>
      <c r="L1223" s="177"/>
      <c r="M1223" s="178" t="s">
        <v>191</v>
      </c>
      <c r="N1223" s="178" t="s">
        <v>194</v>
      </c>
      <c r="O1223" s="198">
        <f>IF( AND($M1223&lt;&gt;"", $N1223&lt;&gt;""), VLOOKUP( IF(ISERROR(VLOOKUP($M1223,Datos!$B$8:$C$13,2,0)),0,VLOOKUP($M1223,Datos!$B$8:$C$13,2,0)), Datos!$I$9:$N$13, IF(ISERROR(VLOOKUP($N1223,Datos!$B$17:$C$21,2,0)),0,VLOOKUP($N1223, Datos!$B$17:$C$21,2,0)+1),  0),  "-")</f>
        <v>22</v>
      </c>
      <c r="P1223" s="177"/>
      <c r="Q1223" s="177"/>
      <c r="R1223" s="177"/>
      <c r="S1223" s="178" t="s">
        <v>40</v>
      </c>
      <c r="T1223" s="198" t="str">
        <f>IF(ISERROR(VLOOKUP($S1223,Datos!$B$25:$C$29,2,0)),"", VLOOKUP($S1223,Datos!$B$25:$C$29,2,0))</f>
        <v>Alta</v>
      </c>
      <c r="U1223" s="198" t="str">
        <f>VLOOKUP($S1223,'Efectividad de Controles'!$B$5:$D$9,3,0)</f>
        <v>Impacto / Probabilidad</v>
      </c>
      <c r="V1223" s="177"/>
      <c r="W1223" s="177"/>
      <c r="X1223" s="178" t="s">
        <v>191</v>
      </c>
      <c r="Y1223" s="178" t="s">
        <v>196</v>
      </c>
      <c r="Z1223" s="198">
        <f>IF( AND($X1223&lt;&gt;"", $Y1223&lt;&gt;""), VLOOKUP( IF(ISERROR(VLOOKUP($X1223,Datos!$B$8:$C$13,2,0)),0,VLOOKUP($X1223,Datos!$B$8:$C$13,2,0)), Datos!$I$9:$N$13, IF(ISERROR(VLOOKUP($Y1223,Datos!$B$17:$C$21,2,0)),0,VLOOKUP($Y1223, Datos!$B$17:$C$21,2,0)+1),  0),  "-")</f>
        <v>25</v>
      </c>
      <c r="AA1223" s="177"/>
      <c r="AB1223" s="177"/>
      <c r="AC1223" s="179"/>
      <c r="AD1223" s="180"/>
      <c r="AE1223" s="198">
        <f t="shared" si="57"/>
        <v>22</v>
      </c>
      <c r="AF1223" s="198">
        <f t="shared" si="58"/>
        <v>25</v>
      </c>
      <c r="AG1223" s="178">
        <v>3</v>
      </c>
      <c r="AH1223" s="198" t="str">
        <f>IF(ISERROR(VLOOKUP($AG1223,Datos!$A$9:$E$13,2,0)),"",VLOOKUP($AG1223,Datos!$A$9:$E$13,2,0))</f>
        <v>3 Moderado</v>
      </c>
      <c r="AI1223" s="197" t="str">
        <f>IF(ISERROR(VLOOKUP($AJ1223,Datos!$D$8:$E$13,2,0)),0,VLOOKUP($AJ1223,Datos!$D$8:$E$13,2,0))</f>
        <v>Extremadamente Dañino</v>
      </c>
      <c r="AJ1223" s="198">
        <f>IF(ISERROR(VLOOKUP($X1223,Datos!$B$8:$E$13,3,0)), 0, VLOOKUP($X1223,Datos!$B$8:$E$13,3,0))</f>
        <v>4</v>
      </c>
      <c r="AK1223" s="198">
        <f>IF(ISERROR(VLOOKUP(AL1223,Datos!D1216:E1221,2,0)),0,VLOOKUP(AL1223,Datos!D1216:E1221,2,0))</f>
        <v>0</v>
      </c>
      <c r="AL1223" s="198">
        <f>IF(ISERROR(VLOOKUP(Y1223,Datos!B1216:E1221,3,0)),0,VLOOKUP(Y1223,Datos!B1216:E1221,3,0))</f>
        <v>0</v>
      </c>
      <c r="AM1223" s="198">
        <f t="shared" si="59"/>
        <v>4</v>
      </c>
      <c r="AN1223" s="198" t="str">
        <f>IF(ISERROR(VLOOKUP($AM1223,Datos!$I$24:$J$28,2,0)),"-",VLOOKUP($AM1223,Datos!$I$24:$J$28,2,0))</f>
        <v>Moderado</v>
      </c>
    </row>
    <row r="1224" spans="1:40" s="199" customFormat="1">
      <c r="A1224" s="196"/>
      <c r="B1224" s="177"/>
      <c r="C1224" s="177"/>
      <c r="D1224" s="177"/>
      <c r="E1224" s="177"/>
      <c r="F1224" s="177"/>
      <c r="G1224" s="177"/>
      <c r="H1224" s="177"/>
      <c r="I1224" s="177"/>
      <c r="J1224" s="177"/>
      <c r="K1224" s="177"/>
      <c r="L1224" s="177"/>
      <c r="M1224" s="178" t="s">
        <v>191</v>
      </c>
      <c r="N1224" s="178" t="s">
        <v>194</v>
      </c>
      <c r="O1224" s="198">
        <f>IF( AND($M1224&lt;&gt;"", $N1224&lt;&gt;""), VLOOKUP( IF(ISERROR(VLOOKUP($M1224,Datos!$B$8:$C$13,2,0)),0,VLOOKUP($M1224,Datos!$B$8:$C$13,2,0)), Datos!$I$9:$N$13, IF(ISERROR(VLOOKUP($N1224,Datos!$B$17:$C$21,2,0)),0,VLOOKUP($N1224, Datos!$B$17:$C$21,2,0)+1),  0),  "-")</f>
        <v>22</v>
      </c>
      <c r="P1224" s="177"/>
      <c r="Q1224" s="177"/>
      <c r="R1224" s="177"/>
      <c r="S1224" s="178" t="s">
        <v>40</v>
      </c>
      <c r="T1224" s="198" t="str">
        <f>IF(ISERROR(VLOOKUP($S1224,Datos!$B$25:$C$29,2,0)),"", VLOOKUP($S1224,Datos!$B$25:$C$29,2,0))</f>
        <v>Alta</v>
      </c>
      <c r="U1224" s="198" t="str">
        <f>VLOOKUP($S1224,'Efectividad de Controles'!$B$5:$D$9,3,0)</f>
        <v>Impacto / Probabilidad</v>
      </c>
      <c r="V1224" s="177"/>
      <c r="W1224" s="177"/>
      <c r="X1224" s="178" t="s">
        <v>191</v>
      </c>
      <c r="Y1224" s="178" t="s">
        <v>196</v>
      </c>
      <c r="Z1224" s="198">
        <f>IF( AND($X1224&lt;&gt;"", $Y1224&lt;&gt;""), VLOOKUP( IF(ISERROR(VLOOKUP($X1224,Datos!$B$8:$C$13,2,0)),0,VLOOKUP($X1224,Datos!$B$8:$C$13,2,0)), Datos!$I$9:$N$13, IF(ISERROR(VLOOKUP($Y1224,Datos!$B$17:$C$21,2,0)),0,VLOOKUP($Y1224, Datos!$B$17:$C$21,2,0)+1),  0),  "-")</f>
        <v>25</v>
      </c>
      <c r="AA1224" s="177"/>
      <c r="AB1224" s="177"/>
      <c r="AC1224" s="179"/>
      <c r="AD1224" s="180"/>
      <c r="AE1224" s="198">
        <f t="shared" si="57"/>
        <v>22</v>
      </c>
      <c r="AF1224" s="198">
        <f t="shared" si="58"/>
        <v>25</v>
      </c>
      <c r="AG1224" s="178">
        <v>3</v>
      </c>
      <c r="AH1224" s="198" t="str">
        <f>IF(ISERROR(VLOOKUP($AG1224,Datos!$A$9:$E$13,2,0)),"",VLOOKUP($AG1224,Datos!$A$9:$E$13,2,0))</f>
        <v>3 Moderado</v>
      </c>
      <c r="AI1224" s="197" t="str">
        <f>IF(ISERROR(VLOOKUP($AJ1224,Datos!$D$8:$E$13,2,0)),0,VLOOKUP($AJ1224,Datos!$D$8:$E$13,2,0))</f>
        <v>Extremadamente Dañino</v>
      </c>
      <c r="AJ1224" s="198">
        <f>IF(ISERROR(VLOOKUP($X1224,Datos!$B$8:$E$13,3,0)), 0, VLOOKUP($X1224,Datos!$B$8:$E$13,3,0))</f>
        <v>4</v>
      </c>
      <c r="AK1224" s="198">
        <f>IF(ISERROR(VLOOKUP(AL1224,Datos!D1217:E1222,2,0)),0,VLOOKUP(AL1224,Datos!D1217:E1222,2,0))</f>
        <v>0</v>
      </c>
      <c r="AL1224" s="198">
        <f>IF(ISERROR(VLOOKUP(Y1224,Datos!B1217:E1222,3,0)),0,VLOOKUP(Y1224,Datos!B1217:E1222,3,0))</f>
        <v>0</v>
      </c>
      <c r="AM1224" s="198">
        <f t="shared" si="59"/>
        <v>4</v>
      </c>
      <c r="AN1224" s="198" t="str">
        <f>IF(ISERROR(VLOOKUP($AM1224,Datos!$I$24:$J$28,2,0)),"-",VLOOKUP($AM1224,Datos!$I$24:$J$28,2,0))</f>
        <v>Moderado</v>
      </c>
    </row>
    <row r="1225" spans="1:40" s="199" customFormat="1">
      <c r="A1225" s="196"/>
      <c r="B1225" s="177"/>
      <c r="C1225" s="177"/>
      <c r="D1225" s="177"/>
      <c r="E1225" s="177"/>
      <c r="F1225" s="177"/>
      <c r="G1225" s="177"/>
      <c r="H1225" s="177"/>
      <c r="I1225" s="177"/>
      <c r="J1225" s="177"/>
      <c r="K1225" s="177"/>
      <c r="L1225" s="177"/>
      <c r="M1225" s="178" t="s">
        <v>191</v>
      </c>
      <c r="N1225" s="178" t="s">
        <v>194</v>
      </c>
      <c r="O1225" s="198">
        <f>IF( AND($M1225&lt;&gt;"", $N1225&lt;&gt;""), VLOOKUP( IF(ISERROR(VLOOKUP($M1225,Datos!$B$8:$C$13,2,0)),0,VLOOKUP($M1225,Datos!$B$8:$C$13,2,0)), Datos!$I$9:$N$13, IF(ISERROR(VLOOKUP($N1225,Datos!$B$17:$C$21,2,0)),0,VLOOKUP($N1225, Datos!$B$17:$C$21,2,0)+1),  0),  "-")</f>
        <v>22</v>
      </c>
      <c r="P1225" s="177"/>
      <c r="Q1225" s="177"/>
      <c r="R1225" s="177"/>
      <c r="S1225" s="178" t="s">
        <v>40</v>
      </c>
      <c r="T1225" s="198" t="str">
        <f>IF(ISERROR(VLOOKUP($S1225,Datos!$B$25:$C$29,2,0)),"", VLOOKUP($S1225,Datos!$B$25:$C$29,2,0))</f>
        <v>Alta</v>
      </c>
      <c r="U1225" s="198" t="str">
        <f>VLOOKUP($S1225,'Efectividad de Controles'!$B$5:$D$9,3,0)</f>
        <v>Impacto / Probabilidad</v>
      </c>
      <c r="V1225" s="177"/>
      <c r="W1225" s="177"/>
      <c r="X1225" s="178" t="s">
        <v>191</v>
      </c>
      <c r="Y1225" s="178" t="s">
        <v>196</v>
      </c>
      <c r="Z1225" s="198">
        <f>IF( AND($X1225&lt;&gt;"", $Y1225&lt;&gt;""), VLOOKUP( IF(ISERROR(VLOOKUP($X1225,Datos!$B$8:$C$13,2,0)),0,VLOOKUP($X1225,Datos!$B$8:$C$13,2,0)), Datos!$I$9:$N$13, IF(ISERROR(VLOOKUP($Y1225,Datos!$B$17:$C$21,2,0)),0,VLOOKUP($Y1225, Datos!$B$17:$C$21,2,0)+1),  0),  "-")</f>
        <v>25</v>
      </c>
      <c r="AA1225" s="177"/>
      <c r="AB1225" s="177"/>
      <c r="AC1225" s="179"/>
      <c r="AD1225" s="180"/>
      <c r="AE1225" s="198">
        <f t="shared" si="57"/>
        <v>22</v>
      </c>
      <c r="AF1225" s="198">
        <f t="shared" si="58"/>
        <v>25</v>
      </c>
      <c r="AG1225" s="178">
        <v>3</v>
      </c>
      <c r="AH1225" s="198" t="str">
        <f>IF(ISERROR(VLOOKUP($AG1225,Datos!$A$9:$E$13,2,0)),"",VLOOKUP($AG1225,Datos!$A$9:$E$13,2,0))</f>
        <v>3 Moderado</v>
      </c>
      <c r="AI1225" s="197" t="str">
        <f>IF(ISERROR(VLOOKUP($AJ1225,Datos!$D$8:$E$13,2,0)),0,VLOOKUP($AJ1225,Datos!$D$8:$E$13,2,0))</f>
        <v>Extremadamente Dañino</v>
      </c>
      <c r="AJ1225" s="198">
        <f>IF(ISERROR(VLOOKUP($X1225,Datos!$B$8:$E$13,3,0)), 0, VLOOKUP($X1225,Datos!$B$8:$E$13,3,0))</f>
        <v>4</v>
      </c>
      <c r="AK1225" s="198">
        <f>IF(ISERROR(VLOOKUP(AL1225,Datos!D1218:E1223,2,0)),0,VLOOKUP(AL1225,Datos!D1218:E1223,2,0))</f>
        <v>0</v>
      </c>
      <c r="AL1225" s="198">
        <f>IF(ISERROR(VLOOKUP(Y1225,Datos!B1218:E1223,3,0)),0,VLOOKUP(Y1225,Datos!B1218:E1223,3,0))</f>
        <v>0</v>
      </c>
      <c r="AM1225" s="198">
        <f t="shared" si="59"/>
        <v>4</v>
      </c>
      <c r="AN1225" s="198" t="str">
        <f>IF(ISERROR(VLOOKUP($AM1225,Datos!$I$24:$J$28,2,0)),"-",VLOOKUP($AM1225,Datos!$I$24:$J$28,2,0))</f>
        <v>Moderado</v>
      </c>
    </row>
    <row r="1226" spans="1:40" s="199" customFormat="1">
      <c r="A1226" s="196"/>
      <c r="B1226" s="177"/>
      <c r="C1226" s="177"/>
      <c r="D1226" s="177"/>
      <c r="E1226" s="177"/>
      <c r="F1226" s="177"/>
      <c r="G1226" s="177"/>
      <c r="H1226" s="177"/>
      <c r="I1226" s="177"/>
      <c r="J1226" s="177"/>
      <c r="K1226" s="177"/>
      <c r="L1226" s="177"/>
      <c r="M1226" s="178" t="s">
        <v>191</v>
      </c>
      <c r="N1226" s="178" t="s">
        <v>194</v>
      </c>
      <c r="O1226" s="198">
        <f>IF( AND($M1226&lt;&gt;"", $N1226&lt;&gt;""), VLOOKUP( IF(ISERROR(VLOOKUP($M1226,Datos!$B$8:$C$13,2,0)),0,VLOOKUP($M1226,Datos!$B$8:$C$13,2,0)), Datos!$I$9:$N$13, IF(ISERROR(VLOOKUP($N1226,Datos!$B$17:$C$21,2,0)),0,VLOOKUP($N1226, Datos!$B$17:$C$21,2,0)+1),  0),  "-")</f>
        <v>22</v>
      </c>
      <c r="P1226" s="177"/>
      <c r="Q1226" s="177"/>
      <c r="R1226" s="177"/>
      <c r="S1226" s="178" t="s">
        <v>40</v>
      </c>
      <c r="T1226" s="198" t="str">
        <f>IF(ISERROR(VLOOKUP($S1226,Datos!$B$25:$C$29,2,0)),"", VLOOKUP($S1226,Datos!$B$25:$C$29,2,0))</f>
        <v>Alta</v>
      </c>
      <c r="U1226" s="198" t="str">
        <f>VLOOKUP($S1226,'Efectividad de Controles'!$B$5:$D$9,3,0)</f>
        <v>Impacto / Probabilidad</v>
      </c>
      <c r="V1226" s="177"/>
      <c r="W1226" s="177"/>
      <c r="X1226" s="178" t="s">
        <v>191</v>
      </c>
      <c r="Y1226" s="178" t="s">
        <v>196</v>
      </c>
      <c r="Z1226" s="198">
        <f>IF( AND($X1226&lt;&gt;"", $Y1226&lt;&gt;""), VLOOKUP( IF(ISERROR(VLOOKUP($X1226,Datos!$B$8:$C$13,2,0)),0,VLOOKUP($X1226,Datos!$B$8:$C$13,2,0)), Datos!$I$9:$N$13, IF(ISERROR(VLOOKUP($Y1226,Datos!$B$17:$C$21,2,0)),0,VLOOKUP($Y1226, Datos!$B$17:$C$21,2,0)+1),  0),  "-")</f>
        <v>25</v>
      </c>
      <c r="AA1226" s="177"/>
      <c r="AB1226" s="177"/>
      <c r="AC1226" s="179"/>
      <c r="AD1226" s="180"/>
      <c r="AE1226" s="198">
        <f t="shared" si="57"/>
        <v>22</v>
      </c>
      <c r="AF1226" s="198">
        <f t="shared" si="58"/>
        <v>25</v>
      </c>
      <c r="AG1226" s="178">
        <v>3</v>
      </c>
      <c r="AH1226" s="198" t="str">
        <f>IF(ISERROR(VLOOKUP($AG1226,Datos!$A$9:$E$13,2,0)),"",VLOOKUP($AG1226,Datos!$A$9:$E$13,2,0))</f>
        <v>3 Moderado</v>
      </c>
      <c r="AI1226" s="197" t="str">
        <f>IF(ISERROR(VLOOKUP($AJ1226,Datos!$D$8:$E$13,2,0)),0,VLOOKUP($AJ1226,Datos!$D$8:$E$13,2,0))</f>
        <v>Extremadamente Dañino</v>
      </c>
      <c r="AJ1226" s="198">
        <f>IF(ISERROR(VLOOKUP($X1226,Datos!$B$8:$E$13,3,0)), 0, VLOOKUP($X1226,Datos!$B$8:$E$13,3,0))</f>
        <v>4</v>
      </c>
      <c r="AK1226" s="198">
        <f>IF(ISERROR(VLOOKUP(AL1226,Datos!D1219:E1224,2,0)),0,VLOOKUP(AL1226,Datos!D1219:E1224,2,0))</f>
        <v>0</v>
      </c>
      <c r="AL1226" s="198">
        <f>IF(ISERROR(VLOOKUP(Y1226,Datos!B1219:E1224,3,0)),0,VLOOKUP(Y1226,Datos!B1219:E1224,3,0))</f>
        <v>0</v>
      </c>
      <c r="AM1226" s="198">
        <f t="shared" si="59"/>
        <v>4</v>
      </c>
      <c r="AN1226" s="198" t="str">
        <f>IF(ISERROR(VLOOKUP($AM1226,Datos!$I$24:$J$28,2,0)),"-",VLOOKUP($AM1226,Datos!$I$24:$J$28,2,0))</f>
        <v>Moderado</v>
      </c>
    </row>
    <row r="1227" spans="1:40" s="199" customFormat="1">
      <c r="A1227" s="196"/>
      <c r="B1227" s="177"/>
      <c r="C1227" s="177"/>
      <c r="D1227" s="177"/>
      <c r="E1227" s="177"/>
      <c r="F1227" s="177"/>
      <c r="G1227" s="177"/>
      <c r="H1227" s="177"/>
      <c r="I1227" s="177"/>
      <c r="J1227" s="177"/>
      <c r="K1227" s="177"/>
      <c r="L1227" s="177"/>
      <c r="M1227" s="178" t="s">
        <v>191</v>
      </c>
      <c r="N1227" s="178" t="s">
        <v>194</v>
      </c>
      <c r="O1227" s="198">
        <f>IF( AND($M1227&lt;&gt;"", $N1227&lt;&gt;""), VLOOKUP( IF(ISERROR(VLOOKUP($M1227,Datos!$B$8:$C$13,2,0)),0,VLOOKUP($M1227,Datos!$B$8:$C$13,2,0)), Datos!$I$9:$N$13, IF(ISERROR(VLOOKUP($N1227,Datos!$B$17:$C$21,2,0)),0,VLOOKUP($N1227, Datos!$B$17:$C$21,2,0)+1),  0),  "-")</f>
        <v>22</v>
      </c>
      <c r="P1227" s="177"/>
      <c r="Q1227" s="177"/>
      <c r="R1227" s="177"/>
      <c r="S1227" s="178" t="s">
        <v>40</v>
      </c>
      <c r="T1227" s="198" t="str">
        <f>IF(ISERROR(VLOOKUP($S1227,Datos!$B$25:$C$29,2,0)),"", VLOOKUP($S1227,Datos!$B$25:$C$29,2,0))</f>
        <v>Alta</v>
      </c>
      <c r="U1227" s="198" t="str">
        <f>VLOOKUP($S1227,'Efectividad de Controles'!$B$5:$D$9,3,0)</f>
        <v>Impacto / Probabilidad</v>
      </c>
      <c r="V1227" s="177"/>
      <c r="W1227" s="177"/>
      <c r="X1227" s="178" t="s">
        <v>191</v>
      </c>
      <c r="Y1227" s="178" t="s">
        <v>196</v>
      </c>
      <c r="Z1227" s="198">
        <f>IF( AND($X1227&lt;&gt;"", $Y1227&lt;&gt;""), VLOOKUP( IF(ISERROR(VLOOKUP($X1227,Datos!$B$8:$C$13,2,0)),0,VLOOKUP($X1227,Datos!$B$8:$C$13,2,0)), Datos!$I$9:$N$13, IF(ISERROR(VLOOKUP($Y1227,Datos!$B$17:$C$21,2,0)),0,VLOOKUP($Y1227, Datos!$B$17:$C$21,2,0)+1),  0),  "-")</f>
        <v>25</v>
      </c>
      <c r="AA1227" s="177"/>
      <c r="AB1227" s="177"/>
      <c r="AC1227" s="179"/>
      <c r="AD1227" s="180"/>
      <c r="AE1227" s="198">
        <f t="shared" si="57"/>
        <v>22</v>
      </c>
      <c r="AF1227" s="198">
        <f t="shared" si="58"/>
        <v>25</v>
      </c>
      <c r="AG1227" s="178">
        <v>3</v>
      </c>
      <c r="AH1227" s="198" t="str">
        <f>IF(ISERROR(VLOOKUP($AG1227,Datos!$A$9:$E$13,2,0)),"",VLOOKUP($AG1227,Datos!$A$9:$E$13,2,0))</f>
        <v>3 Moderado</v>
      </c>
      <c r="AI1227" s="197" t="str">
        <f>IF(ISERROR(VLOOKUP($AJ1227,Datos!$D$8:$E$13,2,0)),0,VLOOKUP($AJ1227,Datos!$D$8:$E$13,2,0))</f>
        <v>Extremadamente Dañino</v>
      </c>
      <c r="AJ1227" s="198">
        <f>IF(ISERROR(VLOOKUP($X1227,Datos!$B$8:$E$13,3,0)), 0, VLOOKUP($X1227,Datos!$B$8:$E$13,3,0))</f>
        <v>4</v>
      </c>
      <c r="AK1227" s="198">
        <f>IF(ISERROR(VLOOKUP(AL1227,Datos!D1220:E1225,2,0)),0,VLOOKUP(AL1227,Datos!D1220:E1225,2,0))</f>
        <v>0</v>
      </c>
      <c r="AL1227" s="198">
        <f>IF(ISERROR(VLOOKUP(Y1227,Datos!B1220:E1225,3,0)),0,VLOOKUP(Y1227,Datos!B1220:E1225,3,0))</f>
        <v>0</v>
      </c>
      <c r="AM1227" s="198">
        <f t="shared" si="59"/>
        <v>4</v>
      </c>
      <c r="AN1227" s="198" t="str">
        <f>IF(ISERROR(VLOOKUP($AM1227,Datos!$I$24:$J$28,2,0)),"-",VLOOKUP($AM1227,Datos!$I$24:$J$28,2,0))</f>
        <v>Moderado</v>
      </c>
    </row>
    <row r="1228" spans="1:40" s="199" customFormat="1">
      <c r="A1228" s="196"/>
      <c r="B1228" s="177"/>
      <c r="C1228" s="177"/>
      <c r="D1228" s="177"/>
      <c r="E1228" s="177"/>
      <c r="F1228" s="177"/>
      <c r="G1228" s="177"/>
      <c r="H1228" s="177"/>
      <c r="I1228" s="177"/>
      <c r="J1228" s="177"/>
      <c r="K1228" s="177"/>
      <c r="L1228" s="177"/>
      <c r="M1228" s="178" t="s">
        <v>191</v>
      </c>
      <c r="N1228" s="178" t="s">
        <v>194</v>
      </c>
      <c r="O1228" s="198">
        <f>IF( AND($M1228&lt;&gt;"", $N1228&lt;&gt;""), VLOOKUP( IF(ISERROR(VLOOKUP($M1228,Datos!$B$8:$C$13,2,0)),0,VLOOKUP($M1228,Datos!$B$8:$C$13,2,0)), Datos!$I$9:$N$13, IF(ISERROR(VLOOKUP($N1228,Datos!$B$17:$C$21,2,0)),0,VLOOKUP($N1228, Datos!$B$17:$C$21,2,0)+1),  0),  "-")</f>
        <v>22</v>
      </c>
      <c r="P1228" s="177"/>
      <c r="Q1228" s="177"/>
      <c r="R1228" s="177"/>
      <c r="S1228" s="178" t="s">
        <v>40</v>
      </c>
      <c r="T1228" s="198" t="str">
        <f>IF(ISERROR(VLOOKUP($S1228,Datos!$B$25:$C$29,2,0)),"", VLOOKUP($S1228,Datos!$B$25:$C$29,2,0))</f>
        <v>Alta</v>
      </c>
      <c r="U1228" s="198" t="str">
        <f>VLOOKUP($S1228,'Efectividad de Controles'!$B$5:$D$9,3,0)</f>
        <v>Impacto / Probabilidad</v>
      </c>
      <c r="V1228" s="177"/>
      <c r="W1228" s="177"/>
      <c r="X1228" s="178" t="s">
        <v>191</v>
      </c>
      <c r="Y1228" s="178" t="s">
        <v>196</v>
      </c>
      <c r="Z1228" s="198">
        <f>IF( AND($X1228&lt;&gt;"", $Y1228&lt;&gt;""), VLOOKUP( IF(ISERROR(VLOOKUP($X1228,Datos!$B$8:$C$13,2,0)),0,VLOOKUP($X1228,Datos!$B$8:$C$13,2,0)), Datos!$I$9:$N$13, IF(ISERROR(VLOOKUP($Y1228,Datos!$B$17:$C$21,2,0)),0,VLOOKUP($Y1228, Datos!$B$17:$C$21,2,0)+1),  0),  "-")</f>
        <v>25</v>
      </c>
      <c r="AA1228" s="177"/>
      <c r="AB1228" s="177"/>
      <c r="AC1228" s="179"/>
      <c r="AD1228" s="180"/>
      <c r="AE1228" s="198">
        <f t="shared" si="57"/>
        <v>22</v>
      </c>
      <c r="AF1228" s="198">
        <f t="shared" si="58"/>
        <v>25</v>
      </c>
      <c r="AG1228" s="178">
        <v>3</v>
      </c>
      <c r="AH1228" s="198" t="str">
        <f>IF(ISERROR(VLOOKUP($AG1228,Datos!$A$9:$E$13,2,0)),"",VLOOKUP($AG1228,Datos!$A$9:$E$13,2,0))</f>
        <v>3 Moderado</v>
      </c>
      <c r="AI1228" s="197" t="str">
        <f>IF(ISERROR(VLOOKUP($AJ1228,Datos!$D$8:$E$13,2,0)),0,VLOOKUP($AJ1228,Datos!$D$8:$E$13,2,0))</f>
        <v>Extremadamente Dañino</v>
      </c>
      <c r="AJ1228" s="198">
        <f>IF(ISERROR(VLOOKUP($X1228,Datos!$B$8:$E$13,3,0)), 0, VLOOKUP($X1228,Datos!$B$8:$E$13,3,0))</f>
        <v>4</v>
      </c>
      <c r="AK1228" s="198">
        <f>IF(ISERROR(VLOOKUP(AL1228,Datos!D1221:E1226,2,0)),0,VLOOKUP(AL1228,Datos!D1221:E1226,2,0))</f>
        <v>0</v>
      </c>
      <c r="AL1228" s="198">
        <f>IF(ISERROR(VLOOKUP(Y1228,Datos!B1221:E1226,3,0)),0,VLOOKUP(Y1228,Datos!B1221:E1226,3,0))</f>
        <v>0</v>
      </c>
      <c r="AM1228" s="198">
        <f t="shared" si="59"/>
        <v>4</v>
      </c>
      <c r="AN1228" s="198" t="str">
        <f>IF(ISERROR(VLOOKUP($AM1228,Datos!$I$24:$J$28,2,0)),"-",VLOOKUP($AM1228,Datos!$I$24:$J$28,2,0))</f>
        <v>Moderado</v>
      </c>
    </row>
    <row r="1229" spans="1:40" s="199" customFormat="1">
      <c r="A1229" s="196"/>
      <c r="B1229" s="177"/>
      <c r="C1229" s="177"/>
      <c r="D1229" s="177"/>
      <c r="E1229" s="177"/>
      <c r="F1229" s="177"/>
      <c r="G1229" s="177"/>
      <c r="H1229" s="177"/>
      <c r="I1229" s="177"/>
      <c r="J1229" s="177"/>
      <c r="K1229" s="177"/>
      <c r="L1229" s="177"/>
      <c r="M1229" s="178" t="s">
        <v>191</v>
      </c>
      <c r="N1229" s="178" t="s">
        <v>194</v>
      </c>
      <c r="O1229" s="198">
        <f>IF( AND($M1229&lt;&gt;"", $N1229&lt;&gt;""), VLOOKUP( IF(ISERROR(VLOOKUP($M1229,Datos!$B$8:$C$13,2,0)),0,VLOOKUP($M1229,Datos!$B$8:$C$13,2,0)), Datos!$I$9:$N$13, IF(ISERROR(VLOOKUP($N1229,Datos!$B$17:$C$21,2,0)),0,VLOOKUP($N1229, Datos!$B$17:$C$21,2,0)+1),  0),  "-")</f>
        <v>22</v>
      </c>
      <c r="P1229" s="177"/>
      <c r="Q1229" s="177"/>
      <c r="R1229" s="177"/>
      <c r="S1229" s="178" t="s">
        <v>40</v>
      </c>
      <c r="T1229" s="198" t="str">
        <f>IF(ISERROR(VLOOKUP($S1229,Datos!$B$25:$C$29,2,0)),"", VLOOKUP($S1229,Datos!$B$25:$C$29,2,0))</f>
        <v>Alta</v>
      </c>
      <c r="U1229" s="198" t="str">
        <f>VLOOKUP($S1229,'Efectividad de Controles'!$B$5:$D$9,3,0)</f>
        <v>Impacto / Probabilidad</v>
      </c>
      <c r="V1229" s="177"/>
      <c r="W1229" s="177"/>
      <c r="X1229" s="178" t="s">
        <v>191</v>
      </c>
      <c r="Y1229" s="178" t="s">
        <v>196</v>
      </c>
      <c r="Z1229" s="198">
        <f>IF( AND($X1229&lt;&gt;"", $Y1229&lt;&gt;""), VLOOKUP( IF(ISERROR(VLOOKUP($X1229,Datos!$B$8:$C$13,2,0)),0,VLOOKUP($X1229,Datos!$B$8:$C$13,2,0)), Datos!$I$9:$N$13, IF(ISERROR(VLOOKUP($Y1229,Datos!$B$17:$C$21,2,0)),0,VLOOKUP($Y1229, Datos!$B$17:$C$21,2,0)+1),  0),  "-")</f>
        <v>25</v>
      </c>
      <c r="AA1229" s="177"/>
      <c r="AB1229" s="177"/>
      <c r="AC1229" s="179"/>
      <c r="AD1229" s="180"/>
      <c r="AE1229" s="198">
        <f t="shared" si="57"/>
        <v>22</v>
      </c>
      <c r="AF1229" s="198">
        <f t="shared" si="58"/>
        <v>25</v>
      </c>
      <c r="AG1229" s="178">
        <v>3</v>
      </c>
      <c r="AH1229" s="198" t="str">
        <f>IF(ISERROR(VLOOKUP($AG1229,Datos!$A$9:$E$13,2,0)),"",VLOOKUP($AG1229,Datos!$A$9:$E$13,2,0))</f>
        <v>3 Moderado</v>
      </c>
      <c r="AI1229" s="197" t="str">
        <f>IF(ISERROR(VLOOKUP($AJ1229,Datos!$D$8:$E$13,2,0)),0,VLOOKUP($AJ1229,Datos!$D$8:$E$13,2,0))</f>
        <v>Extremadamente Dañino</v>
      </c>
      <c r="AJ1229" s="198">
        <f>IF(ISERROR(VLOOKUP($X1229,Datos!$B$8:$E$13,3,0)), 0, VLOOKUP($X1229,Datos!$B$8:$E$13,3,0))</f>
        <v>4</v>
      </c>
      <c r="AK1229" s="198">
        <f>IF(ISERROR(VLOOKUP(AL1229,Datos!D1222:E1227,2,0)),0,VLOOKUP(AL1229,Datos!D1222:E1227,2,0))</f>
        <v>0</v>
      </c>
      <c r="AL1229" s="198">
        <f>IF(ISERROR(VLOOKUP(Y1229,Datos!B1222:E1227,3,0)),0,VLOOKUP(Y1229,Datos!B1222:E1227,3,0))</f>
        <v>0</v>
      </c>
      <c r="AM1229" s="198">
        <f t="shared" si="59"/>
        <v>4</v>
      </c>
      <c r="AN1229" s="198" t="str">
        <f>IF(ISERROR(VLOOKUP($AM1229,Datos!$I$24:$J$28,2,0)),"-",VLOOKUP($AM1229,Datos!$I$24:$J$28,2,0))</f>
        <v>Moderado</v>
      </c>
    </row>
    <row r="1230" spans="1:40" s="199" customFormat="1">
      <c r="A1230" s="196"/>
      <c r="B1230" s="177"/>
      <c r="C1230" s="177"/>
      <c r="D1230" s="177"/>
      <c r="E1230" s="177"/>
      <c r="F1230" s="177"/>
      <c r="G1230" s="177"/>
      <c r="H1230" s="177"/>
      <c r="I1230" s="177"/>
      <c r="J1230" s="177"/>
      <c r="K1230" s="177"/>
      <c r="L1230" s="177"/>
      <c r="M1230" s="178" t="s">
        <v>191</v>
      </c>
      <c r="N1230" s="178" t="s">
        <v>194</v>
      </c>
      <c r="O1230" s="198">
        <f>IF( AND($M1230&lt;&gt;"", $N1230&lt;&gt;""), VLOOKUP( IF(ISERROR(VLOOKUP($M1230,Datos!$B$8:$C$13,2,0)),0,VLOOKUP($M1230,Datos!$B$8:$C$13,2,0)), Datos!$I$9:$N$13, IF(ISERROR(VLOOKUP($N1230,Datos!$B$17:$C$21,2,0)),0,VLOOKUP($N1230, Datos!$B$17:$C$21,2,0)+1),  0),  "-")</f>
        <v>22</v>
      </c>
      <c r="P1230" s="177"/>
      <c r="Q1230" s="177"/>
      <c r="R1230" s="177"/>
      <c r="S1230" s="178" t="s">
        <v>40</v>
      </c>
      <c r="T1230" s="198" t="str">
        <f>IF(ISERROR(VLOOKUP($S1230,Datos!$B$25:$C$29,2,0)),"", VLOOKUP($S1230,Datos!$B$25:$C$29,2,0))</f>
        <v>Alta</v>
      </c>
      <c r="U1230" s="198" t="str">
        <f>VLOOKUP($S1230,'Efectividad de Controles'!$B$5:$D$9,3,0)</f>
        <v>Impacto / Probabilidad</v>
      </c>
      <c r="V1230" s="177"/>
      <c r="W1230" s="177"/>
      <c r="X1230" s="178" t="s">
        <v>191</v>
      </c>
      <c r="Y1230" s="178" t="s">
        <v>196</v>
      </c>
      <c r="Z1230" s="198">
        <f>IF( AND($X1230&lt;&gt;"", $Y1230&lt;&gt;""), VLOOKUP( IF(ISERROR(VLOOKUP($X1230,Datos!$B$8:$C$13,2,0)),0,VLOOKUP($X1230,Datos!$B$8:$C$13,2,0)), Datos!$I$9:$N$13, IF(ISERROR(VLOOKUP($Y1230,Datos!$B$17:$C$21,2,0)),0,VLOOKUP($Y1230, Datos!$B$17:$C$21,2,0)+1),  0),  "-")</f>
        <v>25</v>
      </c>
      <c r="AA1230" s="177"/>
      <c r="AB1230" s="177"/>
      <c r="AC1230" s="179"/>
      <c r="AD1230" s="180"/>
      <c r="AE1230" s="198">
        <f t="shared" si="57"/>
        <v>22</v>
      </c>
      <c r="AF1230" s="198">
        <f t="shared" si="58"/>
        <v>25</v>
      </c>
      <c r="AG1230" s="178">
        <v>3</v>
      </c>
      <c r="AH1230" s="198" t="str">
        <f>IF(ISERROR(VLOOKUP($AG1230,Datos!$A$9:$E$13,2,0)),"",VLOOKUP($AG1230,Datos!$A$9:$E$13,2,0))</f>
        <v>3 Moderado</v>
      </c>
      <c r="AI1230" s="197" t="str">
        <f>IF(ISERROR(VLOOKUP($AJ1230,Datos!$D$8:$E$13,2,0)),0,VLOOKUP($AJ1230,Datos!$D$8:$E$13,2,0))</f>
        <v>Extremadamente Dañino</v>
      </c>
      <c r="AJ1230" s="198">
        <f>IF(ISERROR(VLOOKUP($X1230,Datos!$B$8:$E$13,3,0)), 0, VLOOKUP($X1230,Datos!$B$8:$E$13,3,0))</f>
        <v>4</v>
      </c>
      <c r="AK1230" s="198">
        <f>IF(ISERROR(VLOOKUP(AL1230,Datos!D1223:E1228,2,0)),0,VLOOKUP(AL1230,Datos!D1223:E1228,2,0))</f>
        <v>0</v>
      </c>
      <c r="AL1230" s="198">
        <f>IF(ISERROR(VLOOKUP(Y1230,Datos!B1223:E1228,3,0)),0,VLOOKUP(Y1230,Datos!B1223:E1228,3,0))</f>
        <v>0</v>
      </c>
      <c r="AM1230" s="198">
        <f t="shared" si="59"/>
        <v>4</v>
      </c>
      <c r="AN1230" s="198" t="str">
        <f>IF(ISERROR(VLOOKUP($AM1230,Datos!$I$24:$J$28,2,0)),"-",VLOOKUP($AM1230,Datos!$I$24:$J$28,2,0))</f>
        <v>Moderado</v>
      </c>
    </row>
    <row r="1231" spans="1:40" s="199" customFormat="1">
      <c r="A1231" s="196"/>
      <c r="B1231" s="177"/>
      <c r="C1231" s="177"/>
      <c r="D1231" s="177"/>
      <c r="E1231" s="177"/>
      <c r="F1231" s="177"/>
      <c r="G1231" s="177"/>
      <c r="H1231" s="177"/>
      <c r="I1231" s="177"/>
      <c r="J1231" s="177"/>
      <c r="K1231" s="177"/>
      <c r="L1231" s="177"/>
      <c r="M1231" s="178" t="s">
        <v>191</v>
      </c>
      <c r="N1231" s="178" t="s">
        <v>194</v>
      </c>
      <c r="O1231" s="198">
        <f>IF( AND($M1231&lt;&gt;"", $N1231&lt;&gt;""), VLOOKUP( IF(ISERROR(VLOOKUP($M1231,Datos!$B$8:$C$13,2,0)),0,VLOOKUP($M1231,Datos!$B$8:$C$13,2,0)), Datos!$I$9:$N$13, IF(ISERROR(VLOOKUP($N1231,Datos!$B$17:$C$21,2,0)),0,VLOOKUP($N1231, Datos!$B$17:$C$21,2,0)+1),  0),  "-")</f>
        <v>22</v>
      </c>
      <c r="P1231" s="177"/>
      <c r="Q1231" s="177"/>
      <c r="R1231" s="177"/>
      <c r="S1231" s="178" t="s">
        <v>40</v>
      </c>
      <c r="T1231" s="198" t="str">
        <f>IF(ISERROR(VLOOKUP($S1231,Datos!$B$25:$C$29,2,0)),"", VLOOKUP($S1231,Datos!$B$25:$C$29,2,0))</f>
        <v>Alta</v>
      </c>
      <c r="U1231" s="198" t="str">
        <f>VLOOKUP($S1231,'Efectividad de Controles'!$B$5:$D$9,3,0)</f>
        <v>Impacto / Probabilidad</v>
      </c>
      <c r="V1231" s="177"/>
      <c r="W1231" s="177"/>
      <c r="X1231" s="178" t="s">
        <v>191</v>
      </c>
      <c r="Y1231" s="178" t="s">
        <v>196</v>
      </c>
      <c r="Z1231" s="198">
        <f>IF( AND($X1231&lt;&gt;"", $Y1231&lt;&gt;""), VLOOKUP( IF(ISERROR(VLOOKUP($X1231,Datos!$B$8:$C$13,2,0)),0,VLOOKUP($X1231,Datos!$B$8:$C$13,2,0)), Datos!$I$9:$N$13, IF(ISERROR(VLOOKUP($Y1231,Datos!$B$17:$C$21,2,0)),0,VLOOKUP($Y1231, Datos!$B$17:$C$21,2,0)+1),  0),  "-")</f>
        <v>25</v>
      </c>
      <c r="AA1231" s="177"/>
      <c r="AB1231" s="177"/>
      <c r="AC1231" s="179"/>
      <c r="AD1231" s="180"/>
      <c r="AE1231" s="198">
        <f t="shared" si="57"/>
        <v>22</v>
      </c>
      <c r="AF1231" s="198">
        <f t="shared" si="58"/>
        <v>25</v>
      </c>
      <c r="AG1231" s="178">
        <v>3</v>
      </c>
      <c r="AH1231" s="198" t="str">
        <f>IF(ISERROR(VLOOKUP($AG1231,Datos!$A$9:$E$13,2,0)),"",VLOOKUP($AG1231,Datos!$A$9:$E$13,2,0))</f>
        <v>3 Moderado</v>
      </c>
      <c r="AI1231" s="197" t="str">
        <f>IF(ISERROR(VLOOKUP($AJ1231,Datos!$D$8:$E$13,2,0)),0,VLOOKUP($AJ1231,Datos!$D$8:$E$13,2,0))</f>
        <v>Extremadamente Dañino</v>
      </c>
      <c r="AJ1231" s="198">
        <f>IF(ISERROR(VLOOKUP($X1231,Datos!$B$8:$E$13,3,0)), 0, VLOOKUP($X1231,Datos!$B$8:$E$13,3,0))</f>
        <v>4</v>
      </c>
      <c r="AK1231" s="198">
        <f>IF(ISERROR(VLOOKUP(AL1231,Datos!D1224:E1229,2,0)),0,VLOOKUP(AL1231,Datos!D1224:E1229,2,0))</f>
        <v>0</v>
      </c>
      <c r="AL1231" s="198">
        <f>IF(ISERROR(VLOOKUP(Y1231,Datos!B1224:E1229,3,0)),0,VLOOKUP(Y1231,Datos!B1224:E1229,3,0))</f>
        <v>0</v>
      </c>
      <c r="AM1231" s="198">
        <f t="shared" si="59"/>
        <v>4</v>
      </c>
      <c r="AN1231" s="198" t="str">
        <f>IF(ISERROR(VLOOKUP($AM1231,Datos!$I$24:$J$28,2,0)),"-",VLOOKUP($AM1231,Datos!$I$24:$J$28,2,0))</f>
        <v>Moderado</v>
      </c>
    </row>
    <row r="1232" spans="1:40" s="199" customFormat="1">
      <c r="A1232" s="196"/>
      <c r="B1232" s="177"/>
      <c r="C1232" s="177"/>
      <c r="D1232" s="177"/>
      <c r="E1232" s="177"/>
      <c r="F1232" s="177"/>
      <c r="G1232" s="177"/>
      <c r="H1232" s="177"/>
      <c r="I1232" s="177"/>
      <c r="J1232" s="177"/>
      <c r="K1232" s="177"/>
      <c r="L1232" s="177"/>
      <c r="M1232" s="178" t="s">
        <v>191</v>
      </c>
      <c r="N1232" s="178" t="s">
        <v>194</v>
      </c>
      <c r="O1232" s="198">
        <f>IF( AND($M1232&lt;&gt;"", $N1232&lt;&gt;""), VLOOKUP( IF(ISERROR(VLOOKUP($M1232,Datos!$B$8:$C$13,2,0)),0,VLOOKUP($M1232,Datos!$B$8:$C$13,2,0)), Datos!$I$9:$N$13, IF(ISERROR(VLOOKUP($N1232,Datos!$B$17:$C$21,2,0)),0,VLOOKUP($N1232, Datos!$B$17:$C$21,2,0)+1),  0),  "-")</f>
        <v>22</v>
      </c>
      <c r="P1232" s="177"/>
      <c r="Q1232" s="177"/>
      <c r="R1232" s="177"/>
      <c r="S1232" s="178" t="s">
        <v>40</v>
      </c>
      <c r="T1232" s="198" t="str">
        <f>IF(ISERROR(VLOOKUP($S1232,Datos!$B$25:$C$29,2,0)),"", VLOOKUP($S1232,Datos!$B$25:$C$29,2,0))</f>
        <v>Alta</v>
      </c>
      <c r="U1232" s="198" t="str">
        <f>VLOOKUP($S1232,'Efectividad de Controles'!$B$5:$D$9,3,0)</f>
        <v>Impacto / Probabilidad</v>
      </c>
      <c r="V1232" s="177"/>
      <c r="W1232" s="177"/>
      <c r="X1232" s="178" t="s">
        <v>191</v>
      </c>
      <c r="Y1232" s="178" t="s">
        <v>196</v>
      </c>
      <c r="Z1232" s="198">
        <f>IF( AND($X1232&lt;&gt;"", $Y1232&lt;&gt;""), VLOOKUP( IF(ISERROR(VLOOKUP($X1232,Datos!$B$8:$C$13,2,0)),0,VLOOKUP($X1232,Datos!$B$8:$C$13,2,0)), Datos!$I$9:$N$13, IF(ISERROR(VLOOKUP($Y1232,Datos!$B$17:$C$21,2,0)),0,VLOOKUP($Y1232, Datos!$B$17:$C$21,2,0)+1),  0),  "-")</f>
        <v>25</v>
      </c>
      <c r="AA1232" s="177"/>
      <c r="AB1232" s="177"/>
      <c r="AC1232" s="179"/>
      <c r="AD1232" s="180"/>
      <c r="AE1232" s="198">
        <f t="shared" si="57"/>
        <v>22</v>
      </c>
      <c r="AF1232" s="198">
        <f t="shared" si="58"/>
        <v>25</v>
      </c>
      <c r="AG1232" s="178">
        <v>3</v>
      </c>
      <c r="AH1232" s="198" t="str">
        <f>IF(ISERROR(VLOOKUP($AG1232,Datos!$A$9:$E$13,2,0)),"",VLOOKUP($AG1232,Datos!$A$9:$E$13,2,0))</f>
        <v>3 Moderado</v>
      </c>
      <c r="AI1232" s="197" t="str">
        <f>IF(ISERROR(VLOOKUP($AJ1232,Datos!$D$8:$E$13,2,0)),0,VLOOKUP($AJ1232,Datos!$D$8:$E$13,2,0))</f>
        <v>Extremadamente Dañino</v>
      </c>
      <c r="AJ1232" s="198">
        <f>IF(ISERROR(VLOOKUP($X1232,Datos!$B$8:$E$13,3,0)), 0, VLOOKUP($X1232,Datos!$B$8:$E$13,3,0))</f>
        <v>4</v>
      </c>
      <c r="AK1232" s="198">
        <f>IF(ISERROR(VLOOKUP(AL1232,Datos!D1225:E1230,2,0)),0,VLOOKUP(AL1232,Datos!D1225:E1230,2,0))</f>
        <v>0</v>
      </c>
      <c r="AL1232" s="198">
        <f>IF(ISERROR(VLOOKUP(Y1232,Datos!B1225:E1230,3,0)),0,VLOOKUP(Y1232,Datos!B1225:E1230,3,0))</f>
        <v>0</v>
      </c>
      <c r="AM1232" s="198">
        <f t="shared" si="59"/>
        <v>4</v>
      </c>
      <c r="AN1232" s="198" t="str">
        <f>IF(ISERROR(VLOOKUP($AM1232,Datos!$I$24:$J$28,2,0)),"-",VLOOKUP($AM1232,Datos!$I$24:$J$28,2,0))</f>
        <v>Moderado</v>
      </c>
    </row>
    <row r="1233" spans="1:40" s="199" customFormat="1">
      <c r="A1233" s="196"/>
      <c r="B1233" s="177"/>
      <c r="C1233" s="177"/>
      <c r="D1233" s="177"/>
      <c r="E1233" s="177"/>
      <c r="F1233" s="177"/>
      <c r="G1233" s="177"/>
      <c r="H1233" s="177"/>
      <c r="I1233" s="177"/>
      <c r="J1233" s="177"/>
      <c r="K1233" s="177"/>
      <c r="L1233" s="177"/>
      <c r="M1233" s="178" t="s">
        <v>191</v>
      </c>
      <c r="N1233" s="178" t="s">
        <v>194</v>
      </c>
      <c r="O1233" s="198">
        <f>IF( AND($M1233&lt;&gt;"", $N1233&lt;&gt;""), VLOOKUP( IF(ISERROR(VLOOKUP($M1233,Datos!$B$8:$C$13,2,0)),0,VLOOKUP($M1233,Datos!$B$8:$C$13,2,0)), Datos!$I$9:$N$13, IF(ISERROR(VLOOKUP($N1233,Datos!$B$17:$C$21,2,0)),0,VLOOKUP($N1233, Datos!$B$17:$C$21,2,0)+1),  0),  "-")</f>
        <v>22</v>
      </c>
      <c r="P1233" s="177"/>
      <c r="Q1233" s="177"/>
      <c r="R1233" s="177"/>
      <c r="S1233" s="178" t="s">
        <v>40</v>
      </c>
      <c r="T1233" s="198" t="str">
        <f>IF(ISERROR(VLOOKUP($S1233,Datos!$B$25:$C$29,2,0)),"", VLOOKUP($S1233,Datos!$B$25:$C$29,2,0))</f>
        <v>Alta</v>
      </c>
      <c r="U1233" s="198" t="str">
        <f>VLOOKUP($S1233,'Efectividad de Controles'!$B$5:$D$9,3,0)</f>
        <v>Impacto / Probabilidad</v>
      </c>
      <c r="V1233" s="177"/>
      <c r="W1233" s="177"/>
      <c r="X1233" s="178" t="s">
        <v>191</v>
      </c>
      <c r="Y1233" s="178" t="s">
        <v>196</v>
      </c>
      <c r="Z1233" s="198">
        <f>IF( AND($X1233&lt;&gt;"", $Y1233&lt;&gt;""), VLOOKUP( IF(ISERROR(VLOOKUP($X1233,Datos!$B$8:$C$13,2,0)),0,VLOOKUP($X1233,Datos!$B$8:$C$13,2,0)), Datos!$I$9:$N$13, IF(ISERROR(VLOOKUP($Y1233,Datos!$B$17:$C$21,2,0)),0,VLOOKUP($Y1233, Datos!$B$17:$C$21,2,0)+1),  0),  "-")</f>
        <v>25</v>
      </c>
      <c r="AA1233" s="177"/>
      <c r="AB1233" s="177"/>
      <c r="AC1233" s="179"/>
      <c r="AD1233" s="180"/>
      <c r="AE1233" s="198">
        <f t="shared" si="57"/>
        <v>22</v>
      </c>
      <c r="AF1233" s="198">
        <f t="shared" si="58"/>
        <v>25</v>
      </c>
      <c r="AG1233" s="178">
        <v>3</v>
      </c>
      <c r="AH1233" s="198" t="str">
        <f>IF(ISERROR(VLOOKUP($AG1233,Datos!$A$9:$E$13,2,0)),"",VLOOKUP($AG1233,Datos!$A$9:$E$13,2,0))</f>
        <v>3 Moderado</v>
      </c>
      <c r="AI1233" s="197" t="str">
        <f>IF(ISERROR(VLOOKUP($AJ1233,Datos!$D$8:$E$13,2,0)),0,VLOOKUP($AJ1233,Datos!$D$8:$E$13,2,0))</f>
        <v>Extremadamente Dañino</v>
      </c>
      <c r="AJ1233" s="198">
        <f>IF(ISERROR(VLOOKUP($X1233,Datos!$B$8:$E$13,3,0)), 0, VLOOKUP($X1233,Datos!$B$8:$E$13,3,0))</f>
        <v>4</v>
      </c>
      <c r="AK1233" s="198">
        <f>IF(ISERROR(VLOOKUP(AL1233,Datos!D1226:E1231,2,0)),0,VLOOKUP(AL1233,Datos!D1226:E1231,2,0))</f>
        <v>0</v>
      </c>
      <c r="AL1233" s="198">
        <f>IF(ISERROR(VLOOKUP(Y1233,Datos!B1226:E1231,3,0)),0,VLOOKUP(Y1233,Datos!B1226:E1231,3,0))</f>
        <v>0</v>
      </c>
      <c r="AM1233" s="198">
        <f t="shared" si="59"/>
        <v>4</v>
      </c>
      <c r="AN1233" s="198" t="str">
        <f>IF(ISERROR(VLOOKUP($AM1233,Datos!$I$24:$J$28,2,0)),"-",VLOOKUP($AM1233,Datos!$I$24:$J$28,2,0))</f>
        <v>Moderado</v>
      </c>
    </row>
    <row r="1234" spans="1:40" s="199" customFormat="1">
      <c r="A1234" s="196"/>
      <c r="B1234" s="177"/>
      <c r="C1234" s="177"/>
      <c r="D1234" s="177"/>
      <c r="E1234" s="177"/>
      <c r="F1234" s="177"/>
      <c r="G1234" s="177"/>
      <c r="H1234" s="177"/>
      <c r="I1234" s="177"/>
      <c r="J1234" s="177"/>
      <c r="K1234" s="177"/>
      <c r="L1234" s="177"/>
      <c r="M1234" s="178" t="s">
        <v>191</v>
      </c>
      <c r="N1234" s="178" t="s">
        <v>194</v>
      </c>
      <c r="O1234" s="198">
        <f>IF( AND($M1234&lt;&gt;"", $N1234&lt;&gt;""), VLOOKUP( IF(ISERROR(VLOOKUP($M1234,Datos!$B$8:$C$13,2,0)),0,VLOOKUP($M1234,Datos!$B$8:$C$13,2,0)), Datos!$I$9:$N$13, IF(ISERROR(VLOOKUP($N1234,Datos!$B$17:$C$21,2,0)),0,VLOOKUP($N1234, Datos!$B$17:$C$21,2,0)+1),  0),  "-")</f>
        <v>22</v>
      </c>
      <c r="P1234" s="177"/>
      <c r="Q1234" s="177"/>
      <c r="R1234" s="177"/>
      <c r="S1234" s="178" t="s">
        <v>40</v>
      </c>
      <c r="T1234" s="198" t="str">
        <f>IF(ISERROR(VLOOKUP($S1234,Datos!$B$25:$C$29,2,0)),"", VLOOKUP($S1234,Datos!$B$25:$C$29,2,0))</f>
        <v>Alta</v>
      </c>
      <c r="U1234" s="198" t="str">
        <f>VLOOKUP($S1234,'Efectividad de Controles'!$B$5:$D$9,3,0)</f>
        <v>Impacto / Probabilidad</v>
      </c>
      <c r="V1234" s="177"/>
      <c r="W1234" s="177"/>
      <c r="X1234" s="178" t="s">
        <v>191</v>
      </c>
      <c r="Y1234" s="178" t="s">
        <v>196</v>
      </c>
      <c r="Z1234" s="198">
        <f>IF( AND($X1234&lt;&gt;"", $Y1234&lt;&gt;""), VLOOKUP( IF(ISERROR(VLOOKUP($X1234,Datos!$B$8:$C$13,2,0)),0,VLOOKUP($X1234,Datos!$B$8:$C$13,2,0)), Datos!$I$9:$N$13, IF(ISERROR(VLOOKUP($Y1234,Datos!$B$17:$C$21,2,0)),0,VLOOKUP($Y1234, Datos!$B$17:$C$21,2,0)+1),  0),  "-")</f>
        <v>25</v>
      </c>
      <c r="AA1234" s="177"/>
      <c r="AB1234" s="177"/>
      <c r="AC1234" s="179"/>
      <c r="AD1234" s="180"/>
      <c r="AE1234" s="198">
        <f t="shared" si="57"/>
        <v>22</v>
      </c>
      <c r="AF1234" s="198">
        <f t="shared" si="58"/>
        <v>25</v>
      </c>
      <c r="AG1234" s="178">
        <v>3</v>
      </c>
      <c r="AH1234" s="198" t="str">
        <f>IF(ISERROR(VLOOKUP($AG1234,Datos!$A$9:$E$13,2,0)),"",VLOOKUP($AG1234,Datos!$A$9:$E$13,2,0))</f>
        <v>3 Moderado</v>
      </c>
      <c r="AI1234" s="197" t="str">
        <f>IF(ISERROR(VLOOKUP($AJ1234,Datos!$D$8:$E$13,2,0)),0,VLOOKUP($AJ1234,Datos!$D$8:$E$13,2,0))</f>
        <v>Extremadamente Dañino</v>
      </c>
      <c r="AJ1234" s="198">
        <f>IF(ISERROR(VLOOKUP($X1234,Datos!$B$8:$E$13,3,0)), 0, VLOOKUP($X1234,Datos!$B$8:$E$13,3,0))</f>
        <v>4</v>
      </c>
      <c r="AK1234" s="198">
        <f>IF(ISERROR(VLOOKUP(AL1234,Datos!D1227:E1232,2,0)),0,VLOOKUP(AL1234,Datos!D1227:E1232,2,0))</f>
        <v>0</v>
      </c>
      <c r="AL1234" s="198">
        <f>IF(ISERROR(VLOOKUP(Y1234,Datos!B1227:E1232,3,0)),0,VLOOKUP(Y1234,Datos!B1227:E1232,3,0))</f>
        <v>0</v>
      </c>
      <c r="AM1234" s="198">
        <f t="shared" si="59"/>
        <v>4</v>
      </c>
      <c r="AN1234" s="198" t="str">
        <f>IF(ISERROR(VLOOKUP($AM1234,Datos!$I$24:$J$28,2,0)),"-",VLOOKUP($AM1234,Datos!$I$24:$J$28,2,0))</f>
        <v>Moderado</v>
      </c>
    </row>
    <row r="1235" spans="1:40" s="199" customFormat="1">
      <c r="A1235" s="196"/>
      <c r="B1235" s="177"/>
      <c r="C1235" s="177"/>
      <c r="D1235" s="177"/>
      <c r="E1235" s="177"/>
      <c r="F1235" s="177"/>
      <c r="G1235" s="177"/>
      <c r="H1235" s="177"/>
      <c r="I1235" s="177"/>
      <c r="J1235" s="177"/>
      <c r="K1235" s="177"/>
      <c r="L1235" s="177"/>
      <c r="M1235" s="178" t="s">
        <v>191</v>
      </c>
      <c r="N1235" s="178" t="s">
        <v>194</v>
      </c>
      <c r="O1235" s="198">
        <f>IF( AND($M1235&lt;&gt;"", $N1235&lt;&gt;""), VLOOKUP( IF(ISERROR(VLOOKUP($M1235,Datos!$B$8:$C$13,2,0)),0,VLOOKUP($M1235,Datos!$B$8:$C$13,2,0)), Datos!$I$9:$N$13, IF(ISERROR(VLOOKUP($N1235,Datos!$B$17:$C$21,2,0)),0,VLOOKUP($N1235, Datos!$B$17:$C$21,2,0)+1),  0),  "-")</f>
        <v>22</v>
      </c>
      <c r="P1235" s="177"/>
      <c r="Q1235" s="177"/>
      <c r="R1235" s="177"/>
      <c r="S1235" s="178" t="s">
        <v>40</v>
      </c>
      <c r="T1235" s="198" t="str">
        <f>IF(ISERROR(VLOOKUP($S1235,Datos!$B$25:$C$29,2,0)),"", VLOOKUP($S1235,Datos!$B$25:$C$29,2,0))</f>
        <v>Alta</v>
      </c>
      <c r="U1235" s="198" t="str">
        <f>VLOOKUP($S1235,'Efectividad de Controles'!$B$5:$D$9,3,0)</f>
        <v>Impacto / Probabilidad</v>
      </c>
      <c r="V1235" s="177"/>
      <c r="W1235" s="177"/>
      <c r="X1235" s="178" t="s">
        <v>191</v>
      </c>
      <c r="Y1235" s="178" t="s">
        <v>196</v>
      </c>
      <c r="Z1235" s="198">
        <f>IF( AND($X1235&lt;&gt;"", $Y1235&lt;&gt;""), VLOOKUP( IF(ISERROR(VLOOKUP($X1235,Datos!$B$8:$C$13,2,0)),0,VLOOKUP($X1235,Datos!$B$8:$C$13,2,0)), Datos!$I$9:$N$13, IF(ISERROR(VLOOKUP($Y1235,Datos!$B$17:$C$21,2,0)),0,VLOOKUP($Y1235, Datos!$B$17:$C$21,2,0)+1),  0),  "-")</f>
        <v>25</v>
      </c>
      <c r="AA1235" s="177"/>
      <c r="AB1235" s="177"/>
      <c r="AC1235" s="179"/>
      <c r="AD1235" s="180"/>
      <c r="AE1235" s="198">
        <f t="shared" si="57"/>
        <v>22</v>
      </c>
      <c r="AF1235" s="198">
        <f t="shared" si="58"/>
        <v>25</v>
      </c>
      <c r="AG1235" s="178">
        <v>3</v>
      </c>
      <c r="AH1235" s="198" t="str">
        <f>IF(ISERROR(VLOOKUP($AG1235,Datos!$A$9:$E$13,2,0)),"",VLOOKUP($AG1235,Datos!$A$9:$E$13,2,0))</f>
        <v>3 Moderado</v>
      </c>
      <c r="AI1235" s="197" t="str">
        <f>IF(ISERROR(VLOOKUP($AJ1235,Datos!$D$8:$E$13,2,0)),0,VLOOKUP($AJ1235,Datos!$D$8:$E$13,2,0))</f>
        <v>Extremadamente Dañino</v>
      </c>
      <c r="AJ1235" s="198">
        <f>IF(ISERROR(VLOOKUP($X1235,Datos!$B$8:$E$13,3,0)), 0, VLOOKUP($X1235,Datos!$B$8:$E$13,3,0))</f>
        <v>4</v>
      </c>
      <c r="AK1235" s="198">
        <f>IF(ISERROR(VLOOKUP(AL1235,Datos!D1228:E1233,2,0)),0,VLOOKUP(AL1235,Datos!D1228:E1233,2,0))</f>
        <v>0</v>
      </c>
      <c r="AL1235" s="198">
        <f>IF(ISERROR(VLOOKUP(Y1235,Datos!B1228:E1233,3,0)),0,VLOOKUP(Y1235,Datos!B1228:E1233,3,0))</f>
        <v>0</v>
      </c>
      <c r="AM1235" s="198">
        <f t="shared" si="59"/>
        <v>4</v>
      </c>
      <c r="AN1235" s="198" t="str">
        <f>IF(ISERROR(VLOOKUP($AM1235,Datos!$I$24:$J$28,2,0)),"-",VLOOKUP($AM1235,Datos!$I$24:$J$28,2,0))</f>
        <v>Moderado</v>
      </c>
    </row>
    <row r="1236" spans="1:40" s="199" customFormat="1">
      <c r="A1236" s="196"/>
      <c r="B1236" s="177"/>
      <c r="C1236" s="177"/>
      <c r="D1236" s="177"/>
      <c r="E1236" s="177"/>
      <c r="F1236" s="177"/>
      <c r="G1236" s="177"/>
      <c r="H1236" s="177"/>
      <c r="I1236" s="177"/>
      <c r="J1236" s="177"/>
      <c r="K1236" s="177"/>
      <c r="L1236" s="177"/>
      <c r="M1236" s="178" t="s">
        <v>191</v>
      </c>
      <c r="N1236" s="178" t="s">
        <v>194</v>
      </c>
      <c r="O1236" s="198">
        <f>IF( AND($M1236&lt;&gt;"", $N1236&lt;&gt;""), VLOOKUP( IF(ISERROR(VLOOKUP($M1236,Datos!$B$8:$C$13,2,0)),0,VLOOKUP($M1236,Datos!$B$8:$C$13,2,0)), Datos!$I$9:$N$13, IF(ISERROR(VLOOKUP($N1236,Datos!$B$17:$C$21,2,0)),0,VLOOKUP($N1236, Datos!$B$17:$C$21,2,0)+1),  0),  "-")</f>
        <v>22</v>
      </c>
      <c r="P1236" s="177"/>
      <c r="Q1236" s="177"/>
      <c r="R1236" s="177"/>
      <c r="S1236" s="178" t="s">
        <v>40</v>
      </c>
      <c r="T1236" s="198" t="str">
        <f>IF(ISERROR(VLOOKUP($S1236,Datos!$B$25:$C$29,2,0)),"", VLOOKUP($S1236,Datos!$B$25:$C$29,2,0))</f>
        <v>Alta</v>
      </c>
      <c r="U1236" s="198" t="str">
        <f>VLOOKUP($S1236,'Efectividad de Controles'!$B$5:$D$9,3,0)</f>
        <v>Impacto / Probabilidad</v>
      </c>
      <c r="V1236" s="177"/>
      <c r="W1236" s="177"/>
      <c r="X1236" s="178" t="s">
        <v>191</v>
      </c>
      <c r="Y1236" s="178" t="s">
        <v>196</v>
      </c>
      <c r="Z1236" s="198">
        <f>IF( AND($X1236&lt;&gt;"", $Y1236&lt;&gt;""), VLOOKUP( IF(ISERROR(VLOOKUP($X1236,Datos!$B$8:$C$13,2,0)),0,VLOOKUP($X1236,Datos!$B$8:$C$13,2,0)), Datos!$I$9:$N$13, IF(ISERROR(VLOOKUP($Y1236,Datos!$B$17:$C$21,2,0)),0,VLOOKUP($Y1236, Datos!$B$17:$C$21,2,0)+1),  0),  "-")</f>
        <v>25</v>
      </c>
      <c r="AA1236" s="177"/>
      <c r="AB1236" s="177"/>
      <c r="AC1236" s="179"/>
      <c r="AD1236" s="180"/>
      <c r="AE1236" s="198">
        <f t="shared" si="57"/>
        <v>22</v>
      </c>
      <c r="AF1236" s="198">
        <f t="shared" si="58"/>
        <v>25</v>
      </c>
      <c r="AG1236" s="178">
        <v>3</v>
      </c>
      <c r="AH1236" s="198" t="str">
        <f>IF(ISERROR(VLOOKUP($AG1236,Datos!$A$9:$E$13,2,0)),"",VLOOKUP($AG1236,Datos!$A$9:$E$13,2,0))</f>
        <v>3 Moderado</v>
      </c>
      <c r="AI1236" s="197" t="str">
        <f>IF(ISERROR(VLOOKUP($AJ1236,Datos!$D$8:$E$13,2,0)),0,VLOOKUP($AJ1236,Datos!$D$8:$E$13,2,0))</f>
        <v>Extremadamente Dañino</v>
      </c>
      <c r="AJ1236" s="198">
        <f>IF(ISERROR(VLOOKUP($X1236,Datos!$B$8:$E$13,3,0)), 0, VLOOKUP($X1236,Datos!$B$8:$E$13,3,0))</f>
        <v>4</v>
      </c>
      <c r="AK1236" s="198">
        <f>IF(ISERROR(VLOOKUP(AL1236,Datos!D1229:E1234,2,0)),0,VLOOKUP(AL1236,Datos!D1229:E1234,2,0))</f>
        <v>0</v>
      </c>
      <c r="AL1236" s="198">
        <f>IF(ISERROR(VLOOKUP(Y1236,Datos!B1229:E1234,3,0)),0,VLOOKUP(Y1236,Datos!B1229:E1234,3,0))</f>
        <v>0</v>
      </c>
      <c r="AM1236" s="198">
        <f t="shared" si="59"/>
        <v>4</v>
      </c>
      <c r="AN1236" s="198" t="str">
        <f>IF(ISERROR(VLOOKUP($AM1236,Datos!$I$24:$J$28,2,0)),"-",VLOOKUP($AM1236,Datos!$I$24:$J$28,2,0))</f>
        <v>Moderado</v>
      </c>
    </row>
    <row r="1237" spans="1:40" s="199" customFormat="1">
      <c r="A1237" s="196"/>
      <c r="B1237" s="177"/>
      <c r="C1237" s="177"/>
      <c r="D1237" s="177"/>
      <c r="E1237" s="177"/>
      <c r="F1237" s="177"/>
      <c r="G1237" s="177"/>
      <c r="H1237" s="177"/>
      <c r="I1237" s="177"/>
      <c r="J1237" s="177"/>
      <c r="K1237" s="177"/>
      <c r="L1237" s="177"/>
      <c r="M1237" s="178" t="s">
        <v>191</v>
      </c>
      <c r="N1237" s="178" t="s">
        <v>194</v>
      </c>
      <c r="O1237" s="198">
        <f>IF( AND($M1237&lt;&gt;"", $N1237&lt;&gt;""), VLOOKUP( IF(ISERROR(VLOOKUP($M1237,Datos!$B$8:$C$13,2,0)),0,VLOOKUP($M1237,Datos!$B$8:$C$13,2,0)), Datos!$I$9:$N$13, IF(ISERROR(VLOOKUP($N1237,Datos!$B$17:$C$21,2,0)),0,VLOOKUP($N1237, Datos!$B$17:$C$21,2,0)+1),  0),  "-")</f>
        <v>22</v>
      </c>
      <c r="P1237" s="177"/>
      <c r="Q1237" s="177"/>
      <c r="R1237" s="177"/>
      <c r="S1237" s="178" t="s">
        <v>40</v>
      </c>
      <c r="T1237" s="198" t="str">
        <f>IF(ISERROR(VLOOKUP($S1237,Datos!$B$25:$C$29,2,0)),"", VLOOKUP($S1237,Datos!$B$25:$C$29,2,0))</f>
        <v>Alta</v>
      </c>
      <c r="U1237" s="198" t="str">
        <f>VLOOKUP($S1237,'Efectividad de Controles'!$B$5:$D$9,3,0)</f>
        <v>Impacto / Probabilidad</v>
      </c>
      <c r="V1237" s="177"/>
      <c r="W1237" s="177"/>
      <c r="X1237" s="178" t="s">
        <v>191</v>
      </c>
      <c r="Y1237" s="178" t="s">
        <v>196</v>
      </c>
      <c r="Z1237" s="198">
        <f>IF( AND($X1237&lt;&gt;"", $Y1237&lt;&gt;""), VLOOKUP( IF(ISERROR(VLOOKUP($X1237,Datos!$B$8:$C$13,2,0)),0,VLOOKUP($X1237,Datos!$B$8:$C$13,2,0)), Datos!$I$9:$N$13, IF(ISERROR(VLOOKUP($Y1237,Datos!$B$17:$C$21,2,0)),0,VLOOKUP($Y1237, Datos!$B$17:$C$21,2,0)+1),  0),  "-")</f>
        <v>25</v>
      </c>
      <c r="AA1237" s="177"/>
      <c r="AB1237" s="177"/>
      <c r="AC1237" s="179"/>
      <c r="AD1237" s="180"/>
      <c r="AE1237" s="198">
        <f t="shared" si="57"/>
        <v>22</v>
      </c>
      <c r="AF1237" s="198">
        <f t="shared" si="58"/>
        <v>25</v>
      </c>
      <c r="AG1237" s="178">
        <v>3</v>
      </c>
      <c r="AH1237" s="198" t="str">
        <f>IF(ISERROR(VLOOKUP($AG1237,Datos!$A$9:$E$13,2,0)),"",VLOOKUP($AG1237,Datos!$A$9:$E$13,2,0))</f>
        <v>3 Moderado</v>
      </c>
      <c r="AI1237" s="197" t="str">
        <f>IF(ISERROR(VLOOKUP($AJ1237,Datos!$D$8:$E$13,2,0)),0,VLOOKUP($AJ1237,Datos!$D$8:$E$13,2,0))</f>
        <v>Extremadamente Dañino</v>
      </c>
      <c r="AJ1237" s="198">
        <f>IF(ISERROR(VLOOKUP($X1237,Datos!$B$8:$E$13,3,0)), 0, VLOOKUP($X1237,Datos!$B$8:$E$13,3,0))</f>
        <v>4</v>
      </c>
      <c r="AK1237" s="198">
        <f>IF(ISERROR(VLOOKUP(AL1237,Datos!D1230:E1235,2,0)),0,VLOOKUP(AL1237,Datos!D1230:E1235,2,0))</f>
        <v>0</v>
      </c>
      <c r="AL1237" s="198">
        <f>IF(ISERROR(VLOOKUP(Y1237,Datos!B1230:E1235,3,0)),0,VLOOKUP(Y1237,Datos!B1230:E1235,3,0))</f>
        <v>0</v>
      </c>
      <c r="AM1237" s="198">
        <f t="shared" si="59"/>
        <v>4</v>
      </c>
      <c r="AN1237" s="198" t="str">
        <f>IF(ISERROR(VLOOKUP($AM1237,Datos!$I$24:$J$28,2,0)),"-",VLOOKUP($AM1237,Datos!$I$24:$J$28,2,0))</f>
        <v>Moderado</v>
      </c>
    </row>
    <row r="1238" spans="1:40" s="199" customFormat="1">
      <c r="A1238" s="196"/>
      <c r="B1238" s="177"/>
      <c r="C1238" s="177"/>
      <c r="D1238" s="177"/>
      <c r="E1238" s="177"/>
      <c r="F1238" s="177"/>
      <c r="G1238" s="177"/>
      <c r="H1238" s="177"/>
      <c r="I1238" s="177"/>
      <c r="J1238" s="177"/>
      <c r="K1238" s="177"/>
      <c r="L1238" s="177"/>
      <c r="M1238" s="178" t="s">
        <v>191</v>
      </c>
      <c r="N1238" s="178" t="s">
        <v>194</v>
      </c>
      <c r="O1238" s="198">
        <f>IF( AND($M1238&lt;&gt;"", $N1238&lt;&gt;""), VLOOKUP( IF(ISERROR(VLOOKUP($M1238,Datos!$B$8:$C$13,2,0)),0,VLOOKUP($M1238,Datos!$B$8:$C$13,2,0)), Datos!$I$9:$N$13, IF(ISERROR(VLOOKUP($N1238,Datos!$B$17:$C$21,2,0)),0,VLOOKUP($N1238, Datos!$B$17:$C$21,2,0)+1),  0),  "-")</f>
        <v>22</v>
      </c>
      <c r="P1238" s="177"/>
      <c r="Q1238" s="177"/>
      <c r="R1238" s="177"/>
      <c r="S1238" s="178" t="s">
        <v>40</v>
      </c>
      <c r="T1238" s="198" t="str">
        <f>IF(ISERROR(VLOOKUP($S1238,Datos!$B$25:$C$29,2,0)),"", VLOOKUP($S1238,Datos!$B$25:$C$29,2,0))</f>
        <v>Alta</v>
      </c>
      <c r="U1238" s="198" t="str">
        <f>VLOOKUP($S1238,'Efectividad de Controles'!$B$5:$D$9,3,0)</f>
        <v>Impacto / Probabilidad</v>
      </c>
      <c r="V1238" s="177"/>
      <c r="W1238" s="177"/>
      <c r="X1238" s="178" t="s">
        <v>191</v>
      </c>
      <c r="Y1238" s="178" t="s">
        <v>196</v>
      </c>
      <c r="Z1238" s="198">
        <f>IF( AND($X1238&lt;&gt;"", $Y1238&lt;&gt;""), VLOOKUP( IF(ISERROR(VLOOKUP($X1238,Datos!$B$8:$C$13,2,0)),0,VLOOKUP($X1238,Datos!$B$8:$C$13,2,0)), Datos!$I$9:$N$13, IF(ISERROR(VLOOKUP($Y1238,Datos!$B$17:$C$21,2,0)),0,VLOOKUP($Y1238, Datos!$B$17:$C$21,2,0)+1),  0),  "-")</f>
        <v>25</v>
      </c>
      <c r="AA1238" s="177"/>
      <c r="AB1238" s="177"/>
      <c r="AC1238" s="179"/>
      <c r="AD1238" s="180"/>
      <c r="AE1238" s="198">
        <f t="shared" si="57"/>
        <v>22</v>
      </c>
      <c r="AF1238" s="198">
        <f t="shared" si="58"/>
        <v>25</v>
      </c>
      <c r="AG1238" s="178">
        <v>3</v>
      </c>
      <c r="AH1238" s="198" t="str">
        <f>IF(ISERROR(VLOOKUP($AG1238,Datos!$A$9:$E$13,2,0)),"",VLOOKUP($AG1238,Datos!$A$9:$E$13,2,0))</f>
        <v>3 Moderado</v>
      </c>
      <c r="AI1238" s="197" t="str">
        <f>IF(ISERROR(VLOOKUP($AJ1238,Datos!$D$8:$E$13,2,0)),0,VLOOKUP($AJ1238,Datos!$D$8:$E$13,2,0))</f>
        <v>Extremadamente Dañino</v>
      </c>
      <c r="AJ1238" s="198">
        <f>IF(ISERROR(VLOOKUP($X1238,Datos!$B$8:$E$13,3,0)), 0, VLOOKUP($X1238,Datos!$B$8:$E$13,3,0))</f>
        <v>4</v>
      </c>
      <c r="AK1238" s="198">
        <f>IF(ISERROR(VLOOKUP(AL1238,Datos!D1231:E1236,2,0)),0,VLOOKUP(AL1238,Datos!D1231:E1236,2,0))</f>
        <v>0</v>
      </c>
      <c r="AL1238" s="198">
        <f>IF(ISERROR(VLOOKUP(Y1238,Datos!B1231:E1236,3,0)),0,VLOOKUP(Y1238,Datos!B1231:E1236,3,0))</f>
        <v>0</v>
      </c>
      <c r="AM1238" s="198">
        <f t="shared" si="59"/>
        <v>4</v>
      </c>
      <c r="AN1238" s="198" t="str">
        <f>IF(ISERROR(VLOOKUP($AM1238,Datos!$I$24:$J$28,2,0)),"-",VLOOKUP($AM1238,Datos!$I$24:$J$28,2,0))</f>
        <v>Moderado</v>
      </c>
    </row>
    <row r="1239" spans="1:40" s="199" customFormat="1">
      <c r="A1239" s="196"/>
      <c r="B1239" s="177"/>
      <c r="C1239" s="177"/>
      <c r="D1239" s="177"/>
      <c r="E1239" s="177"/>
      <c r="F1239" s="177"/>
      <c r="G1239" s="177"/>
      <c r="H1239" s="177"/>
      <c r="I1239" s="177"/>
      <c r="J1239" s="177"/>
      <c r="K1239" s="177"/>
      <c r="L1239" s="177"/>
      <c r="M1239" s="178" t="s">
        <v>191</v>
      </c>
      <c r="N1239" s="178" t="s">
        <v>194</v>
      </c>
      <c r="O1239" s="198">
        <f>IF( AND($M1239&lt;&gt;"", $N1239&lt;&gt;""), VLOOKUP( IF(ISERROR(VLOOKUP($M1239,Datos!$B$8:$C$13,2,0)),0,VLOOKUP($M1239,Datos!$B$8:$C$13,2,0)), Datos!$I$9:$N$13, IF(ISERROR(VLOOKUP($N1239,Datos!$B$17:$C$21,2,0)),0,VLOOKUP($N1239, Datos!$B$17:$C$21,2,0)+1),  0),  "-")</f>
        <v>22</v>
      </c>
      <c r="P1239" s="177"/>
      <c r="Q1239" s="177"/>
      <c r="R1239" s="177"/>
      <c r="S1239" s="178" t="s">
        <v>40</v>
      </c>
      <c r="T1239" s="198" t="str">
        <f>IF(ISERROR(VLOOKUP($S1239,Datos!$B$25:$C$29,2,0)),"", VLOOKUP($S1239,Datos!$B$25:$C$29,2,0))</f>
        <v>Alta</v>
      </c>
      <c r="U1239" s="198" t="str">
        <f>VLOOKUP($S1239,'Efectividad de Controles'!$B$5:$D$9,3,0)</f>
        <v>Impacto / Probabilidad</v>
      </c>
      <c r="V1239" s="177"/>
      <c r="W1239" s="177"/>
      <c r="X1239" s="178" t="s">
        <v>191</v>
      </c>
      <c r="Y1239" s="178" t="s">
        <v>196</v>
      </c>
      <c r="Z1239" s="198">
        <f>IF( AND($X1239&lt;&gt;"", $Y1239&lt;&gt;""), VLOOKUP( IF(ISERROR(VLOOKUP($X1239,Datos!$B$8:$C$13,2,0)),0,VLOOKUP($X1239,Datos!$B$8:$C$13,2,0)), Datos!$I$9:$N$13, IF(ISERROR(VLOOKUP($Y1239,Datos!$B$17:$C$21,2,0)),0,VLOOKUP($Y1239, Datos!$B$17:$C$21,2,0)+1),  0),  "-")</f>
        <v>25</v>
      </c>
      <c r="AA1239" s="177"/>
      <c r="AB1239" s="177"/>
      <c r="AC1239" s="179"/>
      <c r="AD1239" s="180"/>
      <c r="AE1239" s="198">
        <f t="shared" si="57"/>
        <v>22</v>
      </c>
      <c r="AF1239" s="198">
        <f t="shared" si="58"/>
        <v>25</v>
      </c>
      <c r="AG1239" s="178">
        <v>3</v>
      </c>
      <c r="AH1239" s="198" t="str">
        <f>IF(ISERROR(VLOOKUP($AG1239,Datos!$A$9:$E$13,2,0)),"",VLOOKUP($AG1239,Datos!$A$9:$E$13,2,0))</f>
        <v>3 Moderado</v>
      </c>
      <c r="AI1239" s="197" t="str">
        <f>IF(ISERROR(VLOOKUP($AJ1239,Datos!$D$8:$E$13,2,0)),0,VLOOKUP($AJ1239,Datos!$D$8:$E$13,2,0))</f>
        <v>Extremadamente Dañino</v>
      </c>
      <c r="AJ1239" s="198">
        <f>IF(ISERROR(VLOOKUP($X1239,Datos!$B$8:$E$13,3,0)), 0, VLOOKUP($X1239,Datos!$B$8:$E$13,3,0))</f>
        <v>4</v>
      </c>
      <c r="AK1239" s="198">
        <f>IF(ISERROR(VLOOKUP(AL1239,Datos!D1232:E1237,2,0)),0,VLOOKUP(AL1239,Datos!D1232:E1237,2,0))</f>
        <v>0</v>
      </c>
      <c r="AL1239" s="198">
        <f>IF(ISERROR(VLOOKUP(Y1239,Datos!B1232:E1237,3,0)),0,VLOOKUP(Y1239,Datos!B1232:E1237,3,0))</f>
        <v>0</v>
      </c>
      <c r="AM1239" s="198">
        <f t="shared" si="59"/>
        <v>4</v>
      </c>
      <c r="AN1239" s="198" t="str">
        <f>IF(ISERROR(VLOOKUP($AM1239,Datos!$I$24:$J$28,2,0)),"-",VLOOKUP($AM1239,Datos!$I$24:$J$28,2,0))</f>
        <v>Moderado</v>
      </c>
    </row>
    <row r="1240" spans="1:40" s="199" customFormat="1">
      <c r="A1240" s="196"/>
      <c r="B1240" s="177"/>
      <c r="C1240" s="177"/>
      <c r="D1240" s="177"/>
      <c r="E1240" s="177"/>
      <c r="F1240" s="177"/>
      <c r="G1240" s="177"/>
      <c r="H1240" s="177"/>
      <c r="I1240" s="177"/>
      <c r="J1240" s="177"/>
      <c r="K1240" s="177"/>
      <c r="L1240" s="177"/>
      <c r="M1240" s="178" t="s">
        <v>191</v>
      </c>
      <c r="N1240" s="178" t="s">
        <v>194</v>
      </c>
      <c r="O1240" s="198">
        <f>IF( AND($M1240&lt;&gt;"", $N1240&lt;&gt;""), VLOOKUP( IF(ISERROR(VLOOKUP($M1240,Datos!$B$8:$C$13,2,0)),0,VLOOKUP($M1240,Datos!$B$8:$C$13,2,0)), Datos!$I$9:$N$13, IF(ISERROR(VLOOKUP($N1240,Datos!$B$17:$C$21,2,0)),0,VLOOKUP($N1240, Datos!$B$17:$C$21,2,0)+1),  0),  "-")</f>
        <v>22</v>
      </c>
      <c r="P1240" s="177"/>
      <c r="Q1240" s="177"/>
      <c r="R1240" s="177"/>
      <c r="S1240" s="178" t="s">
        <v>40</v>
      </c>
      <c r="T1240" s="198" t="str">
        <f>IF(ISERROR(VLOOKUP($S1240,Datos!$B$25:$C$29,2,0)),"", VLOOKUP($S1240,Datos!$B$25:$C$29,2,0))</f>
        <v>Alta</v>
      </c>
      <c r="U1240" s="198" t="str">
        <f>VLOOKUP($S1240,'Efectividad de Controles'!$B$5:$D$9,3,0)</f>
        <v>Impacto / Probabilidad</v>
      </c>
      <c r="V1240" s="177"/>
      <c r="W1240" s="177"/>
      <c r="X1240" s="178" t="s">
        <v>191</v>
      </c>
      <c r="Y1240" s="178" t="s">
        <v>196</v>
      </c>
      <c r="Z1240" s="198">
        <f>IF( AND($X1240&lt;&gt;"", $Y1240&lt;&gt;""), VLOOKUP( IF(ISERROR(VLOOKUP($X1240,Datos!$B$8:$C$13,2,0)),0,VLOOKUP($X1240,Datos!$B$8:$C$13,2,0)), Datos!$I$9:$N$13, IF(ISERROR(VLOOKUP($Y1240,Datos!$B$17:$C$21,2,0)),0,VLOOKUP($Y1240, Datos!$B$17:$C$21,2,0)+1),  0),  "-")</f>
        <v>25</v>
      </c>
      <c r="AA1240" s="177"/>
      <c r="AB1240" s="177"/>
      <c r="AC1240" s="179"/>
      <c r="AD1240" s="180"/>
      <c r="AE1240" s="198">
        <f t="shared" si="57"/>
        <v>22</v>
      </c>
      <c r="AF1240" s="198">
        <f t="shared" si="58"/>
        <v>25</v>
      </c>
      <c r="AG1240" s="178">
        <v>3</v>
      </c>
      <c r="AH1240" s="198" t="str">
        <f>IF(ISERROR(VLOOKUP($AG1240,Datos!$A$9:$E$13,2,0)),"",VLOOKUP($AG1240,Datos!$A$9:$E$13,2,0))</f>
        <v>3 Moderado</v>
      </c>
      <c r="AI1240" s="197" t="str">
        <f>IF(ISERROR(VLOOKUP($AJ1240,Datos!$D$8:$E$13,2,0)),0,VLOOKUP($AJ1240,Datos!$D$8:$E$13,2,0))</f>
        <v>Extremadamente Dañino</v>
      </c>
      <c r="AJ1240" s="198">
        <f>IF(ISERROR(VLOOKUP($X1240,Datos!$B$8:$E$13,3,0)), 0, VLOOKUP($X1240,Datos!$B$8:$E$13,3,0))</f>
        <v>4</v>
      </c>
      <c r="AK1240" s="198">
        <f>IF(ISERROR(VLOOKUP(AL1240,Datos!D1233:E1238,2,0)),0,VLOOKUP(AL1240,Datos!D1233:E1238,2,0))</f>
        <v>0</v>
      </c>
      <c r="AL1240" s="198">
        <f>IF(ISERROR(VLOOKUP(Y1240,Datos!B1233:E1238,3,0)),0,VLOOKUP(Y1240,Datos!B1233:E1238,3,0))</f>
        <v>0</v>
      </c>
      <c r="AM1240" s="198">
        <f t="shared" si="59"/>
        <v>4</v>
      </c>
      <c r="AN1240" s="198" t="str">
        <f>IF(ISERROR(VLOOKUP($AM1240,Datos!$I$24:$J$28,2,0)),"-",VLOOKUP($AM1240,Datos!$I$24:$J$28,2,0))</f>
        <v>Moderado</v>
      </c>
    </row>
    <row r="1241" spans="1:40" s="199" customFormat="1">
      <c r="A1241" s="196"/>
      <c r="B1241" s="177"/>
      <c r="C1241" s="177"/>
      <c r="D1241" s="177"/>
      <c r="E1241" s="177"/>
      <c r="F1241" s="177"/>
      <c r="G1241" s="177"/>
      <c r="H1241" s="177"/>
      <c r="I1241" s="177"/>
      <c r="J1241" s="177"/>
      <c r="K1241" s="177"/>
      <c r="L1241" s="177"/>
      <c r="M1241" s="178" t="s">
        <v>191</v>
      </c>
      <c r="N1241" s="178" t="s">
        <v>194</v>
      </c>
      <c r="O1241" s="198">
        <f>IF( AND($M1241&lt;&gt;"", $N1241&lt;&gt;""), VLOOKUP( IF(ISERROR(VLOOKUP($M1241,Datos!$B$8:$C$13,2,0)),0,VLOOKUP($M1241,Datos!$B$8:$C$13,2,0)), Datos!$I$9:$N$13, IF(ISERROR(VLOOKUP($N1241,Datos!$B$17:$C$21,2,0)),0,VLOOKUP($N1241, Datos!$B$17:$C$21,2,0)+1),  0),  "-")</f>
        <v>22</v>
      </c>
      <c r="P1241" s="177"/>
      <c r="Q1241" s="177"/>
      <c r="R1241" s="177"/>
      <c r="S1241" s="178" t="s">
        <v>40</v>
      </c>
      <c r="T1241" s="198" t="str">
        <f>IF(ISERROR(VLOOKUP($S1241,Datos!$B$25:$C$29,2,0)),"", VLOOKUP($S1241,Datos!$B$25:$C$29,2,0))</f>
        <v>Alta</v>
      </c>
      <c r="U1241" s="198" t="str">
        <f>VLOOKUP($S1241,'Efectividad de Controles'!$B$5:$D$9,3,0)</f>
        <v>Impacto / Probabilidad</v>
      </c>
      <c r="V1241" s="177"/>
      <c r="W1241" s="177"/>
      <c r="X1241" s="178" t="s">
        <v>191</v>
      </c>
      <c r="Y1241" s="178" t="s">
        <v>196</v>
      </c>
      <c r="Z1241" s="198">
        <f>IF( AND($X1241&lt;&gt;"", $Y1241&lt;&gt;""), VLOOKUP( IF(ISERROR(VLOOKUP($X1241,Datos!$B$8:$C$13,2,0)),0,VLOOKUP($X1241,Datos!$B$8:$C$13,2,0)), Datos!$I$9:$N$13, IF(ISERROR(VLOOKUP($Y1241,Datos!$B$17:$C$21,2,0)),0,VLOOKUP($Y1241, Datos!$B$17:$C$21,2,0)+1),  0),  "-")</f>
        <v>25</v>
      </c>
      <c r="AA1241" s="177"/>
      <c r="AB1241" s="177"/>
      <c r="AC1241" s="179"/>
      <c r="AD1241" s="180"/>
      <c r="AE1241" s="198">
        <f t="shared" si="57"/>
        <v>22</v>
      </c>
      <c r="AF1241" s="198">
        <f t="shared" si="58"/>
        <v>25</v>
      </c>
      <c r="AG1241" s="178">
        <v>3</v>
      </c>
      <c r="AH1241" s="198" t="str">
        <f>IF(ISERROR(VLOOKUP($AG1241,Datos!$A$9:$E$13,2,0)),"",VLOOKUP($AG1241,Datos!$A$9:$E$13,2,0))</f>
        <v>3 Moderado</v>
      </c>
      <c r="AI1241" s="197" t="str">
        <f>IF(ISERROR(VLOOKUP($AJ1241,Datos!$D$8:$E$13,2,0)),0,VLOOKUP($AJ1241,Datos!$D$8:$E$13,2,0))</f>
        <v>Extremadamente Dañino</v>
      </c>
      <c r="AJ1241" s="198">
        <f>IF(ISERROR(VLOOKUP($X1241,Datos!$B$8:$E$13,3,0)), 0, VLOOKUP($X1241,Datos!$B$8:$E$13,3,0))</f>
        <v>4</v>
      </c>
      <c r="AK1241" s="198">
        <f>IF(ISERROR(VLOOKUP(AL1241,Datos!D1234:E1239,2,0)),0,VLOOKUP(AL1241,Datos!D1234:E1239,2,0))</f>
        <v>0</v>
      </c>
      <c r="AL1241" s="198">
        <f>IF(ISERROR(VLOOKUP(Y1241,Datos!B1234:E1239,3,0)),0,VLOOKUP(Y1241,Datos!B1234:E1239,3,0))</f>
        <v>0</v>
      </c>
      <c r="AM1241" s="198">
        <f t="shared" si="59"/>
        <v>4</v>
      </c>
      <c r="AN1241" s="198" t="str">
        <f>IF(ISERROR(VLOOKUP($AM1241,Datos!$I$24:$J$28,2,0)),"-",VLOOKUP($AM1241,Datos!$I$24:$J$28,2,0))</f>
        <v>Moderado</v>
      </c>
    </row>
    <row r="1242" spans="1:40" s="199" customFormat="1">
      <c r="A1242" s="196"/>
      <c r="B1242" s="177"/>
      <c r="C1242" s="177"/>
      <c r="D1242" s="177"/>
      <c r="E1242" s="177"/>
      <c r="F1242" s="177"/>
      <c r="G1242" s="177"/>
      <c r="H1242" s="177"/>
      <c r="I1242" s="177"/>
      <c r="J1242" s="177"/>
      <c r="K1242" s="177"/>
      <c r="L1242" s="177"/>
      <c r="M1242" s="178" t="s">
        <v>191</v>
      </c>
      <c r="N1242" s="178" t="s">
        <v>194</v>
      </c>
      <c r="O1242" s="198">
        <f>IF( AND($M1242&lt;&gt;"", $N1242&lt;&gt;""), VLOOKUP( IF(ISERROR(VLOOKUP($M1242,Datos!$B$8:$C$13,2,0)),0,VLOOKUP($M1242,Datos!$B$8:$C$13,2,0)), Datos!$I$9:$N$13, IF(ISERROR(VLOOKUP($N1242,Datos!$B$17:$C$21,2,0)),0,VLOOKUP($N1242, Datos!$B$17:$C$21,2,0)+1),  0),  "-")</f>
        <v>22</v>
      </c>
      <c r="P1242" s="177"/>
      <c r="Q1242" s="177"/>
      <c r="R1242" s="177"/>
      <c r="S1242" s="178" t="s">
        <v>40</v>
      </c>
      <c r="T1242" s="198" t="str">
        <f>IF(ISERROR(VLOOKUP($S1242,Datos!$B$25:$C$29,2,0)),"", VLOOKUP($S1242,Datos!$B$25:$C$29,2,0))</f>
        <v>Alta</v>
      </c>
      <c r="U1242" s="198" t="str">
        <f>VLOOKUP($S1242,'Efectividad de Controles'!$B$5:$D$9,3,0)</f>
        <v>Impacto / Probabilidad</v>
      </c>
      <c r="V1242" s="177"/>
      <c r="W1242" s="177"/>
      <c r="X1242" s="178" t="s">
        <v>191</v>
      </c>
      <c r="Y1242" s="178" t="s">
        <v>196</v>
      </c>
      <c r="Z1242" s="198">
        <f>IF( AND($X1242&lt;&gt;"", $Y1242&lt;&gt;""), VLOOKUP( IF(ISERROR(VLOOKUP($X1242,Datos!$B$8:$C$13,2,0)),0,VLOOKUP($X1242,Datos!$B$8:$C$13,2,0)), Datos!$I$9:$N$13, IF(ISERROR(VLOOKUP($Y1242,Datos!$B$17:$C$21,2,0)),0,VLOOKUP($Y1242, Datos!$B$17:$C$21,2,0)+1),  0),  "-")</f>
        <v>25</v>
      </c>
      <c r="AA1242" s="177"/>
      <c r="AB1242" s="177"/>
      <c r="AC1242" s="179"/>
      <c r="AD1242" s="180"/>
      <c r="AE1242" s="198">
        <f t="shared" si="57"/>
        <v>22</v>
      </c>
      <c r="AF1242" s="198">
        <f t="shared" si="58"/>
        <v>25</v>
      </c>
      <c r="AG1242" s="178">
        <v>3</v>
      </c>
      <c r="AH1242" s="198" t="str">
        <f>IF(ISERROR(VLOOKUP($AG1242,Datos!$A$9:$E$13,2,0)),"",VLOOKUP($AG1242,Datos!$A$9:$E$13,2,0))</f>
        <v>3 Moderado</v>
      </c>
      <c r="AI1242" s="197" t="str">
        <f>IF(ISERROR(VLOOKUP($AJ1242,Datos!$D$8:$E$13,2,0)),0,VLOOKUP($AJ1242,Datos!$D$8:$E$13,2,0))</f>
        <v>Extremadamente Dañino</v>
      </c>
      <c r="AJ1242" s="198">
        <f>IF(ISERROR(VLOOKUP($X1242,Datos!$B$8:$E$13,3,0)), 0, VLOOKUP($X1242,Datos!$B$8:$E$13,3,0))</f>
        <v>4</v>
      </c>
      <c r="AK1242" s="198">
        <f>IF(ISERROR(VLOOKUP(AL1242,Datos!D1235:E1240,2,0)),0,VLOOKUP(AL1242,Datos!D1235:E1240,2,0))</f>
        <v>0</v>
      </c>
      <c r="AL1242" s="198">
        <f>IF(ISERROR(VLOOKUP(Y1242,Datos!B1235:E1240,3,0)),0,VLOOKUP(Y1242,Datos!B1235:E1240,3,0))</f>
        <v>0</v>
      </c>
      <c r="AM1242" s="198">
        <f t="shared" si="59"/>
        <v>4</v>
      </c>
      <c r="AN1242" s="198" t="str">
        <f>IF(ISERROR(VLOOKUP($AM1242,Datos!$I$24:$J$28,2,0)),"-",VLOOKUP($AM1242,Datos!$I$24:$J$28,2,0))</f>
        <v>Moderado</v>
      </c>
    </row>
    <row r="1243" spans="1:40" s="199" customFormat="1">
      <c r="A1243" s="196"/>
      <c r="B1243" s="177"/>
      <c r="C1243" s="177"/>
      <c r="D1243" s="177"/>
      <c r="E1243" s="177"/>
      <c r="F1243" s="177"/>
      <c r="G1243" s="177"/>
      <c r="H1243" s="177"/>
      <c r="I1243" s="177"/>
      <c r="J1243" s="177"/>
      <c r="K1243" s="177"/>
      <c r="L1243" s="177"/>
      <c r="M1243" s="178" t="s">
        <v>191</v>
      </c>
      <c r="N1243" s="178" t="s">
        <v>194</v>
      </c>
      <c r="O1243" s="198">
        <f>IF( AND($M1243&lt;&gt;"", $N1243&lt;&gt;""), VLOOKUP( IF(ISERROR(VLOOKUP($M1243,Datos!$B$8:$C$13,2,0)),0,VLOOKUP($M1243,Datos!$B$8:$C$13,2,0)), Datos!$I$9:$N$13, IF(ISERROR(VLOOKUP($N1243,Datos!$B$17:$C$21,2,0)),0,VLOOKUP($N1243, Datos!$B$17:$C$21,2,0)+1),  0),  "-")</f>
        <v>22</v>
      </c>
      <c r="P1243" s="177"/>
      <c r="Q1243" s="177"/>
      <c r="R1243" s="177"/>
      <c r="S1243" s="178" t="s">
        <v>40</v>
      </c>
      <c r="T1243" s="198" t="str">
        <f>IF(ISERROR(VLOOKUP($S1243,Datos!$B$25:$C$29,2,0)),"", VLOOKUP($S1243,Datos!$B$25:$C$29,2,0))</f>
        <v>Alta</v>
      </c>
      <c r="U1243" s="198" t="str">
        <f>VLOOKUP($S1243,'Efectividad de Controles'!$B$5:$D$9,3,0)</f>
        <v>Impacto / Probabilidad</v>
      </c>
      <c r="V1243" s="177"/>
      <c r="W1243" s="177"/>
      <c r="X1243" s="178" t="s">
        <v>191</v>
      </c>
      <c r="Y1243" s="178" t="s">
        <v>196</v>
      </c>
      <c r="Z1243" s="198">
        <f>IF( AND($X1243&lt;&gt;"", $Y1243&lt;&gt;""), VLOOKUP( IF(ISERROR(VLOOKUP($X1243,Datos!$B$8:$C$13,2,0)),0,VLOOKUP($X1243,Datos!$B$8:$C$13,2,0)), Datos!$I$9:$N$13, IF(ISERROR(VLOOKUP($Y1243,Datos!$B$17:$C$21,2,0)),0,VLOOKUP($Y1243, Datos!$B$17:$C$21,2,0)+1),  0),  "-")</f>
        <v>25</v>
      </c>
      <c r="AA1243" s="177"/>
      <c r="AB1243" s="177"/>
      <c r="AC1243" s="179"/>
      <c r="AD1243" s="180"/>
      <c r="AE1243" s="198">
        <f t="shared" si="57"/>
        <v>22</v>
      </c>
      <c r="AF1243" s="198">
        <f t="shared" si="58"/>
        <v>25</v>
      </c>
      <c r="AG1243" s="178">
        <v>3</v>
      </c>
      <c r="AH1243" s="198" t="str">
        <f>IF(ISERROR(VLOOKUP($AG1243,Datos!$A$9:$E$13,2,0)),"",VLOOKUP($AG1243,Datos!$A$9:$E$13,2,0))</f>
        <v>3 Moderado</v>
      </c>
      <c r="AI1243" s="197" t="str">
        <f>IF(ISERROR(VLOOKUP($AJ1243,Datos!$D$8:$E$13,2,0)),0,VLOOKUP($AJ1243,Datos!$D$8:$E$13,2,0))</f>
        <v>Extremadamente Dañino</v>
      </c>
      <c r="AJ1243" s="198">
        <f>IF(ISERROR(VLOOKUP($X1243,Datos!$B$8:$E$13,3,0)), 0, VLOOKUP($X1243,Datos!$B$8:$E$13,3,0))</f>
        <v>4</v>
      </c>
      <c r="AK1243" s="198">
        <f>IF(ISERROR(VLOOKUP(AL1243,Datos!D1236:E1241,2,0)),0,VLOOKUP(AL1243,Datos!D1236:E1241,2,0))</f>
        <v>0</v>
      </c>
      <c r="AL1243" s="198">
        <f>IF(ISERROR(VLOOKUP(Y1243,Datos!B1236:E1241,3,0)),0,VLOOKUP(Y1243,Datos!B1236:E1241,3,0))</f>
        <v>0</v>
      </c>
      <c r="AM1243" s="198">
        <f t="shared" si="59"/>
        <v>4</v>
      </c>
      <c r="AN1243" s="198" t="str">
        <f>IF(ISERROR(VLOOKUP($AM1243,Datos!$I$24:$J$28,2,0)),"-",VLOOKUP($AM1243,Datos!$I$24:$J$28,2,0))</f>
        <v>Moderado</v>
      </c>
    </row>
    <row r="1244" spans="1:40" s="199" customFormat="1">
      <c r="A1244" s="196"/>
      <c r="B1244" s="177"/>
      <c r="C1244" s="177"/>
      <c r="D1244" s="177"/>
      <c r="E1244" s="177"/>
      <c r="F1244" s="177"/>
      <c r="G1244" s="177"/>
      <c r="H1244" s="177"/>
      <c r="I1244" s="177"/>
      <c r="J1244" s="177"/>
      <c r="K1244" s="177"/>
      <c r="L1244" s="177"/>
      <c r="M1244" s="178" t="s">
        <v>191</v>
      </c>
      <c r="N1244" s="178" t="s">
        <v>194</v>
      </c>
      <c r="O1244" s="198">
        <f>IF( AND($M1244&lt;&gt;"", $N1244&lt;&gt;""), VLOOKUP( IF(ISERROR(VLOOKUP($M1244,Datos!$B$8:$C$13,2,0)),0,VLOOKUP($M1244,Datos!$B$8:$C$13,2,0)), Datos!$I$9:$N$13, IF(ISERROR(VLOOKUP($N1244,Datos!$B$17:$C$21,2,0)),0,VLOOKUP($N1244, Datos!$B$17:$C$21,2,0)+1),  0),  "-")</f>
        <v>22</v>
      </c>
      <c r="P1244" s="177"/>
      <c r="Q1244" s="177"/>
      <c r="R1244" s="177"/>
      <c r="S1244" s="178" t="s">
        <v>40</v>
      </c>
      <c r="T1244" s="198" t="str">
        <f>IF(ISERROR(VLOOKUP($S1244,Datos!$B$25:$C$29,2,0)),"", VLOOKUP($S1244,Datos!$B$25:$C$29,2,0))</f>
        <v>Alta</v>
      </c>
      <c r="U1244" s="198" t="str">
        <f>VLOOKUP($S1244,'Efectividad de Controles'!$B$5:$D$9,3,0)</f>
        <v>Impacto / Probabilidad</v>
      </c>
      <c r="V1244" s="177"/>
      <c r="W1244" s="177"/>
      <c r="X1244" s="178" t="s">
        <v>191</v>
      </c>
      <c r="Y1244" s="178" t="s">
        <v>196</v>
      </c>
      <c r="Z1244" s="198">
        <f>IF( AND($X1244&lt;&gt;"", $Y1244&lt;&gt;""), VLOOKUP( IF(ISERROR(VLOOKUP($X1244,Datos!$B$8:$C$13,2,0)),0,VLOOKUP($X1244,Datos!$B$8:$C$13,2,0)), Datos!$I$9:$N$13, IF(ISERROR(VLOOKUP($Y1244,Datos!$B$17:$C$21,2,0)),0,VLOOKUP($Y1244, Datos!$B$17:$C$21,2,0)+1),  0),  "-")</f>
        <v>25</v>
      </c>
      <c r="AA1244" s="177"/>
      <c r="AB1244" s="177"/>
      <c r="AC1244" s="179"/>
      <c r="AD1244" s="180"/>
      <c r="AE1244" s="198">
        <f t="shared" si="57"/>
        <v>22</v>
      </c>
      <c r="AF1244" s="198">
        <f t="shared" si="58"/>
        <v>25</v>
      </c>
      <c r="AG1244" s="178">
        <v>3</v>
      </c>
      <c r="AH1244" s="198" t="str">
        <f>IF(ISERROR(VLOOKUP($AG1244,Datos!$A$9:$E$13,2,0)),"",VLOOKUP($AG1244,Datos!$A$9:$E$13,2,0))</f>
        <v>3 Moderado</v>
      </c>
      <c r="AI1244" s="197" t="str">
        <f>IF(ISERROR(VLOOKUP($AJ1244,Datos!$D$8:$E$13,2,0)),0,VLOOKUP($AJ1244,Datos!$D$8:$E$13,2,0))</f>
        <v>Extremadamente Dañino</v>
      </c>
      <c r="AJ1244" s="198">
        <f>IF(ISERROR(VLOOKUP($X1244,Datos!$B$8:$E$13,3,0)), 0, VLOOKUP($X1244,Datos!$B$8:$E$13,3,0))</f>
        <v>4</v>
      </c>
      <c r="AK1244" s="198">
        <f>IF(ISERROR(VLOOKUP(AL1244,Datos!D1237:E1242,2,0)),0,VLOOKUP(AL1244,Datos!D1237:E1242,2,0))</f>
        <v>0</v>
      </c>
      <c r="AL1244" s="198">
        <f>IF(ISERROR(VLOOKUP(Y1244,Datos!B1237:E1242,3,0)),0,VLOOKUP(Y1244,Datos!B1237:E1242,3,0))</f>
        <v>0</v>
      </c>
      <c r="AM1244" s="198">
        <f t="shared" si="59"/>
        <v>4</v>
      </c>
      <c r="AN1244" s="198" t="str">
        <f>IF(ISERROR(VLOOKUP($AM1244,Datos!$I$24:$J$28,2,0)),"-",VLOOKUP($AM1244,Datos!$I$24:$J$28,2,0))</f>
        <v>Moderado</v>
      </c>
    </row>
    <row r="1245" spans="1:40" s="199" customFormat="1">
      <c r="A1245" s="196"/>
      <c r="B1245" s="177"/>
      <c r="C1245" s="177"/>
      <c r="D1245" s="177"/>
      <c r="E1245" s="177"/>
      <c r="F1245" s="177"/>
      <c r="G1245" s="177"/>
      <c r="H1245" s="177"/>
      <c r="I1245" s="177"/>
      <c r="J1245" s="177"/>
      <c r="K1245" s="177"/>
      <c r="L1245" s="177"/>
      <c r="M1245" s="178" t="s">
        <v>191</v>
      </c>
      <c r="N1245" s="178" t="s">
        <v>194</v>
      </c>
      <c r="O1245" s="198">
        <f>IF( AND($M1245&lt;&gt;"", $N1245&lt;&gt;""), VLOOKUP( IF(ISERROR(VLOOKUP($M1245,Datos!$B$8:$C$13,2,0)),0,VLOOKUP($M1245,Datos!$B$8:$C$13,2,0)), Datos!$I$9:$N$13, IF(ISERROR(VLOOKUP($N1245,Datos!$B$17:$C$21,2,0)),0,VLOOKUP($N1245, Datos!$B$17:$C$21,2,0)+1),  0),  "-")</f>
        <v>22</v>
      </c>
      <c r="P1245" s="177"/>
      <c r="Q1245" s="177"/>
      <c r="R1245" s="177"/>
      <c r="S1245" s="178" t="s">
        <v>40</v>
      </c>
      <c r="T1245" s="198" t="str">
        <f>IF(ISERROR(VLOOKUP($S1245,Datos!$B$25:$C$29,2,0)),"", VLOOKUP($S1245,Datos!$B$25:$C$29,2,0))</f>
        <v>Alta</v>
      </c>
      <c r="U1245" s="198" t="str">
        <f>VLOOKUP($S1245,'Efectividad de Controles'!$B$5:$D$9,3,0)</f>
        <v>Impacto / Probabilidad</v>
      </c>
      <c r="V1245" s="177"/>
      <c r="W1245" s="177"/>
      <c r="X1245" s="178" t="s">
        <v>191</v>
      </c>
      <c r="Y1245" s="178" t="s">
        <v>196</v>
      </c>
      <c r="Z1245" s="198">
        <f>IF( AND($X1245&lt;&gt;"", $Y1245&lt;&gt;""), VLOOKUP( IF(ISERROR(VLOOKUP($X1245,Datos!$B$8:$C$13,2,0)),0,VLOOKUP($X1245,Datos!$B$8:$C$13,2,0)), Datos!$I$9:$N$13, IF(ISERROR(VLOOKUP($Y1245,Datos!$B$17:$C$21,2,0)),0,VLOOKUP($Y1245, Datos!$B$17:$C$21,2,0)+1),  0),  "-")</f>
        <v>25</v>
      </c>
      <c r="AA1245" s="177"/>
      <c r="AB1245" s="177"/>
      <c r="AC1245" s="179"/>
      <c r="AD1245" s="180"/>
      <c r="AE1245" s="198">
        <f t="shared" si="57"/>
        <v>22</v>
      </c>
      <c r="AF1245" s="198">
        <f t="shared" si="58"/>
        <v>25</v>
      </c>
      <c r="AG1245" s="178">
        <v>3</v>
      </c>
      <c r="AH1245" s="198" t="str">
        <f>IF(ISERROR(VLOOKUP($AG1245,Datos!$A$9:$E$13,2,0)),"",VLOOKUP($AG1245,Datos!$A$9:$E$13,2,0))</f>
        <v>3 Moderado</v>
      </c>
      <c r="AI1245" s="197" t="str">
        <f>IF(ISERROR(VLOOKUP($AJ1245,Datos!$D$8:$E$13,2,0)),0,VLOOKUP($AJ1245,Datos!$D$8:$E$13,2,0))</f>
        <v>Extremadamente Dañino</v>
      </c>
      <c r="AJ1245" s="198">
        <f>IF(ISERROR(VLOOKUP($X1245,Datos!$B$8:$E$13,3,0)), 0, VLOOKUP($X1245,Datos!$B$8:$E$13,3,0))</f>
        <v>4</v>
      </c>
      <c r="AK1245" s="198">
        <f>IF(ISERROR(VLOOKUP(AL1245,Datos!D1238:E1243,2,0)),0,VLOOKUP(AL1245,Datos!D1238:E1243,2,0))</f>
        <v>0</v>
      </c>
      <c r="AL1245" s="198">
        <f>IF(ISERROR(VLOOKUP(Y1245,Datos!B1238:E1243,3,0)),0,VLOOKUP(Y1245,Datos!B1238:E1243,3,0))</f>
        <v>0</v>
      </c>
      <c r="AM1245" s="198">
        <f t="shared" si="59"/>
        <v>4</v>
      </c>
      <c r="AN1245" s="198" t="str">
        <f>IF(ISERROR(VLOOKUP($AM1245,Datos!$I$24:$J$28,2,0)),"-",VLOOKUP($AM1245,Datos!$I$24:$J$28,2,0))</f>
        <v>Moderado</v>
      </c>
    </row>
    <row r="1246" spans="1:40" s="199" customFormat="1">
      <c r="A1246" s="196"/>
      <c r="B1246" s="177"/>
      <c r="C1246" s="177"/>
      <c r="D1246" s="177"/>
      <c r="E1246" s="177"/>
      <c r="F1246" s="177"/>
      <c r="G1246" s="177"/>
      <c r="H1246" s="177"/>
      <c r="I1246" s="177"/>
      <c r="J1246" s="177"/>
      <c r="K1246" s="177"/>
      <c r="L1246" s="177"/>
      <c r="M1246" s="178" t="s">
        <v>191</v>
      </c>
      <c r="N1246" s="178" t="s">
        <v>194</v>
      </c>
      <c r="O1246" s="198">
        <f>IF( AND($M1246&lt;&gt;"", $N1246&lt;&gt;""), VLOOKUP( IF(ISERROR(VLOOKUP($M1246,Datos!$B$8:$C$13,2,0)),0,VLOOKUP($M1246,Datos!$B$8:$C$13,2,0)), Datos!$I$9:$N$13, IF(ISERROR(VLOOKUP($N1246,Datos!$B$17:$C$21,2,0)),0,VLOOKUP($N1246, Datos!$B$17:$C$21,2,0)+1),  0),  "-")</f>
        <v>22</v>
      </c>
      <c r="P1246" s="177"/>
      <c r="Q1246" s="177"/>
      <c r="R1246" s="177"/>
      <c r="S1246" s="178" t="s">
        <v>40</v>
      </c>
      <c r="T1246" s="198" t="str">
        <f>IF(ISERROR(VLOOKUP($S1246,Datos!$B$25:$C$29,2,0)),"", VLOOKUP($S1246,Datos!$B$25:$C$29,2,0))</f>
        <v>Alta</v>
      </c>
      <c r="U1246" s="198" t="str">
        <f>VLOOKUP($S1246,'Efectividad de Controles'!$B$5:$D$9,3,0)</f>
        <v>Impacto / Probabilidad</v>
      </c>
      <c r="V1246" s="177"/>
      <c r="W1246" s="177"/>
      <c r="X1246" s="178" t="s">
        <v>191</v>
      </c>
      <c r="Y1246" s="178" t="s">
        <v>196</v>
      </c>
      <c r="Z1246" s="198">
        <f>IF( AND($X1246&lt;&gt;"", $Y1246&lt;&gt;""), VLOOKUP( IF(ISERROR(VLOOKUP($X1246,Datos!$B$8:$C$13,2,0)),0,VLOOKUP($X1246,Datos!$B$8:$C$13,2,0)), Datos!$I$9:$N$13, IF(ISERROR(VLOOKUP($Y1246,Datos!$B$17:$C$21,2,0)),0,VLOOKUP($Y1246, Datos!$B$17:$C$21,2,0)+1),  0),  "-")</f>
        <v>25</v>
      </c>
      <c r="AA1246" s="177"/>
      <c r="AB1246" s="177"/>
      <c r="AC1246" s="179"/>
      <c r="AD1246" s="180"/>
      <c r="AE1246" s="198">
        <f t="shared" si="57"/>
        <v>22</v>
      </c>
      <c r="AF1246" s="198">
        <f t="shared" si="58"/>
        <v>25</v>
      </c>
      <c r="AG1246" s="178">
        <v>3</v>
      </c>
      <c r="AH1246" s="198" t="str">
        <f>IF(ISERROR(VLOOKUP($AG1246,Datos!$A$9:$E$13,2,0)),"",VLOOKUP($AG1246,Datos!$A$9:$E$13,2,0))</f>
        <v>3 Moderado</v>
      </c>
      <c r="AI1246" s="197" t="str">
        <f>IF(ISERROR(VLOOKUP($AJ1246,Datos!$D$8:$E$13,2,0)),0,VLOOKUP($AJ1246,Datos!$D$8:$E$13,2,0))</f>
        <v>Extremadamente Dañino</v>
      </c>
      <c r="AJ1246" s="198">
        <f>IF(ISERROR(VLOOKUP($X1246,Datos!$B$8:$E$13,3,0)), 0, VLOOKUP($X1246,Datos!$B$8:$E$13,3,0))</f>
        <v>4</v>
      </c>
      <c r="AK1246" s="198">
        <f>IF(ISERROR(VLOOKUP(AL1246,Datos!D1239:E1244,2,0)),0,VLOOKUP(AL1246,Datos!D1239:E1244,2,0))</f>
        <v>0</v>
      </c>
      <c r="AL1246" s="198">
        <f>IF(ISERROR(VLOOKUP(Y1246,Datos!B1239:E1244,3,0)),0,VLOOKUP(Y1246,Datos!B1239:E1244,3,0))</f>
        <v>0</v>
      </c>
      <c r="AM1246" s="198">
        <f t="shared" si="59"/>
        <v>4</v>
      </c>
      <c r="AN1246" s="198" t="str">
        <f>IF(ISERROR(VLOOKUP($AM1246,Datos!$I$24:$J$28,2,0)),"-",VLOOKUP($AM1246,Datos!$I$24:$J$28,2,0))</f>
        <v>Moderado</v>
      </c>
    </row>
    <row r="1247" spans="1:40" s="199" customFormat="1">
      <c r="A1247" s="196"/>
      <c r="B1247" s="177"/>
      <c r="C1247" s="177"/>
      <c r="D1247" s="177"/>
      <c r="E1247" s="177"/>
      <c r="F1247" s="177"/>
      <c r="G1247" s="177"/>
      <c r="H1247" s="177"/>
      <c r="I1247" s="177"/>
      <c r="J1247" s="177"/>
      <c r="K1247" s="177"/>
      <c r="L1247" s="177"/>
      <c r="M1247" s="178" t="s">
        <v>191</v>
      </c>
      <c r="N1247" s="178" t="s">
        <v>194</v>
      </c>
      <c r="O1247" s="198">
        <f>IF( AND($M1247&lt;&gt;"", $N1247&lt;&gt;""), VLOOKUP( IF(ISERROR(VLOOKUP($M1247,Datos!$B$8:$C$13,2,0)),0,VLOOKUP($M1247,Datos!$B$8:$C$13,2,0)), Datos!$I$9:$N$13, IF(ISERROR(VLOOKUP($N1247,Datos!$B$17:$C$21,2,0)),0,VLOOKUP($N1247, Datos!$B$17:$C$21,2,0)+1),  0),  "-")</f>
        <v>22</v>
      </c>
      <c r="P1247" s="177"/>
      <c r="Q1247" s="177"/>
      <c r="R1247" s="177"/>
      <c r="S1247" s="178" t="s">
        <v>40</v>
      </c>
      <c r="T1247" s="198" t="str">
        <f>IF(ISERROR(VLOOKUP($S1247,Datos!$B$25:$C$29,2,0)),"", VLOOKUP($S1247,Datos!$B$25:$C$29,2,0))</f>
        <v>Alta</v>
      </c>
      <c r="U1247" s="198" t="str">
        <f>VLOOKUP($S1247,'Efectividad de Controles'!$B$5:$D$9,3,0)</f>
        <v>Impacto / Probabilidad</v>
      </c>
      <c r="V1247" s="177"/>
      <c r="W1247" s="177"/>
      <c r="X1247" s="178" t="s">
        <v>191</v>
      </c>
      <c r="Y1247" s="178" t="s">
        <v>196</v>
      </c>
      <c r="Z1247" s="198">
        <f>IF( AND($X1247&lt;&gt;"", $Y1247&lt;&gt;""), VLOOKUP( IF(ISERROR(VLOOKUP($X1247,Datos!$B$8:$C$13,2,0)),0,VLOOKUP($X1247,Datos!$B$8:$C$13,2,0)), Datos!$I$9:$N$13, IF(ISERROR(VLOOKUP($Y1247,Datos!$B$17:$C$21,2,0)),0,VLOOKUP($Y1247, Datos!$B$17:$C$21,2,0)+1),  0),  "-")</f>
        <v>25</v>
      </c>
      <c r="AA1247" s="177"/>
      <c r="AB1247" s="177"/>
      <c r="AC1247" s="179"/>
      <c r="AD1247" s="180"/>
      <c r="AE1247" s="198">
        <f t="shared" si="57"/>
        <v>22</v>
      </c>
      <c r="AF1247" s="198">
        <f t="shared" si="58"/>
        <v>25</v>
      </c>
      <c r="AG1247" s="178">
        <v>3</v>
      </c>
      <c r="AH1247" s="198" t="str">
        <f>IF(ISERROR(VLOOKUP($AG1247,Datos!$A$9:$E$13,2,0)),"",VLOOKUP($AG1247,Datos!$A$9:$E$13,2,0))</f>
        <v>3 Moderado</v>
      </c>
      <c r="AI1247" s="197" t="str">
        <f>IF(ISERROR(VLOOKUP($AJ1247,Datos!$D$8:$E$13,2,0)),0,VLOOKUP($AJ1247,Datos!$D$8:$E$13,2,0))</f>
        <v>Extremadamente Dañino</v>
      </c>
      <c r="AJ1247" s="198">
        <f>IF(ISERROR(VLOOKUP($X1247,Datos!$B$8:$E$13,3,0)), 0, VLOOKUP($X1247,Datos!$B$8:$E$13,3,0))</f>
        <v>4</v>
      </c>
      <c r="AK1247" s="198">
        <f>IF(ISERROR(VLOOKUP(AL1247,Datos!D1240:E1245,2,0)),0,VLOOKUP(AL1247,Datos!D1240:E1245,2,0))</f>
        <v>0</v>
      </c>
      <c r="AL1247" s="198">
        <f>IF(ISERROR(VLOOKUP(Y1247,Datos!B1240:E1245,3,0)),0,VLOOKUP(Y1247,Datos!B1240:E1245,3,0))</f>
        <v>0</v>
      </c>
      <c r="AM1247" s="198">
        <f t="shared" si="59"/>
        <v>4</v>
      </c>
      <c r="AN1247" s="198" t="str">
        <f>IF(ISERROR(VLOOKUP($AM1247,Datos!$I$24:$J$28,2,0)),"-",VLOOKUP($AM1247,Datos!$I$24:$J$28,2,0))</f>
        <v>Moderado</v>
      </c>
    </row>
    <row r="1248" spans="1:40" s="199" customFormat="1">
      <c r="A1248" s="196"/>
      <c r="B1248" s="177"/>
      <c r="C1248" s="177"/>
      <c r="D1248" s="177"/>
      <c r="E1248" s="177"/>
      <c r="F1248" s="177"/>
      <c r="G1248" s="177"/>
      <c r="H1248" s="177"/>
      <c r="I1248" s="177"/>
      <c r="J1248" s="177"/>
      <c r="K1248" s="177"/>
      <c r="L1248" s="177"/>
      <c r="M1248" s="178" t="s">
        <v>191</v>
      </c>
      <c r="N1248" s="178" t="s">
        <v>194</v>
      </c>
      <c r="O1248" s="198">
        <f>IF( AND($M1248&lt;&gt;"", $N1248&lt;&gt;""), VLOOKUP( IF(ISERROR(VLOOKUP($M1248,Datos!$B$8:$C$13,2,0)),0,VLOOKUP($M1248,Datos!$B$8:$C$13,2,0)), Datos!$I$9:$N$13, IF(ISERROR(VLOOKUP($N1248,Datos!$B$17:$C$21,2,0)),0,VLOOKUP($N1248, Datos!$B$17:$C$21,2,0)+1),  0),  "-")</f>
        <v>22</v>
      </c>
      <c r="P1248" s="177"/>
      <c r="Q1248" s="177"/>
      <c r="R1248" s="177"/>
      <c r="S1248" s="178" t="s">
        <v>40</v>
      </c>
      <c r="T1248" s="198" t="str">
        <f>IF(ISERROR(VLOOKUP($S1248,Datos!$B$25:$C$29,2,0)),"", VLOOKUP($S1248,Datos!$B$25:$C$29,2,0))</f>
        <v>Alta</v>
      </c>
      <c r="U1248" s="198" t="str">
        <f>VLOOKUP($S1248,'Efectividad de Controles'!$B$5:$D$9,3,0)</f>
        <v>Impacto / Probabilidad</v>
      </c>
      <c r="V1248" s="177"/>
      <c r="W1248" s="177"/>
      <c r="X1248" s="178" t="s">
        <v>191</v>
      </c>
      <c r="Y1248" s="178" t="s">
        <v>196</v>
      </c>
      <c r="Z1248" s="198">
        <f>IF( AND($X1248&lt;&gt;"", $Y1248&lt;&gt;""), VLOOKUP( IF(ISERROR(VLOOKUP($X1248,Datos!$B$8:$C$13,2,0)),0,VLOOKUP($X1248,Datos!$B$8:$C$13,2,0)), Datos!$I$9:$N$13, IF(ISERROR(VLOOKUP($Y1248,Datos!$B$17:$C$21,2,0)),0,VLOOKUP($Y1248, Datos!$B$17:$C$21,2,0)+1),  0),  "-")</f>
        <v>25</v>
      </c>
      <c r="AA1248" s="177"/>
      <c r="AB1248" s="177"/>
      <c r="AC1248" s="179"/>
      <c r="AD1248" s="180"/>
      <c r="AE1248" s="198">
        <f t="shared" si="57"/>
        <v>22</v>
      </c>
      <c r="AF1248" s="198">
        <f t="shared" si="58"/>
        <v>25</v>
      </c>
      <c r="AG1248" s="178">
        <v>3</v>
      </c>
      <c r="AH1248" s="198" t="str">
        <f>IF(ISERROR(VLOOKUP($AG1248,Datos!$A$9:$E$13,2,0)),"",VLOOKUP($AG1248,Datos!$A$9:$E$13,2,0))</f>
        <v>3 Moderado</v>
      </c>
      <c r="AI1248" s="197" t="str">
        <f>IF(ISERROR(VLOOKUP($AJ1248,Datos!$D$8:$E$13,2,0)),0,VLOOKUP($AJ1248,Datos!$D$8:$E$13,2,0))</f>
        <v>Extremadamente Dañino</v>
      </c>
      <c r="AJ1248" s="198">
        <f>IF(ISERROR(VLOOKUP($X1248,Datos!$B$8:$E$13,3,0)), 0, VLOOKUP($X1248,Datos!$B$8:$E$13,3,0))</f>
        <v>4</v>
      </c>
      <c r="AK1248" s="198">
        <f>IF(ISERROR(VLOOKUP(AL1248,Datos!D1241:E1246,2,0)),0,VLOOKUP(AL1248,Datos!D1241:E1246,2,0))</f>
        <v>0</v>
      </c>
      <c r="AL1248" s="198">
        <f>IF(ISERROR(VLOOKUP(Y1248,Datos!B1241:E1246,3,0)),0,VLOOKUP(Y1248,Datos!B1241:E1246,3,0))</f>
        <v>0</v>
      </c>
      <c r="AM1248" s="198">
        <f t="shared" si="59"/>
        <v>4</v>
      </c>
      <c r="AN1248" s="198" t="str">
        <f>IF(ISERROR(VLOOKUP($AM1248,Datos!$I$24:$J$28,2,0)),"-",VLOOKUP($AM1248,Datos!$I$24:$J$28,2,0))</f>
        <v>Moderado</v>
      </c>
    </row>
    <row r="1249" spans="1:40" s="199" customFormat="1">
      <c r="A1249" s="196"/>
      <c r="B1249" s="177"/>
      <c r="C1249" s="177"/>
      <c r="D1249" s="177"/>
      <c r="E1249" s="177"/>
      <c r="F1249" s="177"/>
      <c r="G1249" s="177"/>
      <c r="H1249" s="177"/>
      <c r="I1249" s="177"/>
      <c r="J1249" s="177"/>
      <c r="K1249" s="177"/>
      <c r="L1249" s="177"/>
      <c r="M1249" s="178" t="s">
        <v>191</v>
      </c>
      <c r="N1249" s="178" t="s">
        <v>194</v>
      </c>
      <c r="O1249" s="198">
        <f>IF( AND($M1249&lt;&gt;"", $N1249&lt;&gt;""), VLOOKUP( IF(ISERROR(VLOOKUP($M1249,Datos!$B$8:$C$13,2,0)),0,VLOOKUP($M1249,Datos!$B$8:$C$13,2,0)), Datos!$I$9:$N$13, IF(ISERROR(VLOOKUP($N1249,Datos!$B$17:$C$21,2,0)),0,VLOOKUP($N1249, Datos!$B$17:$C$21,2,0)+1),  0),  "-")</f>
        <v>22</v>
      </c>
      <c r="P1249" s="177"/>
      <c r="Q1249" s="177"/>
      <c r="R1249" s="177"/>
      <c r="S1249" s="178" t="s">
        <v>40</v>
      </c>
      <c r="T1249" s="198" t="str">
        <f>IF(ISERROR(VLOOKUP($S1249,Datos!$B$25:$C$29,2,0)),"", VLOOKUP($S1249,Datos!$B$25:$C$29,2,0))</f>
        <v>Alta</v>
      </c>
      <c r="U1249" s="198" t="str">
        <f>VLOOKUP($S1249,'Efectividad de Controles'!$B$5:$D$9,3,0)</f>
        <v>Impacto / Probabilidad</v>
      </c>
      <c r="V1249" s="177"/>
      <c r="W1249" s="177"/>
      <c r="X1249" s="178" t="s">
        <v>191</v>
      </c>
      <c r="Y1249" s="178" t="s">
        <v>196</v>
      </c>
      <c r="Z1249" s="198">
        <f>IF( AND($X1249&lt;&gt;"", $Y1249&lt;&gt;""), VLOOKUP( IF(ISERROR(VLOOKUP($X1249,Datos!$B$8:$C$13,2,0)),0,VLOOKUP($X1249,Datos!$B$8:$C$13,2,0)), Datos!$I$9:$N$13, IF(ISERROR(VLOOKUP($Y1249,Datos!$B$17:$C$21,2,0)),0,VLOOKUP($Y1249, Datos!$B$17:$C$21,2,0)+1),  0),  "-")</f>
        <v>25</v>
      </c>
      <c r="AA1249" s="177"/>
      <c r="AB1249" s="177"/>
      <c r="AC1249" s="179"/>
      <c r="AD1249" s="180"/>
      <c r="AE1249" s="198">
        <f t="shared" ref="AE1249:AE1312" si="60">+O1249</f>
        <v>22</v>
      </c>
      <c r="AF1249" s="198">
        <f t="shared" ref="AF1249:AF1312" si="61">+Z1249</f>
        <v>25</v>
      </c>
      <c r="AG1249" s="178">
        <v>3</v>
      </c>
      <c r="AH1249" s="198" t="str">
        <f>IF(ISERROR(VLOOKUP($AG1249,Datos!$A$9:$E$13,2,0)),"",VLOOKUP($AG1249,Datos!$A$9:$E$13,2,0))</f>
        <v>3 Moderado</v>
      </c>
      <c r="AI1249" s="197" t="str">
        <f>IF(ISERROR(VLOOKUP($AJ1249,Datos!$D$8:$E$13,2,0)),0,VLOOKUP($AJ1249,Datos!$D$8:$E$13,2,0))</f>
        <v>Extremadamente Dañino</v>
      </c>
      <c r="AJ1249" s="198">
        <f>IF(ISERROR(VLOOKUP($X1249,Datos!$B$8:$E$13,3,0)), 0, VLOOKUP($X1249,Datos!$B$8:$E$13,3,0))</f>
        <v>4</v>
      </c>
      <c r="AK1249" s="198">
        <f>IF(ISERROR(VLOOKUP(AL1249,Datos!D1242:E1247,2,0)),0,VLOOKUP(AL1249,Datos!D1242:E1247,2,0))</f>
        <v>0</v>
      </c>
      <c r="AL1249" s="198">
        <f>IF(ISERROR(VLOOKUP(Y1249,Datos!B1242:E1247,3,0)),0,VLOOKUP(Y1249,Datos!B1242:E1247,3,0))</f>
        <v>0</v>
      </c>
      <c r="AM1249" s="198">
        <f t="shared" ref="AM1249:AM1312" si="62">+AL1249+AJ1249</f>
        <v>4</v>
      </c>
      <c r="AN1249" s="198" t="str">
        <f>IF(ISERROR(VLOOKUP($AM1249,Datos!$I$24:$J$28,2,0)),"-",VLOOKUP($AM1249,Datos!$I$24:$J$28,2,0))</f>
        <v>Moderado</v>
      </c>
    </row>
    <row r="1250" spans="1:40" s="199" customFormat="1">
      <c r="A1250" s="196"/>
      <c r="B1250" s="177"/>
      <c r="C1250" s="177"/>
      <c r="D1250" s="177"/>
      <c r="E1250" s="177"/>
      <c r="F1250" s="177"/>
      <c r="G1250" s="177"/>
      <c r="H1250" s="177"/>
      <c r="I1250" s="177"/>
      <c r="J1250" s="177"/>
      <c r="K1250" s="177"/>
      <c r="L1250" s="177"/>
      <c r="M1250" s="178" t="s">
        <v>191</v>
      </c>
      <c r="N1250" s="178" t="s">
        <v>194</v>
      </c>
      <c r="O1250" s="198">
        <f>IF( AND($M1250&lt;&gt;"", $N1250&lt;&gt;""), VLOOKUP( IF(ISERROR(VLOOKUP($M1250,Datos!$B$8:$C$13,2,0)),0,VLOOKUP($M1250,Datos!$B$8:$C$13,2,0)), Datos!$I$9:$N$13, IF(ISERROR(VLOOKUP($N1250,Datos!$B$17:$C$21,2,0)),0,VLOOKUP($N1250, Datos!$B$17:$C$21,2,0)+1),  0),  "-")</f>
        <v>22</v>
      </c>
      <c r="P1250" s="177"/>
      <c r="Q1250" s="177"/>
      <c r="R1250" s="177"/>
      <c r="S1250" s="178" t="s">
        <v>40</v>
      </c>
      <c r="T1250" s="198" t="str">
        <f>IF(ISERROR(VLOOKUP($S1250,Datos!$B$25:$C$29,2,0)),"", VLOOKUP($S1250,Datos!$B$25:$C$29,2,0))</f>
        <v>Alta</v>
      </c>
      <c r="U1250" s="198" t="str">
        <f>VLOOKUP($S1250,'Efectividad de Controles'!$B$5:$D$9,3,0)</f>
        <v>Impacto / Probabilidad</v>
      </c>
      <c r="V1250" s="177"/>
      <c r="W1250" s="177"/>
      <c r="X1250" s="178" t="s">
        <v>191</v>
      </c>
      <c r="Y1250" s="178" t="s">
        <v>196</v>
      </c>
      <c r="Z1250" s="198">
        <f>IF( AND($X1250&lt;&gt;"", $Y1250&lt;&gt;""), VLOOKUP( IF(ISERROR(VLOOKUP($X1250,Datos!$B$8:$C$13,2,0)),0,VLOOKUP($X1250,Datos!$B$8:$C$13,2,0)), Datos!$I$9:$N$13, IF(ISERROR(VLOOKUP($Y1250,Datos!$B$17:$C$21,2,0)),0,VLOOKUP($Y1250, Datos!$B$17:$C$21,2,0)+1),  0),  "-")</f>
        <v>25</v>
      </c>
      <c r="AA1250" s="177"/>
      <c r="AB1250" s="177"/>
      <c r="AC1250" s="179"/>
      <c r="AD1250" s="180"/>
      <c r="AE1250" s="198">
        <f t="shared" si="60"/>
        <v>22</v>
      </c>
      <c r="AF1250" s="198">
        <f t="shared" si="61"/>
        <v>25</v>
      </c>
      <c r="AG1250" s="178">
        <v>3</v>
      </c>
      <c r="AH1250" s="198" t="str">
        <f>IF(ISERROR(VLOOKUP($AG1250,Datos!$A$9:$E$13,2,0)),"",VLOOKUP($AG1250,Datos!$A$9:$E$13,2,0))</f>
        <v>3 Moderado</v>
      </c>
      <c r="AI1250" s="197" t="str">
        <f>IF(ISERROR(VLOOKUP($AJ1250,Datos!$D$8:$E$13,2,0)),0,VLOOKUP($AJ1250,Datos!$D$8:$E$13,2,0))</f>
        <v>Extremadamente Dañino</v>
      </c>
      <c r="AJ1250" s="198">
        <f>IF(ISERROR(VLOOKUP($X1250,Datos!$B$8:$E$13,3,0)), 0, VLOOKUP($X1250,Datos!$B$8:$E$13,3,0))</f>
        <v>4</v>
      </c>
      <c r="AK1250" s="198">
        <f>IF(ISERROR(VLOOKUP(AL1250,Datos!D1243:E1248,2,0)),0,VLOOKUP(AL1250,Datos!D1243:E1248,2,0))</f>
        <v>0</v>
      </c>
      <c r="AL1250" s="198">
        <f>IF(ISERROR(VLOOKUP(Y1250,Datos!B1243:E1248,3,0)),0,VLOOKUP(Y1250,Datos!B1243:E1248,3,0))</f>
        <v>0</v>
      </c>
      <c r="AM1250" s="198">
        <f t="shared" si="62"/>
        <v>4</v>
      </c>
      <c r="AN1250" s="198" t="str">
        <f>IF(ISERROR(VLOOKUP($AM1250,Datos!$I$24:$J$28,2,0)),"-",VLOOKUP($AM1250,Datos!$I$24:$J$28,2,0))</f>
        <v>Moderado</v>
      </c>
    </row>
    <row r="1251" spans="1:40" s="199" customFormat="1">
      <c r="A1251" s="196"/>
      <c r="B1251" s="177"/>
      <c r="C1251" s="177"/>
      <c r="D1251" s="177"/>
      <c r="E1251" s="177"/>
      <c r="F1251" s="177"/>
      <c r="G1251" s="177"/>
      <c r="H1251" s="177"/>
      <c r="I1251" s="177"/>
      <c r="J1251" s="177"/>
      <c r="K1251" s="177"/>
      <c r="L1251" s="177"/>
      <c r="M1251" s="178" t="s">
        <v>191</v>
      </c>
      <c r="N1251" s="178" t="s">
        <v>194</v>
      </c>
      <c r="O1251" s="198">
        <f>IF( AND($M1251&lt;&gt;"", $N1251&lt;&gt;""), VLOOKUP( IF(ISERROR(VLOOKUP($M1251,Datos!$B$8:$C$13,2,0)),0,VLOOKUP($M1251,Datos!$B$8:$C$13,2,0)), Datos!$I$9:$N$13, IF(ISERROR(VLOOKUP($N1251,Datos!$B$17:$C$21,2,0)),0,VLOOKUP($N1251, Datos!$B$17:$C$21,2,0)+1),  0),  "-")</f>
        <v>22</v>
      </c>
      <c r="P1251" s="177"/>
      <c r="Q1251" s="177"/>
      <c r="R1251" s="177"/>
      <c r="S1251" s="178" t="s">
        <v>40</v>
      </c>
      <c r="T1251" s="198" t="str">
        <f>IF(ISERROR(VLOOKUP($S1251,Datos!$B$25:$C$29,2,0)),"", VLOOKUP($S1251,Datos!$B$25:$C$29,2,0))</f>
        <v>Alta</v>
      </c>
      <c r="U1251" s="198" t="str">
        <f>VLOOKUP($S1251,'Efectividad de Controles'!$B$5:$D$9,3,0)</f>
        <v>Impacto / Probabilidad</v>
      </c>
      <c r="V1251" s="177"/>
      <c r="W1251" s="177"/>
      <c r="X1251" s="178" t="s">
        <v>191</v>
      </c>
      <c r="Y1251" s="178" t="s">
        <v>196</v>
      </c>
      <c r="Z1251" s="198">
        <f>IF( AND($X1251&lt;&gt;"", $Y1251&lt;&gt;""), VLOOKUP( IF(ISERROR(VLOOKUP($X1251,Datos!$B$8:$C$13,2,0)),0,VLOOKUP($X1251,Datos!$B$8:$C$13,2,0)), Datos!$I$9:$N$13, IF(ISERROR(VLOOKUP($Y1251,Datos!$B$17:$C$21,2,0)),0,VLOOKUP($Y1251, Datos!$B$17:$C$21,2,0)+1),  0),  "-")</f>
        <v>25</v>
      </c>
      <c r="AA1251" s="177"/>
      <c r="AB1251" s="177"/>
      <c r="AC1251" s="179"/>
      <c r="AD1251" s="180"/>
      <c r="AE1251" s="198">
        <f t="shared" si="60"/>
        <v>22</v>
      </c>
      <c r="AF1251" s="198">
        <f t="shared" si="61"/>
        <v>25</v>
      </c>
      <c r="AG1251" s="178">
        <v>3</v>
      </c>
      <c r="AH1251" s="198" t="str">
        <f>IF(ISERROR(VLOOKUP($AG1251,Datos!$A$9:$E$13,2,0)),"",VLOOKUP($AG1251,Datos!$A$9:$E$13,2,0))</f>
        <v>3 Moderado</v>
      </c>
      <c r="AI1251" s="197" t="str">
        <f>IF(ISERROR(VLOOKUP($AJ1251,Datos!$D$8:$E$13,2,0)),0,VLOOKUP($AJ1251,Datos!$D$8:$E$13,2,0))</f>
        <v>Extremadamente Dañino</v>
      </c>
      <c r="AJ1251" s="198">
        <f>IF(ISERROR(VLOOKUP($X1251,Datos!$B$8:$E$13,3,0)), 0, VLOOKUP($X1251,Datos!$B$8:$E$13,3,0))</f>
        <v>4</v>
      </c>
      <c r="AK1251" s="198">
        <f>IF(ISERROR(VLOOKUP(AL1251,Datos!D1244:E1249,2,0)),0,VLOOKUP(AL1251,Datos!D1244:E1249,2,0))</f>
        <v>0</v>
      </c>
      <c r="AL1251" s="198">
        <f>IF(ISERROR(VLOOKUP(Y1251,Datos!B1244:E1249,3,0)),0,VLOOKUP(Y1251,Datos!B1244:E1249,3,0))</f>
        <v>0</v>
      </c>
      <c r="AM1251" s="198">
        <f t="shared" si="62"/>
        <v>4</v>
      </c>
      <c r="AN1251" s="198" t="str">
        <f>IF(ISERROR(VLOOKUP($AM1251,Datos!$I$24:$J$28,2,0)),"-",VLOOKUP($AM1251,Datos!$I$24:$J$28,2,0))</f>
        <v>Moderado</v>
      </c>
    </row>
    <row r="1252" spans="1:40" s="199" customFormat="1">
      <c r="A1252" s="196"/>
      <c r="B1252" s="177"/>
      <c r="C1252" s="177"/>
      <c r="D1252" s="177"/>
      <c r="E1252" s="177"/>
      <c r="F1252" s="177"/>
      <c r="G1252" s="177"/>
      <c r="H1252" s="177"/>
      <c r="I1252" s="177"/>
      <c r="J1252" s="177"/>
      <c r="K1252" s="177"/>
      <c r="L1252" s="177"/>
      <c r="M1252" s="178" t="s">
        <v>191</v>
      </c>
      <c r="N1252" s="178" t="s">
        <v>194</v>
      </c>
      <c r="O1252" s="198">
        <f>IF( AND($M1252&lt;&gt;"", $N1252&lt;&gt;""), VLOOKUP( IF(ISERROR(VLOOKUP($M1252,Datos!$B$8:$C$13,2,0)),0,VLOOKUP($M1252,Datos!$B$8:$C$13,2,0)), Datos!$I$9:$N$13, IF(ISERROR(VLOOKUP($N1252,Datos!$B$17:$C$21,2,0)),0,VLOOKUP($N1252, Datos!$B$17:$C$21,2,0)+1),  0),  "-")</f>
        <v>22</v>
      </c>
      <c r="P1252" s="177"/>
      <c r="Q1252" s="177"/>
      <c r="R1252" s="177"/>
      <c r="S1252" s="178" t="s">
        <v>40</v>
      </c>
      <c r="T1252" s="198" t="str">
        <f>IF(ISERROR(VLOOKUP($S1252,Datos!$B$25:$C$29,2,0)),"", VLOOKUP($S1252,Datos!$B$25:$C$29,2,0))</f>
        <v>Alta</v>
      </c>
      <c r="U1252" s="198" t="str">
        <f>VLOOKUP($S1252,'Efectividad de Controles'!$B$5:$D$9,3,0)</f>
        <v>Impacto / Probabilidad</v>
      </c>
      <c r="V1252" s="177"/>
      <c r="W1252" s="177"/>
      <c r="X1252" s="178" t="s">
        <v>191</v>
      </c>
      <c r="Y1252" s="178" t="s">
        <v>196</v>
      </c>
      <c r="Z1252" s="198">
        <f>IF( AND($X1252&lt;&gt;"", $Y1252&lt;&gt;""), VLOOKUP( IF(ISERROR(VLOOKUP($X1252,Datos!$B$8:$C$13,2,0)),0,VLOOKUP($X1252,Datos!$B$8:$C$13,2,0)), Datos!$I$9:$N$13, IF(ISERROR(VLOOKUP($Y1252,Datos!$B$17:$C$21,2,0)),0,VLOOKUP($Y1252, Datos!$B$17:$C$21,2,0)+1),  0),  "-")</f>
        <v>25</v>
      </c>
      <c r="AA1252" s="177"/>
      <c r="AB1252" s="177"/>
      <c r="AC1252" s="179"/>
      <c r="AD1252" s="180"/>
      <c r="AE1252" s="198">
        <f t="shared" si="60"/>
        <v>22</v>
      </c>
      <c r="AF1252" s="198">
        <f t="shared" si="61"/>
        <v>25</v>
      </c>
      <c r="AG1252" s="178">
        <v>3</v>
      </c>
      <c r="AH1252" s="198" t="str">
        <f>IF(ISERROR(VLOOKUP($AG1252,Datos!$A$9:$E$13,2,0)),"",VLOOKUP($AG1252,Datos!$A$9:$E$13,2,0))</f>
        <v>3 Moderado</v>
      </c>
      <c r="AI1252" s="197" t="str">
        <f>IF(ISERROR(VLOOKUP($AJ1252,Datos!$D$8:$E$13,2,0)),0,VLOOKUP($AJ1252,Datos!$D$8:$E$13,2,0))</f>
        <v>Extremadamente Dañino</v>
      </c>
      <c r="AJ1252" s="198">
        <f>IF(ISERROR(VLOOKUP($X1252,Datos!$B$8:$E$13,3,0)), 0, VLOOKUP($X1252,Datos!$B$8:$E$13,3,0))</f>
        <v>4</v>
      </c>
      <c r="AK1252" s="198">
        <f>IF(ISERROR(VLOOKUP(AL1252,Datos!D1245:E1250,2,0)),0,VLOOKUP(AL1252,Datos!D1245:E1250,2,0))</f>
        <v>0</v>
      </c>
      <c r="AL1252" s="198">
        <f>IF(ISERROR(VLOOKUP(Y1252,Datos!B1245:E1250,3,0)),0,VLOOKUP(Y1252,Datos!B1245:E1250,3,0))</f>
        <v>0</v>
      </c>
      <c r="AM1252" s="198">
        <f t="shared" si="62"/>
        <v>4</v>
      </c>
      <c r="AN1252" s="198" t="str">
        <f>IF(ISERROR(VLOOKUP($AM1252,Datos!$I$24:$J$28,2,0)),"-",VLOOKUP($AM1252,Datos!$I$24:$J$28,2,0))</f>
        <v>Moderado</v>
      </c>
    </row>
    <row r="1253" spans="1:40" s="199" customFormat="1">
      <c r="A1253" s="196"/>
      <c r="B1253" s="177"/>
      <c r="C1253" s="177"/>
      <c r="D1253" s="177"/>
      <c r="E1253" s="177"/>
      <c r="F1253" s="177"/>
      <c r="G1253" s="177"/>
      <c r="H1253" s="177"/>
      <c r="I1253" s="177"/>
      <c r="J1253" s="177"/>
      <c r="K1253" s="177"/>
      <c r="L1253" s="177"/>
      <c r="M1253" s="178" t="s">
        <v>191</v>
      </c>
      <c r="N1253" s="178" t="s">
        <v>194</v>
      </c>
      <c r="O1253" s="198">
        <f>IF( AND($M1253&lt;&gt;"", $N1253&lt;&gt;""), VLOOKUP( IF(ISERROR(VLOOKUP($M1253,Datos!$B$8:$C$13,2,0)),0,VLOOKUP($M1253,Datos!$B$8:$C$13,2,0)), Datos!$I$9:$N$13, IF(ISERROR(VLOOKUP($N1253,Datos!$B$17:$C$21,2,0)),0,VLOOKUP($N1253, Datos!$B$17:$C$21,2,0)+1),  0),  "-")</f>
        <v>22</v>
      </c>
      <c r="P1253" s="177"/>
      <c r="Q1253" s="177"/>
      <c r="R1253" s="177"/>
      <c r="S1253" s="178" t="s">
        <v>40</v>
      </c>
      <c r="T1253" s="198" t="str">
        <f>IF(ISERROR(VLOOKUP($S1253,Datos!$B$25:$C$29,2,0)),"", VLOOKUP($S1253,Datos!$B$25:$C$29,2,0))</f>
        <v>Alta</v>
      </c>
      <c r="U1253" s="198" t="str">
        <f>VLOOKUP($S1253,'Efectividad de Controles'!$B$5:$D$9,3,0)</f>
        <v>Impacto / Probabilidad</v>
      </c>
      <c r="V1253" s="177"/>
      <c r="W1253" s="177"/>
      <c r="X1253" s="178" t="s">
        <v>191</v>
      </c>
      <c r="Y1253" s="178" t="s">
        <v>196</v>
      </c>
      <c r="Z1253" s="198">
        <f>IF( AND($X1253&lt;&gt;"", $Y1253&lt;&gt;""), VLOOKUP( IF(ISERROR(VLOOKUP($X1253,Datos!$B$8:$C$13,2,0)),0,VLOOKUP($X1253,Datos!$B$8:$C$13,2,0)), Datos!$I$9:$N$13, IF(ISERROR(VLOOKUP($Y1253,Datos!$B$17:$C$21,2,0)),0,VLOOKUP($Y1253, Datos!$B$17:$C$21,2,0)+1),  0),  "-")</f>
        <v>25</v>
      </c>
      <c r="AA1253" s="177"/>
      <c r="AB1253" s="177"/>
      <c r="AC1253" s="179"/>
      <c r="AD1253" s="180"/>
      <c r="AE1253" s="198">
        <f t="shared" si="60"/>
        <v>22</v>
      </c>
      <c r="AF1253" s="198">
        <f t="shared" si="61"/>
        <v>25</v>
      </c>
      <c r="AG1253" s="178">
        <v>3</v>
      </c>
      <c r="AH1253" s="198" t="str">
        <f>IF(ISERROR(VLOOKUP($AG1253,Datos!$A$9:$E$13,2,0)),"",VLOOKUP($AG1253,Datos!$A$9:$E$13,2,0))</f>
        <v>3 Moderado</v>
      </c>
      <c r="AI1253" s="197" t="str">
        <f>IF(ISERROR(VLOOKUP($AJ1253,Datos!$D$8:$E$13,2,0)),0,VLOOKUP($AJ1253,Datos!$D$8:$E$13,2,0))</f>
        <v>Extremadamente Dañino</v>
      </c>
      <c r="AJ1253" s="198">
        <f>IF(ISERROR(VLOOKUP($X1253,Datos!$B$8:$E$13,3,0)), 0, VLOOKUP($X1253,Datos!$B$8:$E$13,3,0))</f>
        <v>4</v>
      </c>
      <c r="AK1253" s="198">
        <f>IF(ISERROR(VLOOKUP(AL1253,Datos!D1246:E1251,2,0)),0,VLOOKUP(AL1253,Datos!D1246:E1251,2,0))</f>
        <v>0</v>
      </c>
      <c r="AL1253" s="198">
        <f>IF(ISERROR(VLOOKUP(Y1253,Datos!B1246:E1251,3,0)),0,VLOOKUP(Y1253,Datos!B1246:E1251,3,0))</f>
        <v>0</v>
      </c>
      <c r="AM1253" s="198">
        <f t="shared" si="62"/>
        <v>4</v>
      </c>
      <c r="AN1253" s="198" t="str">
        <f>IF(ISERROR(VLOOKUP($AM1253,Datos!$I$24:$J$28,2,0)),"-",VLOOKUP($AM1253,Datos!$I$24:$J$28,2,0))</f>
        <v>Moderado</v>
      </c>
    </row>
    <row r="1254" spans="1:40" s="199" customFormat="1">
      <c r="A1254" s="196"/>
      <c r="B1254" s="177"/>
      <c r="C1254" s="177"/>
      <c r="D1254" s="177"/>
      <c r="E1254" s="177"/>
      <c r="F1254" s="177"/>
      <c r="G1254" s="177"/>
      <c r="H1254" s="177"/>
      <c r="I1254" s="177"/>
      <c r="J1254" s="177"/>
      <c r="K1254" s="177"/>
      <c r="L1254" s="177"/>
      <c r="M1254" s="178" t="s">
        <v>191</v>
      </c>
      <c r="N1254" s="178" t="s">
        <v>194</v>
      </c>
      <c r="O1254" s="198">
        <f>IF( AND($M1254&lt;&gt;"", $N1254&lt;&gt;""), VLOOKUP( IF(ISERROR(VLOOKUP($M1254,Datos!$B$8:$C$13,2,0)),0,VLOOKUP($M1254,Datos!$B$8:$C$13,2,0)), Datos!$I$9:$N$13, IF(ISERROR(VLOOKUP($N1254,Datos!$B$17:$C$21,2,0)),0,VLOOKUP($N1254, Datos!$B$17:$C$21,2,0)+1),  0),  "-")</f>
        <v>22</v>
      </c>
      <c r="P1254" s="177"/>
      <c r="Q1254" s="177"/>
      <c r="R1254" s="177"/>
      <c r="S1254" s="178" t="s">
        <v>40</v>
      </c>
      <c r="T1254" s="198" t="str">
        <f>IF(ISERROR(VLOOKUP($S1254,Datos!$B$25:$C$29,2,0)),"", VLOOKUP($S1254,Datos!$B$25:$C$29,2,0))</f>
        <v>Alta</v>
      </c>
      <c r="U1254" s="198" t="str">
        <f>VLOOKUP($S1254,'Efectividad de Controles'!$B$5:$D$9,3,0)</f>
        <v>Impacto / Probabilidad</v>
      </c>
      <c r="V1254" s="177"/>
      <c r="W1254" s="177"/>
      <c r="X1254" s="178" t="s">
        <v>191</v>
      </c>
      <c r="Y1254" s="178" t="s">
        <v>196</v>
      </c>
      <c r="Z1254" s="198">
        <f>IF( AND($X1254&lt;&gt;"", $Y1254&lt;&gt;""), VLOOKUP( IF(ISERROR(VLOOKUP($X1254,Datos!$B$8:$C$13,2,0)),0,VLOOKUP($X1254,Datos!$B$8:$C$13,2,0)), Datos!$I$9:$N$13, IF(ISERROR(VLOOKUP($Y1254,Datos!$B$17:$C$21,2,0)),0,VLOOKUP($Y1254, Datos!$B$17:$C$21,2,0)+1),  0),  "-")</f>
        <v>25</v>
      </c>
      <c r="AA1254" s="177"/>
      <c r="AB1254" s="177"/>
      <c r="AC1254" s="179"/>
      <c r="AD1254" s="180"/>
      <c r="AE1254" s="198">
        <f t="shared" si="60"/>
        <v>22</v>
      </c>
      <c r="AF1254" s="198">
        <f t="shared" si="61"/>
        <v>25</v>
      </c>
      <c r="AG1254" s="178">
        <v>3</v>
      </c>
      <c r="AH1254" s="198" t="str">
        <f>IF(ISERROR(VLOOKUP($AG1254,Datos!$A$9:$E$13,2,0)),"",VLOOKUP($AG1254,Datos!$A$9:$E$13,2,0))</f>
        <v>3 Moderado</v>
      </c>
      <c r="AI1254" s="197" t="str">
        <f>IF(ISERROR(VLOOKUP($AJ1254,Datos!$D$8:$E$13,2,0)),0,VLOOKUP($AJ1254,Datos!$D$8:$E$13,2,0))</f>
        <v>Extremadamente Dañino</v>
      </c>
      <c r="AJ1254" s="198">
        <f>IF(ISERROR(VLOOKUP($X1254,Datos!$B$8:$E$13,3,0)), 0, VLOOKUP($X1254,Datos!$B$8:$E$13,3,0))</f>
        <v>4</v>
      </c>
      <c r="AK1254" s="198">
        <f>IF(ISERROR(VLOOKUP(AL1254,Datos!D1247:E1252,2,0)),0,VLOOKUP(AL1254,Datos!D1247:E1252,2,0))</f>
        <v>0</v>
      </c>
      <c r="AL1254" s="198">
        <f>IF(ISERROR(VLOOKUP(Y1254,Datos!B1247:E1252,3,0)),0,VLOOKUP(Y1254,Datos!B1247:E1252,3,0))</f>
        <v>0</v>
      </c>
      <c r="AM1254" s="198">
        <f t="shared" si="62"/>
        <v>4</v>
      </c>
      <c r="AN1254" s="198" t="str">
        <f>IF(ISERROR(VLOOKUP($AM1254,Datos!$I$24:$J$28,2,0)),"-",VLOOKUP($AM1254,Datos!$I$24:$J$28,2,0))</f>
        <v>Moderado</v>
      </c>
    </row>
    <row r="1255" spans="1:40" s="199" customFormat="1">
      <c r="A1255" s="196"/>
      <c r="B1255" s="177"/>
      <c r="C1255" s="177"/>
      <c r="D1255" s="177"/>
      <c r="E1255" s="177"/>
      <c r="F1255" s="177"/>
      <c r="G1255" s="177"/>
      <c r="H1255" s="177"/>
      <c r="I1255" s="177"/>
      <c r="J1255" s="177"/>
      <c r="K1255" s="177"/>
      <c r="L1255" s="177"/>
      <c r="M1255" s="178" t="s">
        <v>191</v>
      </c>
      <c r="N1255" s="178" t="s">
        <v>194</v>
      </c>
      <c r="O1255" s="198">
        <f>IF( AND($M1255&lt;&gt;"", $N1255&lt;&gt;""), VLOOKUP( IF(ISERROR(VLOOKUP($M1255,Datos!$B$8:$C$13,2,0)),0,VLOOKUP($M1255,Datos!$B$8:$C$13,2,0)), Datos!$I$9:$N$13, IF(ISERROR(VLOOKUP($N1255,Datos!$B$17:$C$21,2,0)),0,VLOOKUP($N1255, Datos!$B$17:$C$21,2,0)+1),  0),  "-")</f>
        <v>22</v>
      </c>
      <c r="P1255" s="177"/>
      <c r="Q1255" s="177"/>
      <c r="R1255" s="177"/>
      <c r="S1255" s="178" t="s">
        <v>40</v>
      </c>
      <c r="T1255" s="198" t="str">
        <f>IF(ISERROR(VLOOKUP($S1255,Datos!$B$25:$C$29,2,0)),"", VLOOKUP($S1255,Datos!$B$25:$C$29,2,0))</f>
        <v>Alta</v>
      </c>
      <c r="U1255" s="198" t="str">
        <f>VLOOKUP($S1255,'Efectividad de Controles'!$B$5:$D$9,3,0)</f>
        <v>Impacto / Probabilidad</v>
      </c>
      <c r="V1255" s="177"/>
      <c r="W1255" s="177"/>
      <c r="X1255" s="178" t="s">
        <v>191</v>
      </c>
      <c r="Y1255" s="178" t="s">
        <v>196</v>
      </c>
      <c r="Z1255" s="198">
        <f>IF( AND($X1255&lt;&gt;"", $Y1255&lt;&gt;""), VLOOKUP( IF(ISERROR(VLOOKUP($X1255,Datos!$B$8:$C$13,2,0)),0,VLOOKUP($X1255,Datos!$B$8:$C$13,2,0)), Datos!$I$9:$N$13, IF(ISERROR(VLOOKUP($Y1255,Datos!$B$17:$C$21,2,0)),0,VLOOKUP($Y1255, Datos!$B$17:$C$21,2,0)+1),  0),  "-")</f>
        <v>25</v>
      </c>
      <c r="AA1255" s="177"/>
      <c r="AB1255" s="177"/>
      <c r="AC1255" s="179"/>
      <c r="AD1255" s="180"/>
      <c r="AE1255" s="198">
        <f t="shared" si="60"/>
        <v>22</v>
      </c>
      <c r="AF1255" s="198">
        <f t="shared" si="61"/>
        <v>25</v>
      </c>
      <c r="AG1255" s="178">
        <v>3</v>
      </c>
      <c r="AH1255" s="198" t="str">
        <f>IF(ISERROR(VLOOKUP($AG1255,Datos!$A$9:$E$13,2,0)),"",VLOOKUP($AG1255,Datos!$A$9:$E$13,2,0))</f>
        <v>3 Moderado</v>
      </c>
      <c r="AI1255" s="197" t="str">
        <f>IF(ISERROR(VLOOKUP($AJ1255,Datos!$D$8:$E$13,2,0)),0,VLOOKUP($AJ1255,Datos!$D$8:$E$13,2,0))</f>
        <v>Extremadamente Dañino</v>
      </c>
      <c r="AJ1255" s="198">
        <f>IF(ISERROR(VLOOKUP($X1255,Datos!$B$8:$E$13,3,0)), 0, VLOOKUP($X1255,Datos!$B$8:$E$13,3,0))</f>
        <v>4</v>
      </c>
      <c r="AK1255" s="198">
        <f>IF(ISERROR(VLOOKUP(AL1255,Datos!D1248:E1253,2,0)),0,VLOOKUP(AL1255,Datos!D1248:E1253,2,0))</f>
        <v>0</v>
      </c>
      <c r="AL1255" s="198">
        <f>IF(ISERROR(VLOOKUP(Y1255,Datos!B1248:E1253,3,0)),0,VLOOKUP(Y1255,Datos!B1248:E1253,3,0))</f>
        <v>0</v>
      </c>
      <c r="AM1255" s="198">
        <f t="shared" si="62"/>
        <v>4</v>
      </c>
      <c r="AN1255" s="198" t="str">
        <f>IF(ISERROR(VLOOKUP($AM1255,Datos!$I$24:$J$28,2,0)),"-",VLOOKUP($AM1255,Datos!$I$24:$J$28,2,0))</f>
        <v>Moderado</v>
      </c>
    </row>
    <row r="1256" spans="1:40" s="199" customFormat="1">
      <c r="A1256" s="196"/>
      <c r="B1256" s="177"/>
      <c r="C1256" s="177"/>
      <c r="D1256" s="177"/>
      <c r="E1256" s="177"/>
      <c r="F1256" s="177"/>
      <c r="G1256" s="177"/>
      <c r="H1256" s="177"/>
      <c r="I1256" s="177"/>
      <c r="J1256" s="177"/>
      <c r="K1256" s="177"/>
      <c r="L1256" s="177"/>
      <c r="M1256" s="178" t="s">
        <v>191</v>
      </c>
      <c r="N1256" s="178" t="s">
        <v>194</v>
      </c>
      <c r="O1256" s="198">
        <f>IF( AND($M1256&lt;&gt;"", $N1256&lt;&gt;""), VLOOKUP( IF(ISERROR(VLOOKUP($M1256,Datos!$B$8:$C$13,2,0)),0,VLOOKUP($M1256,Datos!$B$8:$C$13,2,0)), Datos!$I$9:$N$13, IF(ISERROR(VLOOKUP($N1256,Datos!$B$17:$C$21,2,0)),0,VLOOKUP($N1256, Datos!$B$17:$C$21,2,0)+1),  0),  "-")</f>
        <v>22</v>
      </c>
      <c r="P1256" s="177"/>
      <c r="Q1256" s="177"/>
      <c r="R1256" s="177"/>
      <c r="S1256" s="178" t="s">
        <v>40</v>
      </c>
      <c r="T1256" s="198" t="str">
        <f>IF(ISERROR(VLOOKUP($S1256,Datos!$B$25:$C$29,2,0)),"", VLOOKUP($S1256,Datos!$B$25:$C$29,2,0))</f>
        <v>Alta</v>
      </c>
      <c r="U1256" s="198" t="str">
        <f>VLOOKUP($S1256,'Efectividad de Controles'!$B$5:$D$9,3,0)</f>
        <v>Impacto / Probabilidad</v>
      </c>
      <c r="V1256" s="177"/>
      <c r="W1256" s="177"/>
      <c r="X1256" s="178" t="s">
        <v>191</v>
      </c>
      <c r="Y1256" s="178" t="s">
        <v>196</v>
      </c>
      <c r="Z1256" s="198">
        <f>IF( AND($X1256&lt;&gt;"", $Y1256&lt;&gt;""), VLOOKUP( IF(ISERROR(VLOOKUP($X1256,Datos!$B$8:$C$13,2,0)),0,VLOOKUP($X1256,Datos!$B$8:$C$13,2,0)), Datos!$I$9:$N$13, IF(ISERROR(VLOOKUP($Y1256,Datos!$B$17:$C$21,2,0)),0,VLOOKUP($Y1256, Datos!$B$17:$C$21,2,0)+1),  0),  "-")</f>
        <v>25</v>
      </c>
      <c r="AA1256" s="177"/>
      <c r="AB1256" s="177"/>
      <c r="AC1256" s="179"/>
      <c r="AD1256" s="180"/>
      <c r="AE1256" s="198">
        <f t="shared" si="60"/>
        <v>22</v>
      </c>
      <c r="AF1256" s="198">
        <f t="shared" si="61"/>
        <v>25</v>
      </c>
      <c r="AG1256" s="178">
        <v>3</v>
      </c>
      <c r="AH1256" s="198" t="str">
        <f>IF(ISERROR(VLOOKUP($AG1256,Datos!$A$9:$E$13,2,0)),"",VLOOKUP($AG1256,Datos!$A$9:$E$13,2,0))</f>
        <v>3 Moderado</v>
      </c>
      <c r="AI1256" s="197" t="str">
        <f>IF(ISERROR(VLOOKUP($AJ1256,Datos!$D$8:$E$13,2,0)),0,VLOOKUP($AJ1256,Datos!$D$8:$E$13,2,0))</f>
        <v>Extremadamente Dañino</v>
      </c>
      <c r="AJ1256" s="198">
        <f>IF(ISERROR(VLOOKUP($X1256,Datos!$B$8:$E$13,3,0)), 0, VLOOKUP($X1256,Datos!$B$8:$E$13,3,0))</f>
        <v>4</v>
      </c>
      <c r="AK1256" s="198">
        <f>IF(ISERROR(VLOOKUP(AL1256,Datos!D1249:E1254,2,0)),0,VLOOKUP(AL1256,Datos!D1249:E1254,2,0))</f>
        <v>0</v>
      </c>
      <c r="AL1256" s="198">
        <f>IF(ISERROR(VLOOKUP(Y1256,Datos!B1249:E1254,3,0)),0,VLOOKUP(Y1256,Datos!B1249:E1254,3,0))</f>
        <v>0</v>
      </c>
      <c r="AM1256" s="198">
        <f t="shared" si="62"/>
        <v>4</v>
      </c>
      <c r="AN1256" s="198" t="str">
        <f>IF(ISERROR(VLOOKUP($AM1256,Datos!$I$24:$J$28,2,0)),"-",VLOOKUP($AM1256,Datos!$I$24:$J$28,2,0))</f>
        <v>Moderado</v>
      </c>
    </row>
    <row r="1257" spans="1:40" s="199" customFormat="1">
      <c r="A1257" s="196"/>
      <c r="B1257" s="177"/>
      <c r="C1257" s="177"/>
      <c r="D1257" s="177"/>
      <c r="E1257" s="177"/>
      <c r="F1257" s="177"/>
      <c r="G1257" s="177"/>
      <c r="H1257" s="177"/>
      <c r="I1257" s="177"/>
      <c r="J1257" s="177"/>
      <c r="K1257" s="177"/>
      <c r="L1257" s="177"/>
      <c r="M1257" s="178" t="s">
        <v>191</v>
      </c>
      <c r="N1257" s="178" t="s">
        <v>194</v>
      </c>
      <c r="O1257" s="198">
        <f>IF( AND($M1257&lt;&gt;"", $N1257&lt;&gt;""), VLOOKUP( IF(ISERROR(VLOOKUP($M1257,Datos!$B$8:$C$13,2,0)),0,VLOOKUP($M1257,Datos!$B$8:$C$13,2,0)), Datos!$I$9:$N$13, IF(ISERROR(VLOOKUP($N1257,Datos!$B$17:$C$21,2,0)),0,VLOOKUP($N1257, Datos!$B$17:$C$21,2,0)+1),  0),  "-")</f>
        <v>22</v>
      </c>
      <c r="P1257" s="177"/>
      <c r="Q1257" s="177"/>
      <c r="R1257" s="177"/>
      <c r="S1257" s="178" t="s">
        <v>40</v>
      </c>
      <c r="T1257" s="198" t="str">
        <f>IF(ISERROR(VLOOKUP($S1257,Datos!$B$25:$C$29,2,0)),"", VLOOKUP($S1257,Datos!$B$25:$C$29,2,0))</f>
        <v>Alta</v>
      </c>
      <c r="U1257" s="198" t="str">
        <f>VLOOKUP($S1257,'Efectividad de Controles'!$B$5:$D$9,3,0)</f>
        <v>Impacto / Probabilidad</v>
      </c>
      <c r="V1257" s="177"/>
      <c r="W1257" s="177"/>
      <c r="X1257" s="178" t="s">
        <v>191</v>
      </c>
      <c r="Y1257" s="178" t="s">
        <v>196</v>
      </c>
      <c r="Z1257" s="198">
        <f>IF( AND($X1257&lt;&gt;"", $Y1257&lt;&gt;""), VLOOKUP( IF(ISERROR(VLOOKUP($X1257,Datos!$B$8:$C$13,2,0)),0,VLOOKUP($X1257,Datos!$B$8:$C$13,2,0)), Datos!$I$9:$N$13, IF(ISERROR(VLOOKUP($Y1257,Datos!$B$17:$C$21,2,0)),0,VLOOKUP($Y1257, Datos!$B$17:$C$21,2,0)+1),  0),  "-")</f>
        <v>25</v>
      </c>
      <c r="AA1257" s="177"/>
      <c r="AB1257" s="177"/>
      <c r="AC1257" s="179"/>
      <c r="AD1257" s="180"/>
      <c r="AE1257" s="198">
        <f t="shared" si="60"/>
        <v>22</v>
      </c>
      <c r="AF1257" s="198">
        <f t="shared" si="61"/>
        <v>25</v>
      </c>
      <c r="AG1257" s="178">
        <v>3</v>
      </c>
      <c r="AH1257" s="198" t="str">
        <f>IF(ISERROR(VLOOKUP($AG1257,Datos!$A$9:$E$13,2,0)),"",VLOOKUP($AG1257,Datos!$A$9:$E$13,2,0))</f>
        <v>3 Moderado</v>
      </c>
      <c r="AI1257" s="197" t="str">
        <f>IF(ISERROR(VLOOKUP($AJ1257,Datos!$D$8:$E$13,2,0)),0,VLOOKUP($AJ1257,Datos!$D$8:$E$13,2,0))</f>
        <v>Extremadamente Dañino</v>
      </c>
      <c r="AJ1257" s="198">
        <f>IF(ISERROR(VLOOKUP($X1257,Datos!$B$8:$E$13,3,0)), 0, VLOOKUP($X1257,Datos!$B$8:$E$13,3,0))</f>
        <v>4</v>
      </c>
      <c r="AK1257" s="198">
        <f>IF(ISERROR(VLOOKUP(AL1257,Datos!D1250:E1255,2,0)),0,VLOOKUP(AL1257,Datos!D1250:E1255,2,0))</f>
        <v>0</v>
      </c>
      <c r="AL1257" s="198">
        <f>IF(ISERROR(VLOOKUP(Y1257,Datos!B1250:E1255,3,0)),0,VLOOKUP(Y1257,Datos!B1250:E1255,3,0))</f>
        <v>0</v>
      </c>
      <c r="AM1257" s="198">
        <f t="shared" si="62"/>
        <v>4</v>
      </c>
      <c r="AN1257" s="198" t="str">
        <f>IF(ISERROR(VLOOKUP($AM1257,Datos!$I$24:$J$28,2,0)),"-",VLOOKUP($AM1257,Datos!$I$24:$J$28,2,0))</f>
        <v>Moderado</v>
      </c>
    </row>
    <row r="1258" spans="1:40" s="199" customFormat="1">
      <c r="A1258" s="196"/>
      <c r="B1258" s="177"/>
      <c r="C1258" s="177"/>
      <c r="D1258" s="177"/>
      <c r="E1258" s="177"/>
      <c r="F1258" s="177"/>
      <c r="G1258" s="177"/>
      <c r="H1258" s="177"/>
      <c r="I1258" s="177"/>
      <c r="J1258" s="177"/>
      <c r="K1258" s="177"/>
      <c r="L1258" s="177"/>
      <c r="M1258" s="178" t="s">
        <v>191</v>
      </c>
      <c r="N1258" s="178" t="s">
        <v>194</v>
      </c>
      <c r="O1258" s="198">
        <f>IF( AND($M1258&lt;&gt;"", $N1258&lt;&gt;""), VLOOKUP( IF(ISERROR(VLOOKUP($M1258,Datos!$B$8:$C$13,2,0)),0,VLOOKUP($M1258,Datos!$B$8:$C$13,2,0)), Datos!$I$9:$N$13, IF(ISERROR(VLOOKUP($N1258,Datos!$B$17:$C$21,2,0)),0,VLOOKUP($N1258, Datos!$B$17:$C$21,2,0)+1),  0),  "-")</f>
        <v>22</v>
      </c>
      <c r="P1258" s="177"/>
      <c r="Q1258" s="177"/>
      <c r="R1258" s="177"/>
      <c r="S1258" s="178" t="s">
        <v>40</v>
      </c>
      <c r="T1258" s="198" t="str">
        <f>IF(ISERROR(VLOOKUP($S1258,Datos!$B$25:$C$29,2,0)),"", VLOOKUP($S1258,Datos!$B$25:$C$29,2,0))</f>
        <v>Alta</v>
      </c>
      <c r="U1258" s="198" t="str">
        <f>VLOOKUP($S1258,'Efectividad de Controles'!$B$5:$D$9,3,0)</f>
        <v>Impacto / Probabilidad</v>
      </c>
      <c r="V1258" s="177"/>
      <c r="W1258" s="177"/>
      <c r="X1258" s="178" t="s">
        <v>191</v>
      </c>
      <c r="Y1258" s="178" t="s">
        <v>196</v>
      </c>
      <c r="Z1258" s="198">
        <f>IF( AND($X1258&lt;&gt;"", $Y1258&lt;&gt;""), VLOOKUP( IF(ISERROR(VLOOKUP($X1258,Datos!$B$8:$C$13,2,0)),0,VLOOKUP($X1258,Datos!$B$8:$C$13,2,0)), Datos!$I$9:$N$13, IF(ISERROR(VLOOKUP($Y1258,Datos!$B$17:$C$21,2,0)),0,VLOOKUP($Y1258, Datos!$B$17:$C$21,2,0)+1),  0),  "-")</f>
        <v>25</v>
      </c>
      <c r="AA1258" s="177"/>
      <c r="AB1258" s="177"/>
      <c r="AC1258" s="179"/>
      <c r="AD1258" s="180"/>
      <c r="AE1258" s="198">
        <f t="shared" si="60"/>
        <v>22</v>
      </c>
      <c r="AF1258" s="198">
        <f t="shared" si="61"/>
        <v>25</v>
      </c>
      <c r="AG1258" s="178">
        <v>3</v>
      </c>
      <c r="AH1258" s="198" t="str">
        <f>IF(ISERROR(VLOOKUP($AG1258,Datos!$A$9:$E$13,2,0)),"",VLOOKUP($AG1258,Datos!$A$9:$E$13,2,0))</f>
        <v>3 Moderado</v>
      </c>
      <c r="AI1258" s="197" t="str">
        <f>IF(ISERROR(VLOOKUP($AJ1258,Datos!$D$8:$E$13,2,0)),0,VLOOKUP($AJ1258,Datos!$D$8:$E$13,2,0))</f>
        <v>Extremadamente Dañino</v>
      </c>
      <c r="AJ1258" s="198">
        <f>IF(ISERROR(VLOOKUP($X1258,Datos!$B$8:$E$13,3,0)), 0, VLOOKUP($X1258,Datos!$B$8:$E$13,3,0))</f>
        <v>4</v>
      </c>
      <c r="AK1258" s="198">
        <f>IF(ISERROR(VLOOKUP(AL1258,Datos!D1251:E1256,2,0)),0,VLOOKUP(AL1258,Datos!D1251:E1256,2,0))</f>
        <v>0</v>
      </c>
      <c r="AL1258" s="198">
        <f>IF(ISERROR(VLOOKUP(Y1258,Datos!B1251:E1256,3,0)),0,VLOOKUP(Y1258,Datos!B1251:E1256,3,0))</f>
        <v>0</v>
      </c>
      <c r="AM1258" s="198">
        <f t="shared" si="62"/>
        <v>4</v>
      </c>
      <c r="AN1258" s="198" t="str">
        <f>IF(ISERROR(VLOOKUP($AM1258,Datos!$I$24:$J$28,2,0)),"-",VLOOKUP($AM1258,Datos!$I$24:$J$28,2,0))</f>
        <v>Moderado</v>
      </c>
    </row>
    <row r="1259" spans="1:40" s="199" customFormat="1">
      <c r="A1259" s="196"/>
      <c r="B1259" s="177"/>
      <c r="C1259" s="177"/>
      <c r="D1259" s="177"/>
      <c r="E1259" s="177"/>
      <c r="F1259" s="177"/>
      <c r="G1259" s="177"/>
      <c r="H1259" s="177"/>
      <c r="I1259" s="177"/>
      <c r="J1259" s="177"/>
      <c r="K1259" s="177"/>
      <c r="L1259" s="177"/>
      <c r="M1259" s="178" t="s">
        <v>191</v>
      </c>
      <c r="N1259" s="178" t="s">
        <v>194</v>
      </c>
      <c r="O1259" s="198">
        <f>IF( AND($M1259&lt;&gt;"", $N1259&lt;&gt;""), VLOOKUP( IF(ISERROR(VLOOKUP($M1259,Datos!$B$8:$C$13,2,0)),0,VLOOKUP($M1259,Datos!$B$8:$C$13,2,0)), Datos!$I$9:$N$13, IF(ISERROR(VLOOKUP($N1259,Datos!$B$17:$C$21,2,0)),0,VLOOKUP($N1259, Datos!$B$17:$C$21,2,0)+1),  0),  "-")</f>
        <v>22</v>
      </c>
      <c r="P1259" s="177"/>
      <c r="Q1259" s="177"/>
      <c r="R1259" s="177"/>
      <c r="S1259" s="178" t="s">
        <v>40</v>
      </c>
      <c r="T1259" s="198" t="str">
        <f>IF(ISERROR(VLOOKUP($S1259,Datos!$B$25:$C$29,2,0)),"", VLOOKUP($S1259,Datos!$B$25:$C$29,2,0))</f>
        <v>Alta</v>
      </c>
      <c r="U1259" s="198" t="str">
        <f>VLOOKUP($S1259,'Efectividad de Controles'!$B$5:$D$9,3,0)</f>
        <v>Impacto / Probabilidad</v>
      </c>
      <c r="V1259" s="177"/>
      <c r="W1259" s="177"/>
      <c r="X1259" s="178" t="s">
        <v>191</v>
      </c>
      <c r="Y1259" s="178" t="s">
        <v>196</v>
      </c>
      <c r="Z1259" s="198">
        <f>IF( AND($X1259&lt;&gt;"", $Y1259&lt;&gt;""), VLOOKUP( IF(ISERROR(VLOOKUP($X1259,Datos!$B$8:$C$13,2,0)),0,VLOOKUP($X1259,Datos!$B$8:$C$13,2,0)), Datos!$I$9:$N$13, IF(ISERROR(VLOOKUP($Y1259,Datos!$B$17:$C$21,2,0)),0,VLOOKUP($Y1259, Datos!$B$17:$C$21,2,0)+1),  0),  "-")</f>
        <v>25</v>
      </c>
      <c r="AA1259" s="177"/>
      <c r="AB1259" s="177"/>
      <c r="AC1259" s="179"/>
      <c r="AD1259" s="180"/>
      <c r="AE1259" s="198">
        <f t="shared" si="60"/>
        <v>22</v>
      </c>
      <c r="AF1259" s="198">
        <f t="shared" si="61"/>
        <v>25</v>
      </c>
      <c r="AG1259" s="178">
        <v>3</v>
      </c>
      <c r="AH1259" s="198" t="str">
        <f>IF(ISERROR(VLOOKUP($AG1259,Datos!$A$9:$E$13,2,0)),"",VLOOKUP($AG1259,Datos!$A$9:$E$13,2,0))</f>
        <v>3 Moderado</v>
      </c>
      <c r="AI1259" s="197" t="str">
        <f>IF(ISERROR(VLOOKUP($AJ1259,Datos!$D$8:$E$13,2,0)),0,VLOOKUP($AJ1259,Datos!$D$8:$E$13,2,0))</f>
        <v>Extremadamente Dañino</v>
      </c>
      <c r="AJ1259" s="198">
        <f>IF(ISERROR(VLOOKUP($X1259,Datos!$B$8:$E$13,3,0)), 0, VLOOKUP($X1259,Datos!$B$8:$E$13,3,0))</f>
        <v>4</v>
      </c>
      <c r="AK1259" s="198">
        <f>IF(ISERROR(VLOOKUP(AL1259,Datos!D1252:E1257,2,0)),0,VLOOKUP(AL1259,Datos!D1252:E1257,2,0))</f>
        <v>0</v>
      </c>
      <c r="AL1259" s="198">
        <f>IF(ISERROR(VLOOKUP(Y1259,Datos!B1252:E1257,3,0)),0,VLOOKUP(Y1259,Datos!B1252:E1257,3,0))</f>
        <v>0</v>
      </c>
      <c r="AM1259" s="198">
        <f t="shared" si="62"/>
        <v>4</v>
      </c>
      <c r="AN1259" s="198" t="str">
        <f>IF(ISERROR(VLOOKUP($AM1259,Datos!$I$24:$J$28,2,0)),"-",VLOOKUP($AM1259,Datos!$I$24:$J$28,2,0))</f>
        <v>Moderado</v>
      </c>
    </row>
    <row r="1260" spans="1:40" s="199" customFormat="1">
      <c r="A1260" s="196"/>
      <c r="B1260" s="177"/>
      <c r="C1260" s="177"/>
      <c r="D1260" s="177"/>
      <c r="E1260" s="177"/>
      <c r="F1260" s="177"/>
      <c r="G1260" s="177"/>
      <c r="H1260" s="177"/>
      <c r="I1260" s="177"/>
      <c r="J1260" s="177"/>
      <c r="K1260" s="177"/>
      <c r="L1260" s="177"/>
      <c r="M1260" s="178" t="s">
        <v>191</v>
      </c>
      <c r="N1260" s="178" t="s">
        <v>194</v>
      </c>
      <c r="O1260" s="198">
        <f>IF( AND($M1260&lt;&gt;"", $N1260&lt;&gt;""), VLOOKUP( IF(ISERROR(VLOOKUP($M1260,Datos!$B$8:$C$13,2,0)),0,VLOOKUP($M1260,Datos!$B$8:$C$13,2,0)), Datos!$I$9:$N$13, IF(ISERROR(VLOOKUP($N1260,Datos!$B$17:$C$21,2,0)),0,VLOOKUP($N1260, Datos!$B$17:$C$21,2,0)+1),  0),  "-")</f>
        <v>22</v>
      </c>
      <c r="P1260" s="177"/>
      <c r="Q1260" s="177"/>
      <c r="R1260" s="177"/>
      <c r="S1260" s="178" t="s">
        <v>40</v>
      </c>
      <c r="T1260" s="198" t="str">
        <f>IF(ISERROR(VLOOKUP($S1260,Datos!$B$25:$C$29,2,0)),"", VLOOKUP($S1260,Datos!$B$25:$C$29,2,0))</f>
        <v>Alta</v>
      </c>
      <c r="U1260" s="198" t="str">
        <f>VLOOKUP($S1260,'Efectividad de Controles'!$B$5:$D$9,3,0)</f>
        <v>Impacto / Probabilidad</v>
      </c>
      <c r="V1260" s="177"/>
      <c r="W1260" s="177"/>
      <c r="X1260" s="178" t="s">
        <v>191</v>
      </c>
      <c r="Y1260" s="178" t="s">
        <v>196</v>
      </c>
      <c r="Z1260" s="198">
        <f>IF( AND($X1260&lt;&gt;"", $Y1260&lt;&gt;""), VLOOKUP( IF(ISERROR(VLOOKUP($X1260,Datos!$B$8:$C$13,2,0)),0,VLOOKUP($X1260,Datos!$B$8:$C$13,2,0)), Datos!$I$9:$N$13, IF(ISERROR(VLOOKUP($Y1260,Datos!$B$17:$C$21,2,0)),0,VLOOKUP($Y1260, Datos!$B$17:$C$21,2,0)+1),  0),  "-")</f>
        <v>25</v>
      </c>
      <c r="AA1260" s="177"/>
      <c r="AB1260" s="177"/>
      <c r="AC1260" s="179"/>
      <c r="AD1260" s="180"/>
      <c r="AE1260" s="198">
        <f t="shared" si="60"/>
        <v>22</v>
      </c>
      <c r="AF1260" s="198">
        <f t="shared" si="61"/>
        <v>25</v>
      </c>
      <c r="AG1260" s="178">
        <v>3</v>
      </c>
      <c r="AH1260" s="198" t="str">
        <f>IF(ISERROR(VLOOKUP($AG1260,Datos!$A$9:$E$13,2,0)),"",VLOOKUP($AG1260,Datos!$A$9:$E$13,2,0))</f>
        <v>3 Moderado</v>
      </c>
      <c r="AI1260" s="197" t="str">
        <f>IF(ISERROR(VLOOKUP($AJ1260,Datos!$D$8:$E$13,2,0)),0,VLOOKUP($AJ1260,Datos!$D$8:$E$13,2,0))</f>
        <v>Extremadamente Dañino</v>
      </c>
      <c r="AJ1260" s="198">
        <f>IF(ISERROR(VLOOKUP($X1260,Datos!$B$8:$E$13,3,0)), 0, VLOOKUP($X1260,Datos!$B$8:$E$13,3,0))</f>
        <v>4</v>
      </c>
      <c r="AK1260" s="198">
        <f>IF(ISERROR(VLOOKUP(AL1260,Datos!D1253:E1258,2,0)),0,VLOOKUP(AL1260,Datos!D1253:E1258,2,0))</f>
        <v>0</v>
      </c>
      <c r="AL1260" s="198">
        <f>IF(ISERROR(VLOOKUP(Y1260,Datos!B1253:E1258,3,0)),0,VLOOKUP(Y1260,Datos!B1253:E1258,3,0))</f>
        <v>0</v>
      </c>
      <c r="AM1260" s="198">
        <f t="shared" si="62"/>
        <v>4</v>
      </c>
      <c r="AN1260" s="198" t="str">
        <f>IF(ISERROR(VLOOKUP($AM1260,Datos!$I$24:$J$28,2,0)),"-",VLOOKUP($AM1260,Datos!$I$24:$J$28,2,0))</f>
        <v>Moderado</v>
      </c>
    </row>
    <row r="1261" spans="1:40" s="199" customFormat="1">
      <c r="A1261" s="196"/>
      <c r="B1261" s="177"/>
      <c r="C1261" s="177"/>
      <c r="D1261" s="177"/>
      <c r="E1261" s="177"/>
      <c r="F1261" s="177"/>
      <c r="G1261" s="177"/>
      <c r="H1261" s="177"/>
      <c r="I1261" s="177"/>
      <c r="J1261" s="177"/>
      <c r="K1261" s="177"/>
      <c r="L1261" s="177"/>
      <c r="M1261" s="178" t="s">
        <v>191</v>
      </c>
      <c r="N1261" s="178" t="s">
        <v>194</v>
      </c>
      <c r="O1261" s="198">
        <f>IF( AND($M1261&lt;&gt;"", $N1261&lt;&gt;""), VLOOKUP( IF(ISERROR(VLOOKUP($M1261,Datos!$B$8:$C$13,2,0)),0,VLOOKUP($M1261,Datos!$B$8:$C$13,2,0)), Datos!$I$9:$N$13, IF(ISERROR(VLOOKUP($N1261,Datos!$B$17:$C$21,2,0)),0,VLOOKUP($N1261, Datos!$B$17:$C$21,2,0)+1),  0),  "-")</f>
        <v>22</v>
      </c>
      <c r="P1261" s="177"/>
      <c r="Q1261" s="177"/>
      <c r="R1261" s="177"/>
      <c r="S1261" s="178" t="s">
        <v>40</v>
      </c>
      <c r="T1261" s="198" t="str">
        <f>IF(ISERROR(VLOOKUP($S1261,Datos!$B$25:$C$29,2,0)),"", VLOOKUP($S1261,Datos!$B$25:$C$29,2,0))</f>
        <v>Alta</v>
      </c>
      <c r="U1261" s="198" t="str">
        <f>VLOOKUP($S1261,'Efectividad de Controles'!$B$5:$D$9,3,0)</f>
        <v>Impacto / Probabilidad</v>
      </c>
      <c r="V1261" s="177"/>
      <c r="W1261" s="177"/>
      <c r="X1261" s="178" t="s">
        <v>191</v>
      </c>
      <c r="Y1261" s="178" t="s">
        <v>196</v>
      </c>
      <c r="Z1261" s="198">
        <f>IF( AND($X1261&lt;&gt;"", $Y1261&lt;&gt;""), VLOOKUP( IF(ISERROR(VLOOKUP($X1261,Datos!$B$8:$C$13,2,0)),0,VLOOKUP($X1261,Datos!$B$8:$C$13,2,0)), Datos!$I$9:$N$13, IF(ISERROR(VLOOKUP($Y1261,Datos!$B$17:$C$21,2,0)),0,VLOOKUP($Y1261, Datos!$B$17:$C$21,2,0)+1),  0),  "-")</f>
        <v>25</v>
      </c>
      <c r="AA1261" s="177"/>
      <c r="AB1261" s="177"/>
      <c r="AC1261" s="179"/>
      <c r="AD1261" s="180"/>
      <c r="AE1261" s="198">
        <f t="shared" si="60"/>
        <v>22</v>
      </c>
      <c r="AF1261" s="198">
        <f t="shared" si="61"/>
        <v>25</v>
      </c>
      <c r="AG1261" s="178">
        <v>3</v>
      </c>
      <c r="AH1261" s="198" t="str">
        <f>IF(ISERROR(VLOOKUP($AG1261,Datos!$A$9:$E$13,2,0)),"",VLOOKUP($AG1261,Datos!$A$9:$E$13,2,0))</f>
        <v>3 Moderado</v>
      </c>
      <c r="AI1261" s="197" t="str">
        <f>IF(ISERROR(VLOOKUP($AJ1261,Datos!$D$8:$E$13,2,0)),0,VLOOKUP($AJ1261,Datos!$D$8:$E$13,2,0))</f>
        <v>Extremadamente Dañino</v>
      </c>
      <c r="AJ1261" s="198">
        <f>IF(ISERROR(VLOOKUP($X1261,Datos!$B$8:$E$13,3,0)), 0, VLOOKUP($X1261,Datos!$B$8:$E$13,3,0))</f>
        <v>4</v>
      </c>
      <c r="AK1261" s="198">
        <f>IF(ISERROR(VLOOKUP(AL1261,Datos!D1254:E1259,2,0)),0,VLOOKUP(AL1261,Datos!D1254:E1259,2,0))</f>
        <v>0</v>
      </c>
      <c r="AL1261" s="198">
        <f>IF(ISERROR(VLOOKUP(Y1261,Datos!B1254:E1259,3,0)),0,VLOOKUP(Y1261,Datos!B1254:E1259,3,0))</f>
        <v>0</v>
      </c>
      <c r="AM1261" s="198">
        <f t="shared" si="62"/>
        <v>4</v>
      </c>
      <c r="AN1261" s="198" t="str">
        <f>IF(ISERROR(VLOOKUP($AM1261,Datos!$I$24:$J$28,2,0)),"-",VLOOKUP($AM1261,Datos!$I$24:$J$28,2,0))</f>
        <v>Moderado</v>
      </c>
    </row>
    <row r="1262" spans="1:40" s="199" customFormat="1">
      <c r="A1262" s="196"/>
      <c r="B1262" s="177"/>
      <c r="C1262" s="177"/>
      <c r="D1262" s="177"/>
      <c r="E1262" s="177"/>
      <c r="F1262" s="177"/>
      <c r="G1262" s="177"/>
      <c r="H1262" s="177"/>
      <c r="I1262" s="177"/>
      <c r="J1262" s="177"/>
      <c r="K1262" s="177"/>
      <c r="L1262" s="177"/>
      <c r="M1262" s="178" t="s">
        <v>191</v>
      </c>
      <c r="N1262" s="178" t="s">
        <v>194</v>
      </c>
      <c r="O1262" s="198">
        <f>IF( AND($M1262&lt;&gt;"", $N1262&lt;&gt;""), VLOOKUP( IF(ISERROR(VLOOKUP($M1262,Datos!$B$8:$C$13,2,0)),0,VLOOKUP($M1262,Datos!$B$8:$C$13,2,0)), Datos!$I$9:$N$13, IF(ISERROR(VLOOKUP($N1262,Datos!$B$17:$C$21,2,0)),0,VLOOKUP($N1262, Datos!$B$17:$C$21,2,0)+1),  0),  "-")</f>
        <v>22</v>
      </c>
      <c r="P1262" s="177"/>
      <c r="Q1262" s="177"/>
      <c r="R1262" s="177"/>
      <c r="S1262" s="178" t="s">
        <v>40</v>
      </c>
      <c r="T1262" s="198" t="str">
        <f>IF(ISERROR(VLOOKUP($S1262,Datos!$B$25:$C$29,2,0)),"", VLOOKUP($S1262,Datos!$B$25:$C$29,2,0))</f>
        <v>Alta</v>
      </c>
      <c r="U1262" s="198" t="str">
        <f>VLOOKUP($S1262,'Efectividad de Controles'!$B$5:$D$9,3,0)</f>
        <v>Impacto / Probabilidad</v>
      </c>
      <c r="V1262" s="177"/>
      <c r="W1262" s="177"/>
      <c r="X1262" s="178" t="s">
        <v>191</v>
      </c>
      <c r="Y1262" s="178" t="s">
        <v>196</v>
      </c>
      <c r="Z1262" s="198">
        <f>IF( AND($X1262&lt;&gt;"", $Y1262&lt;&gt;""), VLOOKUP( IF(ISERROR(VLOOKUP($X1262,Datos!$B$8:$C$13,2,0)),0,VLOOKUP($X1262,Datos!$B$8:$C$13,2,0)), Datos!$I$9:$N$13, IF(ISERROR(VLOOKUP($Y1262,Datos!$B$17:$C$21,2,0)),0,VLOOKUP($Y1262, Datos!$B$17:$C$21,2,0)+1),  0),  "-")</f>
        <v>25</v>
      </c>
      <c r="AA1262" s="177"/>
      <c r="AB1262" s="177"/>
      <c r="AC1262" s="179"/>
      <c r="AD1262" s="180"/>
      <c r="AE1262" s="198">
        <f t="shared" si="60"/>
        <v>22</v>
      </c>
      <c r="AF1262" s="198">
        <f t="shared" si="61"/>
        <v>25</v>
      </c>
      <c r="AG1262" s="178">
        <v>3</v>
      </c>
      <c r="AH1262" s="198" t="str">
        <f>IF(ISERROR(VLOOKUP($AG1262,Datos!$A$9:$E$13,2,0)),"",VLOOKUP($AG1262,Datos!$A$9:$E$13,2,0))</f>
        <v>3 Moderado</v>
      </c>
      <c r="AI1262" s="197" t="str">
        <f>IF(ISERROR(VLOOKUP($AJ1262,Datos!$D$8:$E$13,2,0)),0,VLOOKUP($AJ1262,Datos!$D$8:$E$13,2,0))</f>
        <v>Extremadamente Dañino</v>
      </c>
      <c r="AJ1262" s="198">
        <f>IF(ISERROR(VLOOKUP($X1262,Datos!$B$8:$E$13,3,0)), 0, VLOOKUP($X1262,Datos!$B$8:$E$13,3,0))</f>
        <v>4</v>
      </c>
      <c r="AK1262" s="198">
        <f>IF(ISERROR(VLOOKUP(AL1262,Datos!D1255:E1260,2,0)),0,VLOOKUP(AL1262,Datos!D1255:E1260,2,0))</f>
        <v>0</v>
      </c>
      <c r="AL1262" s="198">
        <f>IF(ISERROR(VLOOKUP(Y1262,Datos!B1255:E1260,3,0)),0,VLOOKUP(Y1262,Datos!B1255:E1260,3,0))</f>
        <v>0</v>
      </c>
      <c r="AM1262" s="198">
        <f t="shared" si="62"/>
        <v>4</v>
      </c>
      <c r="AN1262" s="198" t="str">
        <f>IF(ISERROR(VLOOKUP($AM1262,Datos!$I$24:$J$28,2,0)),"-",VLOOKUP($AM1262,Datos!$I$24:$J$28,2,0))</f>
        <v>Moderado</v>
      </c>
    </row>
    <row r="1263" spans="1:40" s="199" customFormat="1">
      <c r="A1263" s="196"/>
      <c r="B1263" s="177"/>
      <c r="C1263" s="177"/>
      <c r="D1263" s="177"/>
      <c r="E1263" s="177"/>
      <c r="F1263" s="177"/>
      <c r="G1263" s="177"/>
      <c r="H1263" s="177"/>
      <c r="I1263" s="177"/>
      <c r="J1263" s="177"/>
      <c r="K1263" s="177"/>
      <c r="L1263" s="177"/>
      <c r="M1263" s="178" t="s">
        <v>191</v>
      </c>
      <c r="N1263" s="178" t="s">
        <v>194</v>
      </c>
      <c r="O1263" s="198">
        <f>IF( AND($M1263&lt;&gt;"", $N1263&lt;&gt;""), VLOOKUP( IF(ISERROR(VLOOKUP($M1263,Datos!$B$8:$C$13,2,0)),0,VLOOKUP($M1263,Datos!$B$8:$C$13,2,0)), Datos!$I$9:$N$13, IF(ISERROR(VLOOKUP($N1263,Datos!$B$17:$C$21,2,0)),0,VLOOKUP($N1263, Datos!$B$17:$C$21,2,0)+1),  0),  "-")</f>
        <v>22</v>
      </c>
      <c r="P1263" s="177"/>
      <c r="Q1263" s="177"/>
      <c r="R1263" s="177"/>
      <c r="S1263" s="178" t="s">
        <v>40</v>
      </c>
      <c r="T1263" s="198" t="str">
        <f>IF(ISERROR(VLOOKUP($S1263,Datos!$B$25:$C$29,2,0)),"", VLOOKUP($S1263,Datos!$B$25:$C$29,2,0))</f>
        <v>Alta</v>
      </c>
      <c r="U1263" s="198" t="str">
        <f>VLOOKUP($S1263,'Efectividad de Controles'!$B$5:$D$9,3,0)</f>
        <v>Impacto / Probabilidad</v>
      </c>
      <c r="V1263" s="177"/>
      <c r="W1263" s="177"/>
      <c r="X1263" s="178" t="s">
        <v>191</v>
      </c>
      <c r="Y1263" s="178" t="s">
        <v>196</v>
      </c>
      <c r="Z1263" s="198">
        <f>IF( AND($X1263&lt;&gt;"", $Y1263&lt;&gt;""), VLOOKUP( IF(ISERROR(VLOOKUP($X1263,Datos!$B$8:$C$13,2,0)),0,VLOOKUP($X1263,Datos!$B$8:$C$13,2,0)), Datos!$I$9:$N$13, IF(ISERROR(VLOOKUP($Y1263,Datos!$B$17:$C$21,2,0)),0,VLOOKUP($Y1263, Datos!$B$17:$C$21,2,0)+1),  0),  "-")</f>
        <v>25</v>
      </c>
      <c r="AA1263" s="177"/>
      <c r="AB1263" s="177"/>
      <c r="AC1263" s="179"/>
      <c r="AD1263" s="180"/>
      <c r="AE1263" s="198">
        <f t="shared" si="60"/>
        <v>22</v>
      </c>
      <c r="AF1263" s="198">
        <f t="shared" si="61"/>
        <v>25</v>
      </c>
      <c r="AG1263" s="178">
        <v>3</v>
      </c>
      <c r="AH1263" s="198" t="str">
        <f>IF(ISERROR(VLOOKUP($AG1263,Datos!$A$9:$E$13,2,0)),"",VLOOKUP($AG1263,Datos!$A$9:$E$13,2,0))</f>
        <v>3 Moderado</v>
      </c>
      <c r="AI1263" s="197" t="str">
        <f>IF(ISERROR(VLOOKUP($AJ1263,Datos!$D$8:$E$13,2,0)),0,VLOOKUP($AJ1263,Datos!$D$8:$E$13,2,0))</f>
        <v>Extremadamente Dañino</v>
      </c>
      <c r="AJ1263" s="198">
        <f>IF(ISERROR(VLOOKUP($X1263,Datos!$B$8:$E$13,3,0)), 0, VLOOKUP($X1263,Datos!$B$8:$E$13,3,0))</f>
        <v>4</v>
      </c>
      <c r="AK1263" s="198">
        <f>IF(ISERROR(VLOOKUP(AL1263,Datos!D1256:E1261,2,0)),0,VLOOKUP(AL1263,Datos!D1256:E1261,2,0))</f>
        <v>0</v>
      </c>
      <c r="AL1263" s="198">
        <f>IF(ISERROR(VLOOKUP(Y1263,Datos!B1256:E1261,3,0)),0,VLOOKUP(Y1263,Datos!B1256:E1261,3,0))</f>
        <v>0</v>
      </c>
      <c r="AM1263" s="198">
        <f t="shared" si="62"/>
        <v>4</v>
      </c>
      <c r="AN1263" s="198" t="str">
        <f>IF(ISERROR(VLOOKUP($AM1263,Datos!$I$24:$J$28,2,0)),"-",VLOOKUP($AM1263,Datos!$I$24:$J$28,2,0))</f>
        <v>Moderado</v>
      </c>
    </row>
    <row r="1264" spans="1:40" s="199" customFormat="1">
      <c r="A1264" s="196"/>
      <c r="B1264" s="177"/>
      <c r="C1264" s="177"/>
      <c r="D1264" s="177"/>
      <c r="E1264" s="177"/>
      <c r="F1264" s="177"/>
      <c r="G1264" s="177"/>
      <c r="H1264" s="177"/>
      <c r="I1264" s="177"/>
      <c r="J1264" s="177"/>
      <c r="K1264" s="177"/>
      <c r="L1264" s="177"/>
      <c r="M1264" s="178" t="s">
        <v>191</v>
      </c>
      <c r="N1264" s="178" t="s">
        <v>194</v>
      </c>
      <c r="O1264" s="198">
        <f>IF( AND($M1264&lt;&gt;"", $N1264&lt;&gt;""), VLOOKUP( IF(ISERROR(VLOOKUP($M1264,Datos!$B$8:$C$13,2,0)),0,VLOOKUP($M1264,Datos!$B$8:$C$13,2,0)), Datos!$I$9:$N$13, IF(ISERROR(VLOOKUP($N1264,Datos!$B$17:$C$21,2,0)),0,VLOOKUP($N1264, Datos!$B$17:$C$21,2,0)+1),  0),  "-")</f>
        <v>22</v>
      </c>
      <c r="P1264" s="177"/>
      <c r="Q1264" s="177"/>
      <c r="R1264" s="177"/>
      <c r="S1264" s="178" t="s">
        <v>40</v>
      </c>
      <c r="T1264" s="198" t="str">
        <f>IF(ISERROR(VLOOKUP($S1264,Datos!$B$25:$C$29,2,0)),"", VLOOKUP($S1264,Datos!$B$25:$C$29,2,0))</f>
        <v>Alta</v>
      </c>
      <c r="U1264" s="198" t="str">
        <f>VLOOKUP($S1264,'Efectividad de Controles'!$B$5:$D$9,3,0)</f>
        <v>Impacto / Probabilidad</v>
      </c>
      <c r="V1264" s="177"/>
      <c r="W1264" s="177"/>
      <c r="X1264" s="178" t="s">
        <v>191</v>
      </c>
      <c r="Y1264" s="178" t="s">
        <v>196</v>
      </c>
      <c r="Z1264" s="198">
        <f>IF( AND($X1264&lt;&gt;"", $Y1264&lt;&gt;""), VLOOKUP( IF(ISERROR(VLOOKUP($X1264,Datos!$B$8:$C$13,2,0)),0,VLOOKUP($X1264,Datos!$B$8:$C$13,2,0)), Datos!$I$9:$N$13, IF(ISERROR(VLOOKUP($Y1264,Datos!$B$17:$C$21,2,0)),0,VLOOKUP($Y1264, Datos!$B$17:$C$21,2,0)+1),  0),  "-")</f>
        <v>25</v>
      </c>
      <c r="AA1264" s="177"/>
      <c r="AB1264" s="177"/>
      <c r="AC1264" s="179"/>
      <c r="AD1264" s="180"/>
      <c r="AE1264" s="198">
        <f t="shared" si="60"/>
        <v>22</v>
      </c>
      <c r="AF1264" s="198">
        <f t="shared" si="61"/>
        <v>25</v>
      </c>
      <c r="AG1264" s="178">
        <v>3</v>
      </c>
      <c r="AH1264" s="198" t="str">
        <f>IF(ISERROR(VLOOKUP($AG1264,Datos!$A$9:$E$13,2,0)),"",VLOOKUP($AG1264,Datos!$A$9:$E$13,2,0))</f>
        <v>3 Moderado</v>
      </c>
      <c r="AI1264" s="197" t="str">
        <f>IF(ISERROR(VLOOKUP($AJ1264,Datos!$D$8:$E$13,2,0)),0,VLOOKUP($AJ1264,Datos!$D$8:$E$13,2,0))</f>
        <v>Extremadamente Dañino</v>
      </c>
      <c r="AJ1264" s="198">
        <f>IF(ISERROR(VLOOKUP($X1264,Datos!$B$8:$E$13,3,0)), 0, VLOOKUP($X1264,Datos!$B$8:$E$13,3,0))</f>
        <v>4</v>
      </c>
      <c r="AK1264" s="198">
        <f>IF(ISERROR(VLOOKUP(AL1264,Datos!D1257:E1262,2,0)),0,VLOOKUP(AL1264,Datos!D1257:E1262,2,0))</f>
        <v>0</v>
      </c>
      <c r="AL1264" s="198">
        <f>IF(ISERROR(VLOOKUP(Y1264,Datos!B1257:E1262,3,0)),0,VLOOKUP(Y1264,Datos!B1257:E1262,3,0))</f>
        <v>0</v>
      </c>
      <c r="AM1264" s="198">
        <f t="shared" si="62"/>
        <v>4</v>
      </c>
      <c r="AN1264" s="198" t="str">
        <f>IF(ISERROR(VLOOKUP($AM1264,Datos!$I$24:$J$28,2,0)),"-",VLOOKUP($AM1264,Datos!$I$24:$J$28,2,0))</f>
        <v>Moderado</v>
      </c>
    </row>
    <row r="1265" spans="1:40" s="199" customFormat="1">
      <c r="A1265" s="196"/>
      <c r="B1265" s="177"/>
      <c r="C1265" s="177"/>
      <c r="D1265" s="177"/>
      <c r="E1265" s="177"/>
      <c r="F1265" s="177"/>
      <c r="G1265" s="177"/>
      <c r="H1265" s="177"/>
      <c r="I1265" s="177"/>
      <c r="J1265" s="177"/>
      <c r="K1265" s="177"/>
      <c r="L1265" s="177"/>
      <c r="M1265" s="178" t="s">
        <v>191</v>
      </c>
      <c r="N1265" s="178" t="s">
        <v>194</v>
      </c>
      <c r="O1265" s="198">
        <f>IF( AND($M1265&lt;&gt;"", $N1265&lt;&gt;""), VLOOKUP( IF(ISERROR(VLOOKUP($M1265,Datos!$B$8:$C$13,2,0)),0,VLOOKUP($M1265,Datos!$B$8:$C$13,2,0)), Datos!$I$9:$N$13, IF(ISERROR(VLOOKUP($N1265,Datos!$B$17:$C$21,2,0)),0,VLOOKUP($N1265, Datos!$B$17:$C$21,2,0)+1),  0),  "-")</f>
        <v>22</v>
      </c>
      <c r="P1265" s="177"/>
      <c r="Q1265" s="177"/>
      <c r="R1265" s="177"/>
      <c r="S1265" s="178" t="s">
        <v>40</v>
      </c>
      <c r="T1265" s="198" t="str">
        <f>IF(ISERROR(VLOOKUP($S1265,Datos!$B$25:$C$29,2,0)),"", VLOOKUP($S1265,Datos!$B$25:$C$29,2,0))</f>
        <v>Alta</v>
      </c>
      <c r="U1265" s="198" t="str">
        <f>VLOOKUP($S1265,'Efectividad de Controles'!$B$5:$D$9,3,0)</f>
        <v>Impacto / Probabilidad</v>
      </c>
      <c r="V1265" s="177"/>
      <c r="W1265" s="177"/>
      <c r="X1265" s="178" t="s">
        <v>191</v>
      </c>
      <c r="Y1265" s="178" t="s">
        <v>196</v>
      </c>
      <c r="Z1265" s="198">
        <f>IF( AND($X1265&lt;&gt;"", $Y1265&lt;&gt;""), VLOOKUP( IF(ISERROR(VLOOKUP($X1265,Datos!$B$8:$C$13,2,0)),0,VLOOKUP($X1265,Datos!$B$8:$C$13,2,0)), Datos!$I$9:$N$13, IF(ISERROR(VLOOKUP($Y1265,Datos!$B$17:$C$21,2,0)),0,VLOOKUP($Y1265, Datos!$B$17:$C$21,2,0)+1),  0),  "-")</f>
        <v>25</v>
      </c>
      <c r="AA1265" s="177"/>
      <c r="AB1265" s="177"/>
      <c r="AC1265" s="179"/>
      <c r="AD1265" s="180"/>
      <c r="AE1265" s="198">
        <f t="shared" si="60"/>
        <v>22</v>
      </c>
      <c r="AF1265" s="198">
        <f t="shared" si="61"/>
        <v>25</v>
      </c>
      <c r="AG1265" s="178">
        <v>3</v>
      </c>
      <c r="AH1265" s="198" t="str">
        <f>IF(ISERROR(VLOOKUP($AG1265,Datos!$A$9:$E$13,2,0)),"",VLOOKUP($AG1265,Datos!$A$9:$E$13,2,0))</f>
        <v>3 Moderado</v>
      </c>
      <c r="AI1265" s="197" t="str">
        <f>IF(ISERROR(VLOOKUP($AJ1265,Datos!$D$8:$E$13,2,0)),0,VLOOKUP($AJ1265,Datos!$D$8:$E$13,2,0))</f>
        <v>Extremadamente Dañino</v>
      </c>
      <c r="AJ1265" s="198">
        <f>IF(ISERROR(VLOOKUP($X1265,Datos!$B$8:$E$13,3,0)), 0, VLOOKUP($X1265,Datos!$B$8:$E$13,3,0))</f>
        <v>4</v>
      </c>
      <c r="AK1265" s="198">
        <f>IF(ISERROR(VLOOKUP(AL1265,Datos!D1258:E1263,2,0)),0,VLOOKUP(AL1265,Datos!D1258:E1263,2,0))</f>
        <v>0</v>
      </c>
      <c r="AL1265" s="198">
        <f>IF(ISERROR(VLOOKUP(Y1265,Datos!B1258:E1263,3,0)),0,VLOOKUP(Y1265,Datos!B1258:E1263,3,0))</f>
        <v>0</v>
      </c>
      <c r="AM1265" s="198">
        <f t="shared" si="62"/>
        <v>4</v>
      </c>
      <c r="AN1265" s="198" t="str">
        <f>IF(ISERROR(VLOOKUP($AM1265,Datos!$I$24:$J$28,2,0)),"-",VLOOKUP($AM1265,Datos!$I$24:$J$28,2,0))</f>
        <v>Moderado</v>
      </c>
    </row>
    <row r="1266" spans="1:40" s="199" customFormat="1">
      <c r="A1266" s="196"/>
      <c r="B1266" s="177"/>
      <c r="C1266" s="177"/>
      <c r="D1266" s="177"/>
      <c r="E1266" s="177"/>
      <c r="F1266" s="177"/>
      <c r="G1266" s="177"/>
      <c r="H1266" s="177"/>
      <c r="I1266" s="177"/>
      <c r="J1266" s="177"/>
      <c r="K1266" s="177"/>
      <c r="L1266" s="177"/>
      <c r="M1266" s="178" t="s">
        <v>191</v>
      </c>
      <c r="N1266" s="178" t="s">
        <v>194</v>
      </c>
      <c r="O1266" s="198">
        <f>IF( AND($M1266&lt;&gt;"", $N1266&lt;&gt;""), VLOOKUP( IF(ISERROR(VLOOKUP($M1266,Datos!$B$8:$C$13,2,0)),0,VLOOKUP($M1266,Datos!$B$8:$C$13,2,0)), Datos!$I$9:$N$13, IF(ISERROR(VLOOKUP($N1266,Datos!$B$17:$C$21,2,0)),0,VLOOKUP($N1266, Datos!$B$17:$C$21,2,0)+1),  0),  "-")</f>
        <v>22</v>
      </c>
      <c r="P1266" s="177"/>
      <c r="Q1266" s="177"/>
      <c r="R1266" s="177"/>
      <c r="S1266" s="178" t="s">
        <v>40</v>
      </c>
      <c r="T1266" s="198" t="str">
        <f>IF(ISERROR(VLOOKUP($S1266,Datos!$B$25:$C$29,2,0)),"", VLOOKUP($S1266,Datos!$B$25:$C$29,2,0))</f>
        <v>Alta</v>
      </c>
      <c r="U1266" s="198" t="str">
        <f>VLOOKUP($S1266,'Efectividad de Controles'!$B$5:$D$9,3,0)</f>
        <v>Impacto / Probabilidad</v>
      </c>
      <c r="V1266" s="177"/>
      <c r="W1266" s="177"/>
      <c r="X1266" s="178" t="s">
        <v>191</v>
      </c>
      <c r="Y1266" s="178" t="s">
        <v>196</v>
      </c>
      <c r="Z1266" s="198">
        <f>IF( AND($X1266&lt;&gt;"", $Y1266&lt;&gt;""), VLOOKUP( IF(ISERROR(VLOOKUP($X1266,Datos!$B$8:$C$13,2,0)),0,VLOOKUP($X1266,Datos!$B$8:$C$13,2,0)), Datos!$I$9:$N$13, IF(ISERROR(VLOOKUP($Y1266,Datos!$B$17:$C$21,2,0)),0,VLOOKUP($Y1266, Datos!$B$17:$C$21,2,0)+1),  0),  "-")</f>
        <v>25</v>
      </c>
      <c r="AA1266" s="177"/>
      <c r="AB1266" s="177"/>
      <c r="AC1266" s="179"/>
      <c r="AD1266" s="180"/>
      <c r="AE1266" s="198">
        <f t="shared" si="60"/>
        <v>22</v>
      </c>
      <c r="AF1266" s="198">
        <f t="shared" si="61"/>
        <v>25</v>
      </c>
      <c r="AG1266" s="178">
        <v>3</v>
      </c>
      <c r="AH1266" s="198" t="str">
        <f>IF(ISERROR(VLOOKUP($AG1266,Datos!$A$9:$E$13,2,0)),"",VLOOKUP($AG1266,Datos!$A$9:$E$13,2,0))</f>
        <v>3 Moderado</v>
      </c>
      <c r="AI1266" s="197" t="str">
        <f>IF(ISERROR(VLOOKUP($AJ1266,Datos!$D$8:$E$13,2,0)),0,VLOOKUP($AJ1266,Datos!$D$8:$E$13,2,0))</f>
        <v>Extremadamente Dañino</v>
      </c>
      <c r="AJ1266" s="198">
        <f>IF(ISERROR(VLOOKUP($X1266,Datos!$B$8:$E$13,3,0)), 0, VLOOKUP($X1266,Datos!$B$8:$E$13,3,0))</f>
        <v>4</v>
      </c>
      <c r="AK1266" s="198">
        <f>IF(ISERROR(VLOOKUP(AL1266,Datos!D1259:E1264,2,0)),0,VLOOKUP(AL1266,Datos!D1259:E1264,2,0))</f>
        <v>0</v>
      </c>
      <c r="AL1266" s="198">
        <f>IF(ISERROR(VLOOKUP(Y1266,Datos!B1259:E1264,3,0)),0,VLOOKUP(Y1266,Datos!B1259:E1264,3,0))</f>
        <v>0</v>
      </c>
      <c r="AM1266" s="198">
        <f t="shared" si="62"/>
        <v>4</v>
      </c>
      <c r="AN1266" s="198" t="str">
        <f>IF(ISERROR(VLOOKUP($AM1266,Datos!$I$24:$J$28,2,0)),"-",VLOOKUP($AM1266,Datos!$I$24:$J$28,2,0))</f>
        <v>Moderado</v>
      </c>
    </row>
    <row r="1267" spans="1:40" s="199" customFormat="1">
      <c r="A1267" s="196"/>
      <c r="B1267" s="177"/>
      <c r="C1267" s="177"/>
      <c r="D1267" s="177"/>
      <c r="E1267" s="177"/>
      <c r="F1267" s="177"/>
      <c r="G1267" s="177"/>
      <c r="H1267" s="177"/>
      <c r="I1267" s="177"/>
      <c r="J1267" s="177"/>
      <c r="K1267" s="177"/>
      <c r="L1267" s="177"/>
      <c r="M1267" s="178" t="s">
        <v>191</v>
      </c>
      <c r="N1267" s="178" t="s">
        <v>194</v>
      </c>
      <c r="O1267" s="198">
        <f>IF( AND($M1267&lt;&gt;"", $N1267&lt;&gt;""), VLOOKUP( IF(ISERROR(VLOOKUP($M1267,Datos!$B$8:$C$13,2,0)),0,VLOOKUP($M1267,Datos!$B$8:$C$13,2,0)), Datos!$I$9:$N$13, IF(ISERROR(VLOOKUP($N1267,Datos!$B$17:$C$21,2,0)),0,VLOOKUP($N1267, Datos!$B$17:$C$21,2,0)+1),  0),  "-")</f>
        <v>22</v>
      </c>
      <c r="P1267" s="177"/>
      <c r="Q1267" s="177"/>
      <c r="R1267" s="177"/>
      <c r="S1267" s="178" t="s">
        <v>40</v>
      </c>
      <c r="T1267" s="198" t="str">
        <f>IF(ISERROR(VLOOKUP($S1267,Datos!$B$25:$C$29,2,0)),"", VLOOKUP($S1267,Datos!$B$25:$C$29,2,0))</f>
        <v>Alta</v>
      </c>
      <c r="U1267" s="198" t="str">
        <f>VLOOKUP($S1267,'Efectividad de Controles'!$B$5:$D$9,3,0)</f>
        <v>Impacto / Probabilidad</v>
      </c>
      <c r="V1267" s="177"/>
      <c r="W1267" s="177"/>
      <c r="X1267" s="178" t="s">
        <v>191</v>
      </c>
      <c r="Y1267" s="178" t="s">
        <v>196</v>
      </c>
      <c r="Z1267" s="198">
        <f>IF( AND($X1267&lt;&gt;"", $Y1267&lt;&gt;""), VLOOKUP( IF(ISERROR(VLOOKUP($X1267,Datos!$B$8:$C$13,2,0)),0,VLOOKUP($X1267,Datos!$B$8:$C$13,2,0)), Datos!$I$9:$N$13, IF(ISERROR(VLOOKUP($Y1267,Datos!$B$17:$C$21,2,0)),0,VLOOKUP($Y1267, Datos!$B$17:$C$21,2,0)+1),  0),  "-")</f>
        <v>25</v>
      </c>
      <c r="AA1267" s="177"/>
      <c r="AB1267" s="177"/>
      <c r="AC1267" s="179"/>
      <c r="AD1267" s="180"/>
      <c r="AE1267" s="198">
        <f t="shared" si="60"/>
        <v>22</v>
      </c>
      <c r="AF1267" s="198">
        <f t="shared" si="61"/>
        <v>25</v>
      </c>
      <c r="AG1267" s="178">
        <v>3</v>
      </c>
      <c r="AH1267" s="198" t="str">
        <f>IF(ISERROR(VLOOKUP($AG1267,Datos!$A$9:$E$13,2,0)),"",VLOOKUP($AG1267,Datos!$A$9:$E$13,2,0))</f>
        <v>3 Moderado</v>
      </c>
      <c r="AI1267" s="197" t="str">
        <f>IF(ISERROR(VLOOKUP($AJ1267,Datos!$D$8:$E$13,2,0)),0,VLOOKUP($AJ1267,Datos!$D$8:$E$13,2,0))</f>
        <v>Extremadamente Dañino</v>
      </c>
      <c r="AJ1267" s="198">
        <f>IF(ISERROR(VLOOKUP($X1267,Datos!$B$8:$E$13,3,0)), 0, VLOOKUP($X1267,Datos!$B$8:$E$13,3,0))</f>
        <v>4</v>
      </c>
      <c r="AK1267" s="198">
        <f>IF(ISERROR(VLOOKUP(AL1267,Datos!D1260:E1265,2,0)),0,VLOOKUP(AL1267,Datos!D1260:E1265,2,0))</f>
        <v>0</v>
      </c>
      <c r="AL1267" s="198">
        <f>IF(ISERROR(VLOOKUP(Y1267,Datos!B1260:E1265,3,0)),0,VLOOKUP(Y1267,Datos!B1260:E1265,3,0))</f>
        <v>0</v>
      </c>
      <c r="AM1267" s="198">
        <f t="shared" si="62"/>
        <v>4</v>
      </c>
      <c r="AN1267" s="198" t="str">
        <f>IF(ISERROR(VLOOKUP($AM1267,Datos!$I$24:$J$28,2,0)),"-",VLOOKUP($AM1267,Datos!$I$24:$J$28,2,0))</f>
        <v>Moderado</v>
      </c>
    </row>
    <row r="1268" spans="1:40" s="199" customFormat="1">
      <c r="A1268" s="196"/>
      <c r="B1268" s="177"/>
      <c r="C1268" s="177"/>
      <c r="D1268" s="177"/>
      <c r="E1268" s="177"/>
      <c r="F1268" s="177"/>
      <c r="G1268" s="177"/>
      <c r="H1268" s="177"/>
      <c r="I1268" s="177"/>
      <c r="J1268" s="177"/>
      <c r="K1268" s="177"/>
      <c r="L1268" s="177"/>
      <c r="M1268" s="178" t="s">
        <v>191</v>
      </c>
      <c r="N1268" s="178" t="s">
        <v>194</v>
      </c>
      <c r="O1268" s="198">
        <f>IF( AND($M1268&lt;&gt;"", $N1268&lt;&gt;""), VLOOKUP( IF(ISERROR(VLOOKUP($M1268,Datos!$B$8:$C$13,2,0)),0,VLOOKUP($M1268,Datos!$B$8:$C$13,2,0)), Datos!$I$9:$N$13, IF(ISERROR(VLOOKUP($N1268,Datos!$B$17:$C$21,2,0)),0,VLOOKUP($N1268, Datos!$B$17:$C$21,2,0)+1),  0),  "-")</f>
        <v>22</v>
      </c>
      <c r="P1268" s="177"/>
      <c r="Q1268" s="177"/>
      <c r="R1268" s="177"/>
      <c r="S1268" s="178" t="s">
        <v>40</v>
      </c>
      <c r="T1268" s="198" t="str">
        <f>IF(ISERROR(VLOOKUP($S1268,Datos!$B$25:$C$29,2,0)),"", VLOOKUP($S1268,Datos!$B$25:$C$29,2,0))</f>
        <v>Alta</v>
      </c>
      <c r="U1268" s="198" t="str">
        <f>VLOOKUP($S1268,'Efectividad de Controles'!$B$5:$D$9,3,0)</f>
        <v>Impacto / Probabilidad</v>
      </c>
      <c r="V1268" s="177"/>
      <c r="W1268" s="177"/>
      <c r="X1268" s="178" t="s">
        <v>191</v>
      </c>
      <c r="Y1268" s="178" t="s">
        <v>196</v>
      </c>
      <c r="Z1268" s="198">
        <f>IF( AND($X1268&lt;&gt;"", $Y1268&lt;&gt;""), VLOOKUP( IF(ISERROR(VLOOKUP($X1268,Datos!$B$8:$C$13,2,0)),0,VLOOKUP($X1268,Datos!$B$8:$C$13,2,0)), Datos!$I$9:$N$13, IF(ISERROR(VLOOKUP($Y1268,Datos!$B$17:$C$21,2,0)),0,VLOOKUP($Y1268, Datos!$B$17:$C$21,2,0)+1),  0),  "-")</f>
        <v>25</v>
      </c>
      <c r="AA1268" s="177"/>
      <c r="AB1268" s="177"/>
      <c r="AC1268" s="179"/>
      <c r="AD1268" s="180"/>
      <c r="AE1268" s="198">
        <f t="shared" si="60"/>
        <v>22</v>
      </c>
      <c r="AF1268" s="198">
        <f t="shared" si="61"/>
        <v>25</v>
      </c>
      <c r="AG1268" s="178">
        <v>3</v>
      </c>
      <c r="AH1268" s="198" t="str">
        <f>IF(ISERROR(VLOOKUP($AG1268,Datos!$A$9:$E$13,2,0)),"",VLOOKUP($AG1268,Datos!$A$9:$E$13,2,0))</f>
        <v>3 Moderado</v>
      </c>
      <c r="AI1268" s="197" t="str">
        <f>IF(ISERROR(VLOOKUP($AJ1268,Datos!$D$8:$E$13,2,0)),0,VLOOKUP($AJ1268,Datos!$D$8:$E$13,2,0))</f>
        <v>Extremadamente Dañino</v>
      </c>
      <c r="AJ1268" s="198">
        <f>IF(ISERROR(VLOOKUP($X1268,Datos!$B$8:$E$13,3,0)), 0, VLOOKUP($X1268,Datos!$B$8:$E$13,3,0))</f>
        <v>4</v>
      </c>
      <c r="AK1268" s="198">
        <f>IF(ISERROR(VLOOKUP(AL1268,Datos!D1261:E1266,2,0)),0,VLOOKUP(AL1268,Datos!D1261:E1266,2,0))</f>
        <v>0</v>
      </c>
      <c r="AL1268" s="198">
        <f>IF(ISERROR(VLOOKUP(Y1268,Datos!B1261:E1266,3,0)),0,VLOOKUP(Y1268,Datos!B1261:E1266,3,0))</f>
        <v>0</v>
      </c>
      <c r="AM1268" s="198">
        <f t="shared" si="62"/>
        <v>4</v>
      </c>
      <c r="AN1268" s="198" t="str">
        <f>IF(ISERROR(VLOOKUP($AM1268,Datos!$I$24:$J$28,2,0)),"-",VLOOKUP($AM1268,Datos!$I$24:$J$28,2,0))</f>
        <v>Moderado</v>
      </c>
    </row>
    <row r="1269" spans="1:40" s="199" customFormat="1">
      <c r="A1269" s="196"/>
      <c r="B1269" s="177"/>
      <c r="C1269" s="177"/>
      <c r="D1269" s="177"/>
      <c r="E1269" s="177"/>
      <c r="F1269" s="177"/>
      <c r="G1269" s="177"/>
      <c r="H1269" s="177"/>
      <c r="I1269" s="177"/>
      <c r="J1269" s="177"/>
      <c r="K1269" s="177"/>
      <c r="L1269" s="177"/>
      <c r="M1269" s="178" t="s">
        <v>191</v>
      </c>
      <c r="N1269" s="178" t="s">
        <v>194</v>
      </c>
      <c r="O1269" s="198">
        <f>IF( AND($M1269&lt;&gt;"", $N1269&lt;&gt;""), VLOOKUP( IF(ISERROR(VLOOKUP($M1269,Datos!$B$8:$C$13,2,0)),0,VLOOKUP($M1269,Datos!$B$8:$C$13,2,0)), Datos!$I$9:$N$13, IF(ISERROR(VLOOKUP($N1269,Datos!$B$17:$C$21,2,0)),0,VLOOKUP($N1269, Datos!$B$17:$C$21,2,0)+1),  0),  "-")</f>
        <v>22</v>
      </c>
      <c r="P1269" s="177"/>
      <c r="Q1269" s="177"/>
      <c r="R1269" s="177"/>
      <c r="S1269" s="178" t="s">
        <v>40</v>
      </c>
      <c r="T1269" s="198" t="str">
        <f>IF(ISERROR(VLOOKUP($S1269,Datos!$B$25:$C$29,2,0)),"", VLOOKUP($S1269,Datos!$B$25:$C$29,2,0))</f>
        <v>Alta</v>
      </c>
      <c r="U1269" s="198" t="str">
        <f>VLOOKUP($S1269,'Efectividad de Controles'!$B$5:$D$9,3,0)</f>
        <v>Impacto / Probabilidad</v>
      </c>
      <c r="V1269" s="177"/>
      <c r="W1269" s="177"/>
      <c r="X1269" s="178" t="s">
        <v>191</v>
      </c>
      <c r="Y1269" s="178" t="s">
        <v>196</v>
      </c>
      <c r="Z1269" s="198">
        <f>IF( AND($X1269&lt;&gt;"", $Y1269&lt;&gt;""), VLOOKUP( IF(ISERROR(VLOOKUP($X1269,Datos!$B$8:$C$13,2,0)),0,VLOOKUP($X1269,Datos!$B$8:$C$13,2,0)), Datos!$I$9:$N$13, IF(ISERROR(VLOOKUP($Y1269,Datos!$B$17:$C$21,2,0)),0,VLOOKUP($Y1269, Datos!$B$17:$C$21,2,0)+1),  0),  "-")</f>
        <v>25</v>
      </c>
      <c r="AA1269" s="177"/>
      <c r="AB1269" s="177"/>
      <c r="AC1269" s="179"/>
      <c r="AD1269" s="180"/>
      <c r="AE1269" s="198">
        <f t="shared" si="60"/>
        <v>22</v>
      </c>
      <c r="AF1269" s="198">
        <f t="shared" si="61"/>
        <v>25</v>
      </c>
      <c r="AG1269" s="178">
        <v>3</v>
      </c>
      <c r="AH1269" s="198" t="str">
        <f>IF(ISERROR(VLOOKUP($AG1269,Datos!$A$9:$E$13,2,0)),"",VLOOKUP($AG1269,Datos!$A$9:$E$13,2,0))</f>
        <v>3 Moderado</v>
      </c>
      <c r="AI1269" s="197" t="str">
        <f>IF(ISERROR(VLOOKUP($AJ1269,Datos!$D$8:$E$13,2,0)),0,VLOOKUP($AJ1269,Datos!$D$8:$E$13,2,0))</f>
        <v>Extremadamente Dañino</v>
      </c>
      <c r="AJ1269" s="198">
        <f>IF(ISERROR(VLOOKUP($X1269,Datos!$B$8:$E$13,3,0)), 0, VLOOKUP($X1269,Datos!$B$8:$E$13,3,0))</f>
        <v>4</v>
      </c>
      <c r="AK1269" s="198">
        <f>IF(ISERROR(VLOOKUP(AL1269,Datos!D1262:E1267,2,0)),0,VLOOKUP(AL1269,Datos!D1262:E1267,2,0))</f>
        <v>0</v>
      </c>
      <c r="AL1269" s="198">
        <f>IF(ISERROR(VLOOKUP(Y1269,Datos!B1262:E1267,3,0)),0,VLOOKUP(Y1269,Datos!B1262:E1267,3,0))</f>
        <v>0</v>
      </c>
      <c r="AM1269" s="198">
        <f t="shared" si="62"/>
        <v>4</v>
      </c>
      <c r="AN1269" s="198" t="str">
        <f>IF(ISERROR(VLOOKUP($AM1269,Datos!$I$24:$J$28,2,0)),"-",VLOOKUP($AM1269,Datos!$I$24:$J$28,2,0))</f>
        <v>Moderado</v>
      </c>
    </row>
    <row r="1270" spans="1:40" s="199" customFormat="1">
      <c r="A1270" s="196"/>
      <c r="B1270" s="177"/>
      <c r="C1270" s="177"/>
      <c r="D1270" s="177"/>
      <c r="E1270" s="177"/>
      <c r="F1270" s="177"/>
      <c r="G1270" s="177"/>
      <c r="H1270" s="177"/>
      <c r="I1270" s="177"/>
      <c r="J1270" s="177"/>
      <c r="K1270" s="177"/>
      <c r="L1270" s="177"/>
      <c r="M1270" s="178" t="s">
        <v>191</v>
      </c>
      <c r="N1270" s="178" t="s">
        <v>194</v>
      </c>
      <c r="O1270" s="198">
        <f>IF( AND($M1270&lt;&gt;"", $N1270&lt;&gt;""), VLOOKUP( IF(ISERROR(VLOOKUP($M1270,Datos!$B$8:$C$13,2,0)),0,VLOOKUP($M1270,Datos!$B$8:$C$13,2,0)), Datos!$I$9:$N$13, IF(ISERROR(VLOOKUP($N1270,Datos!$B$17:$C$21,2,0)),0,VLOOKUP($N1270, Datos!$B$17:$C$21,2,0)+1),  0),  "-")</f>
        <v>22</v>
      </c>
      <c r="P1270" s="177"/>
      <c r="Q1270" s="177"/>
      <c r="R1270" s="177"/>
      <c r="S1270" s="178" t="s">
        <v>40</v>
      </c>
      <c r="T1270" s="198" t="str">
        <f>IF(ISERROR(VLOOKUP($S1270,Datos!$B$25:$C$29,2,0)),"", VLOOKUP($S1270,Datos!$B$25:$C$29,2,0))</f>
        <v>Alta</v>
      </c>
      <c r="U1270" s="198" t="str">
        <f>VLOOKUP($S1270,'Efectividad de Controles'!$B$5:$D$9,3,0)</f>
        <v>Impacto / Probabilidad</v>
      </c>
      <c r="V1270" s="177"/>
      <c r="W1270" s="177"/>
      <c r="X1270" s="178" t="s">
        <v>191</v>
      </c>
      <c r="Y1270" s="178" t="s">
        <v>196</v>
      </c>
      <c r="Z1270" s="198">
        <f>IF( AND($X1270&lt;&gt;"", $Y1270&lt;&gt;""), VLOOKUP( IF(ISERROR(VLOOKUP($X1270,Datos!$B$8:$C$13,2,0)),0,VLOOKUP($X1270,Datos!$B$8:$C$13,2,0)), Datos!$I$9:$N$13, IF(ISERROR(VLOOKUP($Y1270,Datos!$B$17:$C$21,2,0)),0,VLOOKUP($Y1270, Datos!$B$17:$C$21,2,0)+1),  0),  "-")</f>
        <v>25</v>
      </c>
      <c r="AA1270" s="177"/>
      <c r="AB1270" s="177"/>
      <c r="AC1270" s="179"/>
      <c r="AD1270" s="180"/>
      <c r="AE1270" s="198">
        <f t="shared" si="60"/>
        <v>22</v>
      </c>
      <c r="AF1270" s="198">
        <f t="shared" si="61"/>
        <v>25</v>
      </c>
      <c r="AG1270" s="178">
        <v>3</v>
      </c>
      <c r="AH1270" s="198" t="str">
        <f>IF(ISERROR(VLOOKUP($AG1270,Datos!$A$9:$E$13,2,0)),"",VLOOKUP($AG1270,Datos!$A$9:$E$13,2,0))</f>
        <v>3 Moderado</v>
      </c>
      <c r="AI1270" s="197" t="str">
        <f>IF(ISERROR(VLOOKUP($AJ1270,Datos!$D$8:$E$13,2,0)),0,VLOOKUP($AJ1270,Datos!$D$8:$E$13,2,0))</f>
        <v>Extremadamente Dañino</v>
      </c>
      <c r="AJ1270" s="198">
        <f>IF(ISERROR(VLOOKUP($X1270,Datos!$B$8:$E$13,3,0)), 0, VLOOKUP($X1270,Datos!$B$8:$E$13,3,0))</f>
        <v>4</v>
      </c>
      <c r="AK1270" s="198">
        <f>IF(ISERROR(VLOOKUP(AL1270,Datos!D1263:E1268,2,0)),0,VLOOKUP(AL1270,Datos!D1263:E1268,2,0))</f>
        <v>0</v>
      </c>
      <c r="AL1270" s="198">
        <f>IF(ISERROR(VLOOKUP(Y1270,Datos!B1263:E1268,3,0)),0,VLOOKUP(Y1270,Datos!B1263:E1268,3,0))</f>
        <v>0</v>
      </c>
      <c r="AM1270" s="198">
        <f t="shared" si="62"/>
        <v>4</v>
      </c>
      <c r="AN1270" s="198" t="str">
        <f>IF(ISERROR(VLOOKUP($AM1270,Datos!$I$24:$J$28,2,0)),"-",VLOOKUP($AM1270,Datos!$I$24:$J$28,2,0))</f>
        <v>Moderado</v>
      </c>
    </row>
    <row r="1271" spans="1:40" s="199" customFormat="1">
      <c r="A1271" s="196"/>
      <c r="B1271" s="177"/>
      <c r="C1271" s="177"/>
      <c r="D1271" s="177"/>
      <c r="E1271" s="177"/>
      <c r="F1271" s="177"/>
      <c r="G1271" s="177"/>
      <c r="H1271" s="177"/>
      <c r="I1271" s="177"/>
      <c r="J1271" s="177"/>
      <c r="K1271" s="177"/>
      <c r="L1271" s="177"/>
      <c r="M1271" s="178" t="s">
        <v>191</v>
      </c>
      <c r="N1271" s="178" t="s">
        <v>194</v>
      </c>
      <c r="O1271" s="198">
        <f>IF( AND($M1271&lt;&gt;"", $N1271&lt;&gt;""), VLOOKUP( IF(ISERROR(VLOOKUP($M1271,Datos!$B$8:$C$13,2,0)),0,VLOOKUP($M1271,Datos!$B$8:$C$13,2,0)), Datos!$I$9:$N$13, IF(ISERROR(VLOOKUP($N1271,Datos!$B$17:$C$21,2,0)),0,VLOOKUP($N1271, Datos!$B$17:$C$21,2,0)+1),  0),  "-")</f>
        <v>22</v>
      </c>
      <c r="P1271" s="177"/>
      <c r="Q1271" s="177"/>
      <c r="R1271" s="177"/>
      <c r="S1271" s="178" t="s">
        <v>40</v>
      </c>
      <c r="T1271" s="198" t="str">
        <f>IF(ISERROR(VLOOKUP($S1271,Datos!$B$25:$C$29,2,0)),"", VLOOKUP($S1271,Datos!$B$25:$C$29,2,0))</f>
        <v>Alta</v>
      </c>
      <c r="U1271" s="198" t="str">
        <f>VLOOKUP($S1271,'Efectividad de Controles'!$B$5:$D$9,3,0)</f>
        <v>Impacto / Probabilidad</v>
      </c>
      <c r="V1271" s="177"/>
      <c r="W1271" s="177"/>
      <c r="X1271" s="178" t="s">
        <v>191</v>
      </c>
      <c r="Y1271" s="178" t="s">
        <v>196</v>
      </c>
      <c r="Z1271" s="198">
        <f>IF( AND($X1271&lt;&gt;"", $Y1271&lt;&gt;""), VLOOKUP( IF(ISERROR(VLOOKUP($X1271,Datos!$B$8:$C$13,2,0)),0,VLOOKUP($X1271,Datos!$B$8:$C$13,2,0)), Datos!$I$9:$N$13, IF(ISERROR(VLOOKUP($Y1271,Datos!$B$17:$C$21,2,0)),0,VLOOKUP($Y1271, Datos!$B$17:$C$21,2,0)+1),  0),  "-")</f>
        <v>25</v>
      </c>
      <c r="AA1271" s="177"/>
      <c r="AB1271" s="177"/>
      <c r="AC1271" s="179"/>
      <c r="AD1271" s="180"/>
      <c r="AE1271" s="198">
        <f t="shared" si="60"/>
        <v>22</v>
      </c>
      <c r="AF1271" s="198">
        <f t="shared" si="61"/>
        <v>25</v>
      </c>
      <c r="AG1271" s="178">
        <v>3</v>
      </c>
      <c r="AH1271" s="198" t="str">
        <f>IF(ISERROR(VLOOKUP($AG1271,Datos!$A$9:$E$13,2,0)),"",VLOOKUP($AG1271,Datos!$A$9:$E$13,2,0))</f>
        <v>3 Moderado</v>
      </c>
      <c r="AI1271" s="197" t="str">
        <f>IF(ISERROR(VLOOKUP($AJ1271,Datos!$D$8:$E$13,2,0)),0,VLOOKUP($AJ1271,Datos!$D$8:$E$13,2,0))</f>
        <v>Extremadamente Dañino</v>
      </c>
      <c r="AJ1271" s="198">
        <f>IF(ISERROR(VLOOKUP($X1271,Datos!$B$8:$E$13,3,0)), 0, VLOOKUP($X1271,Datos!$B$8:$E$13,3,0))</f>
        <v>4</v>
      </c>
      <c r="AK1271" s="198">
        <f>IF(ISERROR(VLOOKUP(AL1271,Datos!D1264:E1269,2,0)),0,VLOOKUP(AL1271,Datos!D1264:E1269,2,0))</f>
        <v>0</v>
      </c>
      <c r="AL1271" s="198">
        <f>IF(ISERROR(VLOOKUP(Y1271,Datos!B1264:E1269,3,0)),0,VLOOKUP(Y1271,Datos!B1264:E1269,3,0))</f>
        <v>0</v>
      </c>
      <c r="AM1271" s="198">
        <f t="shared" si="62"/>
        <v>4</v>
      </c>
      <c r="AN1271" s="198" t="str">
        <f>IF(ISERROR(VLOOKUP($AM1271,Datos!$I$24:$J$28,2,0)),"-",VLOOKUP($AM1271,Datos!$I$24:$J$28,2,0))</f>
        <v>Moderado</v>
      </c>
    </row>
    <row r="1272" spans="1:40" s="199" customFormat="1">
      <c r="A1272" s="196"/>
      <c r="B1272" s="177"/>
      <c r="C1272" s="177"/>
      <c r="D1272" s="177"/>
      <c r="E1272" s="177"/>
      <c r="F1272" s="177"/>
      <c r="G1272" s="177"/>
      <c r="H1272" s="177"/>
      <c r="I1272" s="177"/>
      <c r="J1272" s="177"/>
      <c r="K1272" s="177"/>
      <c r="L1272" s="177"/>
      <c r="M1272" s="178" t="s">
        <v>191</v>
      </c>
      <c r="N1272" s="178" t="s">
        <v>194</v>
      </c>
      <c r="O1272" s="198">
        <f>IF( AND($M1272&lt;&gt;"", $N1272&lt;&gt;""), VLOOKUP( IF(ISERROR(VLOOKUP($M1272,Datos!$B$8:$C$13,2,0)),0,VLOOKUP($M1272,Datos!$B$8:$C$13,2,0)), Datos!$I$9:$N$13, IF(ISERROR(VLOOKUP($N1272,Datos!$B$17:$C$21,2,0)),0,VLOOKUP($N1272, Datos!$B$17:$C$21,2,0)+1),  0),  "-")</f>
        <v>22</v>
      </c>
      <c r="P1272" s="177"/>
      <c r="Q1272" s="177"/>
      <c r="R1272" s="177"/>
      <c r="S1272" s="178" t="s">
        <v>40</v>
      </c>
      <c r="T1272" s="198" t="str">
        <f>IF(ISERROR(VLOOKUP($S1272,Datos!$B$25:$C$29,2,0)),"", VLOOKUP($S1272,Datos!$B$25:$C$29,2,0))</f>
        <v>Alta</v>
      </c>
      <c r="U1272" s="198" t="str">
        <f>VLOOKUP($S1272,'Efectividad de Controles'!$B$5:$D$9,3,0)</f>
        <v>Impacto / Probabilidad</v>
      </c>
      <c r="V1272" s="177"/>
      <c r="W1272" s="177"/>
      <c r="X1272" s="178" t="s">
        <v>191</v>
      </c>
      <c r="Y1272" s="178" t="s">
        <v>196</v>
      </c>
      <c r="Z1272" s="198">
        <f>IF( AND($X1272&lt;&gt;"", $Y1272&lt;&gt;""), VLOOKUP( IF(ISERROR(VLOOKUP($X1272,Datos!$B$8:$C$13,2,0)),0,VLOOKUP($X1272,Datos!$B$8:$C$13,2,0)), Datos!$I$9:$N$13, IF(ISERROR(VLOOKUP($Y1272,Datos!$B$17:$C$21,2,0)),0,VLOOKUP($Y1272, Datos!$B$17:$C$21,2,0)+1),  0),  "-")</f>
        <v>25</v>
      </c>
      <c r="AA1272" s="177"/>
      <c r="AB1272" s="177"/>
      <c r="AC1272" s="179"/>
      <c r="AD1272" s="180"/>
      <c r="AE1272" s="198">
        <f t="shared" si="60"/>
        <v>22</v>
      </c>
      <c r="AF1272" s="198">
        <f t="shared" si="61"/>
        <v>25</v>
      </c>
      <c r="AG1272" s="178">
        <v>3</v>
      </c>
      <c r="AH1272" s="198" t="str">
        <f>IF(ISERROR(VLOOKUP($AG1272,Datos!$A$9:$E$13,2,0)),"",VLOOKUP($AG1272,Datos!$A$9:$E$13,2,0))</f>
        <v>3 Moderado</v>
      </c>
      <c r="AI1272" s="197" t="str">
        <f>IF(ISERROR(VLOOKUP($AJ1272,Datos!$D$8:$E$13,2,0)),0,VLOOKUP($AJ1272,Datos!$D$8:$E$13,2,0))</f>
        <v>Extremadamente Dañino</v>
      </c>
      <c r="AJ1272" s="198">
        <f>IF(ISERROR(VLOOKUP($X1272,Datos!$B$8:$E$13,3,0)), 0, VLOOKUP($X1272,Datos!$B$8:$E$13,3,0))</f>
        <v>4</v>
      </c>
      <c r="AK1272" s="198">
        <f>IF(ISERROR(VLOOKUP(AL1272,Datos!D1265:E1270,2,0)),0,VLOOKUP(AL1272,Datos!D1265:E1270,2,0))</f>
        <v>0</v>
      </c>
      <c r="AL1272" s="198">
        <f>IF(ISERROR(VLOOKUP(Y1272,Datos!B1265:E1270,3,0)),0,VLOOKUP(Y1272,Datos!B1265:E1270,3,0))</f>
        <v>0</v>
      </c>
      <c r="AM1272" s="198">
        <f t="shared" si="62"/>
        <v>4</v>
      </c>
      <c r="AN1272" s="198" t="str">
        <f>IF(ISERROR(VLOOKUP($AM1272,Datos!$I$24:$J$28,2,0)),"-",VLOOKUP($AM1272,Datos!$I$24:$J$28,2,0))</f>
        <v>Moderado</v>
      </c>
    </row>
    <row r="1273" spans="1:40" s="199" customFormat="1">
      <c r="A1273" s="196"/>
      <c r="B1273" s="177"/>
      <c r="C1273" s="177"/>
      <c r="D1273" s="177"/>
      <c r="E1273" s="177"/>
      <c r="F1273" s="177"/>
      <c r="G1273" s="177"/>
      <c r="H1273" s="177"/>
      <c r="I1273" s="177"/>
      <c r="J1273" s="177"/>
      <c r="K1273" s="177"/>
      <c r="L1273" s="177"/>
      <c r="M1273" s="178" t="s">
        <v>191</v>
      </c>
      <c r="N1273" s="178" t="s">
        <v>194</v>
      </c>
      <c r="O1273" s="198">
        <f>IF( AND($M1273&lt;&gt;"", $N1273&lt;&gt;""), VLOOKUP( IF(ISERROR(VLOOKUP($M1273,Datos!$B$8:$C$13,2,0)),0,VLOOKUP($M1273,Datos!$B$8:$C$13,2,0)), Datos!$I$9:$N$13, IF(ISERROR(VLOOKUP($N1273,Datos!$B$17:$C$21,2,0)),0,VLOOKUP($N1273, Datos!$B$17:$C$21,2,0)+1),  0),  "-")</f>
        <v>22</v>
      </c>
      <c r="P1273" s="177"/>
      <c r="Q1273" s="177"/>
      <c r="R1273" s="177"/>
      <c r="S1273" s="178" t="s">
        <v>40</v>
      </c>
      <c r="T1273" s="198" t="str">
        <f>IF(ISERROR(VLOOKUP($S1273,Datos!$B$25:$C$29,2,0)),"", VLOOKUP($S1273,Datos!$B$25:$C$29,2,0))</f>
        <v>Alta</v>
      </c>
      <c r="U1273" s="198" t="str">
        <f>VLOOKUP($S1273,'Efectividad de Controles'!$B$5:$D$9,3,0)</f>
        <v>Impacto / Probabilidad</v>
      </c>
      <c r="V1273" s="177"/>
      <c r="W1273" s="177"/>
      <c r="X1273" s="178" t="s">
        <v>191</v>
      </c>
      <c r="Y1273" s="178" t="s">
        <v>196</v>
      </c>
      <c r="Z1273" s="198">
        <f>IF( AND($X1273&lt;&gt;"", $Y1273&lt;&gt;""), VLOOKUP( IF(ISERROR(VLOOKUP($X1273,Datos!$B$8:$C$13,2,0)),0,VLOOKUP($X1273,Datos!$B$8:$C$13,2,0)), Datos!$I$9:$N$13, IF(ISERROR(VLOOKUP($Y1273,Datos!$B$17:$C$21,2,0)),0,VLOOKUP($Y1273, Datos!$B$17:$C$21,2,0)+1),  0),  "-")</f>
        <v>25</v>
      </c>
      <c r="AA1273" s="177"/>
      <c r="AB1273" s="177"/>
      <c r="AC1273" s="179"/>
      <c r="AD1273" s="180"/>
      <c r="AE1273" s="198">
        <f t="shared" si="60"/>
        <v>22</v>
      </c>
      <c r="AF1273" s="198">
        <f t="shared" si="61"/>
        <v>25</v>
      </c>
      <c r="AG1273" s="178">
        <v>3</v>
      </c>
      <c r="AH1273" s="198" t="str">
        <f>IF(ISERROR(VLOOKUP($AG1273,Datos!$A$9:$E$13,2,0)),"",VLOOKUP($AG1273,Datos!$A$9:$E$13,2,0))</f>
        <v>3 Moderado</v>
      </c>
      <c r="AI1273" s="197" t="str">
        <f>IF(ISERROR(VLOOKUP($AJ1273,Datos!$D$8:$E$13,2,0)),0,VLOOKUP($AJ1273,Datos!$D$8:$E$13,2,0))</f>
        <v>Extremadamente Dañino</v>
      </c>
      <c r="AJ1273" s="198">
        <f>IF(ISERROR(VLOOKUP($X1273,Datos!$B$8:$E$13,3,0)), 0, VLOOKUP($X1273,Datos!$B$8:$E$13,3,0))</f>
        <v>4</v>
      </c>
      <c r="AK1273" s="198">
        <f>IF(ISERROR(VLOOKUP(AL1273,Datos!D1266:E1271,2,0)),0,VLOOKUP(AL1273,Datos!D1266:E1271,2,0))</f>
        <v>0</v>
      </c>
      <c r="AL1273" s="198">
        <f>IF(ISERROR(VLOOKUP(Y1273,Datos!B1266:E1271,3,0)),0,VLOOKUP(Y1273,Datos!B1266:E1271,3,0))</f>
        <v>0</v>
      </c>
      <c r="AM1273" s="198">
        <f t="shared" si="62"/>
        <v>4</v>
      </c>
      <c r="AN1273" s="198" t="str">
        <f>IF(ISERROR(VLOOKUP($AM1273,Datos!$I$24:$J$28,2,0)),"-",VLOOKUP($AM1273,Datos!$I$24:$J$28,2,0))</f>
        <v>Moderado</v>
      </c>
    </row>
    <row r="1274" spans="1:40" s="199" customFormat="1">
      <c r="A1274" s="196"/>
      <c r="B1274" s="177"/>
      <c r="C1274" s="177"/>
      <c r="D1274" s="177"/>
      <c r="E1274" s="177"/>
      <c r="F1274" s="177"/>
      <c r="G1274" s="177"/>
      <c r="H1274" s="177"/>
      <c r="I1274" s="177"/>
      <c r="J1274" s="177"/>
      <c r="K1274" s="177"/>
      <c r="L1274" s="177"/>
      <c r="M1274" s="178" t="s">
        <v>191</v>
      </c>
      <c r="N1274" s="178" t="s">
        <v>194</v>
      </c>
      <c r="O1274" s="198">
        <f>IF( AND($M1274&lt;&gt;"", $N1274&lt;&gt;""), VLOOKUP( IF(ISERROR(VLOOKUP($M1274,Datos!$B$8:$C$13,2,0)),0,VLOOKUP($M1274,Datos!$B$8:$C$13,2,0)), Datos!$I$9:$N$13, IF(ISERROR(VLOOKUP($N1274,Datos!$B$17:$C$21,2,0)),0,VLOOKUP($N1274, Datos!$B$17:$C$21,2,0)+1),  0),  "-")</f>
        <v>22</v>
      </c>
      <c r="P1274" s="177"/>
      <c r="Q1274" s="177"/>
      <c r="R1274" s="177"/>
      <c r="S1274" s="178" t="s">
        <v>40</v>
      </c>
      <c r="T1274" s="198" t="str">
        <f>IF(ISERROR(VLOOKUP($S1274,Datos!$B$25:$C$29,2,0)),"", VLOOKUP($S1274,Datos!$B$25:$C$29,2,0))</f>
        <v>Alta</v>
      </c>
      <c r="U1274" s="198" t="str">
        <f>VLOOKUP($S1274,'Efectividad de Controles'!$B$5:$D$9,3,0)</f>
        <v>Impacto / Probabilidad</v>
      </c>
      <c r="V1274" s="177"/>
      <c r="W1274" s="177"/>
      <c r="X1274" s="178" t="s">
        <v>191</v>
      </c>
      <c r="Y1274" s="178" t="s">
        <v>196</v>
      </c>
      <c r="Z1274" s="198">
        <f>IF( AND($X1274&lt;&gt;"", $Y1274&lt;&gt;""), VLOOKUP( IF(ISERROR(VLOOKUP($X1274,Datos!$B$8:$C$13,2,0)),0,VLOOKUP($X1274,Datos!$B$8:$C$13,2,0)), Datos!$I$9:$N$13, IF(ISERROR(VLOOKUP($Y1274,Datos!$B$17:$C$21,2,0)),0,VLOOKUP($Y1274, Datos!$B$17:$C$21,2,0)+1),  0),  "-")</f>
        <v>25</v>
      </c>
      <c r="AA1274" s="177"/>
      <c r="AB1274" s="177"/>
      <c r="AC1274" s="179"/>
      <c r="AD1274" s="180"/>
      <c r="AE1274" s="198">
        <f t="shared" si="60"/>
        <v>22</v>
      </c>
      <c r="AF1274" s="198">
        <f t="shared" si="61"/>
        <v>25</v>
      </c>
      <c r="AG1274" s="178">
        <v>3</v>
      </c>
      <c r="AH1274" s="198" t="str">
        <f>IF(ISERROR(VLOOKUP($AG1274,Datos!$A$9:$E$13,2,0)),"",VLOOKUP($AG1274,Datos!$A$9:$E$13,2,0))</f>
        <v>3 Moderado</v>
      </c>
      <c r="AI1274" s="197" t="str">
        <f>IF(ISERROR(VLOOKUP($AJ1274,Datos!$D$8:$E$13,2,0)),0,VLOOKUP($AJ1274,Datos!$D$8:$E$13,2,0))</f>
        <v>Extremadamente Dañino</v>
      </c>
      <c r="AJ1274" s="198">
        <f>IF(ISERROR(VLOOKUP($X1274,Datos!$B$8:$E$13,3,0)), 0, VLOOKUP($X1274,Datos!$B$8:$E$13,3,0))</f>
        <v>4</v>
      </c>
      <c r="AK1274" s="198">
        <f>IF(ISERROR(VLOOKUP(AL1274,Datos!D1267:E1272,2,0)),0,VLOOKUP(AL1274,Datos!D1267:E1272,2,0))</f>
        <v>0</v>
      </c>
      <c r="AL1274" s="198">
        <f>IF(ISERROR(VLOOKUP(Y1274,Datos!B1267:E1272,3,0)),0,VLOOKUP(Y1274,Datos!B1267:E1272,3,0))</f>
        <v>0</v>
      </c>
      <c r="AM1274" s="198">
        <f t="shared" si="62"/>
        <v>4</v>
      </c>
      <c r="AN1274" s="198" t="str">
        <f>IF(ISERROR(VLOOKUP($AM1274,Datos!$I$24:$J$28,2,0)),"-",VLOOKUP($AM1274,Datos!$I$24:$J$28,2,0))</f>
        <v>Moderado</v>
      </c>
    </row>
    <row r="1275" spans="1:40" s="199" customFormat="1">
      <c r="A1275" s="196"/>
      <c r="B1275" s="177"/>
      <c r="C1275" s="177"/>
      <c r="D1275" s="177"/>
      <c r="E1275" s="177"/>
      <c r="F1275" s="177"/>
      <c r="G1275" s="177"/>
      <c r="H1275" s="177"/>
      <c r="I1275" s="177"/>
      <c r="J1275" s="177"/>
      <c r="K1275" s="177"/>
      <c r="L1275" s="177"/>
      <c r="M1275" s="178" t="s">
        <v>191</v>
      </c>
      <c r="N1275" s="178" t="s">
        <v>194</v>
      </c>
      <c r="O1275" s="198">
        <f>IF( AND($M1275&lt;&gt;"", $N1275&lt;&gt;""), VLOOKUP( IF(ISERROR(VLOOKUP($M1275,Datos!$B$8:$C$13,2,0)),0,VLOOKUP($M1275,Datos!$B$8:$C$13,2,0)), Datos!$I$9:$N$13, IF(ISERROR(VLOOKUP($N1275,Datos!$B$17:$C$21,2,0)),0,VLOOKUP($N1275, Datos!$B$17:$C$21,2,0)+1),  0),  "-")</f>
        <v>22</v>
      </c>
      <c r="P1275" s="177"/>
      <c r="Q1275" s="177"/>
      <c r="R1275" s="177"/>
      <c r="S1275" s="178" t="s">
        <v>40</v>
      </c>
      <c r="T1275" s="198" t="str">
        <f>IF(ISERROR(VLOOKUP($S1275,Datos!$B$25:$C$29,2,0)),"", VLOOKUP($S1275,Datos!$B$25:$C$29,2,0))</f>
        <v>Alta</v>
      </c>
      <c r="U1275" s="198" t="str">
        <f>VLOOKUP($S1275,'Efectividad de Controles'!$B$5:$D$9,3,0)</f>
        <v>Impacto / Probabilidad</v>
      </c>
      <c r="V1275" s="177"/>
      <c r="W1275" s="177"/>
      <c r="X1275" s="178" t="s">
        <v>191</v>
      </c>
      <c r="Y1275" s="178" t="s">
        <v>196</v>
      </c>
      <c r="Z1275" s="198">
        <f>IF( AND($X1275&lt;&gt;"", $Y1275&lt;&gt;""), VLOOKUP( IF(ISERROR(VLOOKUP($X1275,Datos!$B$8:$C$13,2,0)),0,VLOOKUP($X1275,Datos!$B$8:$C$13,2,0)), Datos!$I$9:$N$13, IF(ISERROR(VLOOKUP($Y1275,Datos!$B$17:$C$21,2,0)),0,VLOOKUP($Y1275, Datos!$B$17:$C$21,2,0)+1),  0),  "-")</f>
        <v>25</v>
      </c>
      <c r="AA1275" s="177"/>
      <c r="AB1275" s="177"/>
      <c r="AC1275" s="179"/>
      <c r="AD1275" s="180"/>
      <c r="AE1275" s="198">
        <f t="shared" si="60"/>
        <v>22</v>
      </c>
      <c r="AF1275" s="198">
        <f t="shared" si="61"/>
        <v>25</v>
      </c>
      <c r="AG1275" s="178">
        <v>3</v>
      </c>
      <c r="AH1275" s="198" t="str">
        <f>IF(ISERROR(VLOOKUP($AG1275,Datos!$A$9:$E$13,2,0)),"",VLOOKUP($AG1275,Datos!$A$9:$E$13,2,0))</f>
        <v>3 Moderado</v>
      </c>
      <c r="AI1275" s="197" t="str">
        <f>IF(ISERROR(VLOOKUP($AJ1275,Datos!$D$8:$E$13,2,0)),0,VLOOKUP($AJ1275,Datos!$D$8:$E$13,2,0))</f>
        <v>Extremadamente Dañino</v>
      </c>
      <c r="AJ1275" s="198">
        <f>IF(ISERROR(VLOOKUP($X1275,Datos!$B$8:$E$13,3,0)), 0, VLOOKUP($X1275,Datos!$B$8:$E$13,3,0))</f>
        <v>4</v>
      </c>
      <c r="AK1275" s="198">
        <f>IF(ISERROR(VLOOKUP(AL1275,Datos!D1268:E1273,2,0)),0,VLOOKUP(AL1275,Datos!D1268:E1273,2,0))</f>
        <v>0</v>
      </c>
      <c r="AL1275" s="198">
        <f>IF(ISERROR(VLOOKUP(Y1275,Datos!B1268:E1273,3,0)),0,VLOOKUP(Y1275,Datos!B1268:E1273,3,0))</f>
        <v>0</v>
      </c>
      <c r="AM1275" s="198">
        <f t="shared" si="62"/>
        <v>4</v>
      </c>
      <c r="AN1275" s="198" t="str">
        <f>IF(ISERROR(VLOOKUP($AM1275,Datos!$I$24:$J$28,2,0)),"-",VLOOKUP($AM1275,Datos!$I$24:$J$28,2,0))</f>
        <v>Moderado</v>
      </c>
    </row>
    <row r="1276" spans="1:40" s="199" customFormat="1">
      <c r="A1276" s="196"/>
      <c r="B1276" s="177"/>
      <c r="C1276" s="177"/>
      <c r="D1276" s="177"/>
      <c r="E1276" s="177"/>
      <c r="F1276" s="177"/>
      <c r="G1276" s="177"/>
      <c r="H1276" s="177"/>
      <c r="I1276" s="177"/>
      <c r="J1276" s="177"/>
      <c r="K1276" s="177"/>
      <c r="L1276" s="177"/>
      <c r="M1276" s="178" t="s">
        <v>191</v>
      </c>
      <c r="N1276" s="178" t="s">
        <v>194</v>
      </c>
      <c r="O1276" s="198">
        <f>IF( AND($M1276&lt;&gt;"", $N1276&lt;&gt;""), VLOOKUP( IF(ISERROR(VLOOKUP($M1276,Datos!$B$8:$C$13,2,0)),0,VLOOKUP($M1276,Datos!$B$8:$C$13,2,0)), Datos!$I$9:$N$13, IF(ISERROR(VLOOKUP($N1276,Datos!$B$17:$C$21,2,0)),0,VLOOKUP($N1276, Datos!$B$17:$C$21,2,0)+1),  0),  "-")</f>
        <v>22</v>
      </c>
      <c r="P1276" s="177"/>
      <c r="Q1276" s="177"/>
      <c r="R1276" s="177"/>
      <c r="S1276" s="178" t="s">
        <v>40</v>
      </c>
      <c r="T1276" s="198" t="str">
        <f>IF(ISERROR(VLOOKUP($S1276,Datos!$B$25:$C$29,2,0)),"", VLOOKUP($S1276,Datos!$B$25:$C$29,2,0))</f>
        <v>Alta</v>
      </c>
      <c r="U1276" s="198" t="str">
        <f>VLOOKUP($S1276,'Efectividad de Controles'!$B$5:$D$9,3,0)</f>
        <v>Impacto / Probabilidad</v>
      </c>
      <c r="V1276" s="177"/>
      <c r="W1276" s="177"/>
      <c r="X1276" s="178" t="s">
        <v>191</v>
      </c>
      <c r="Y1276" s="178" t="s">
        <v>196</v>
      </c>
      <c r="Z1276" s="198">
        <f>IF( AND($X1276&lt;&gt;"", $Y1276&lt;&gt;""), VLOOKUP( IF(ISERROR(VLOOKUP($X1276,Datos!$B$8:$C$13,2,0)),0,VLOOKUP($X1276,Datos!$B$8:$C$13,2,0)), Datos!$I$9:$N$13, IF(ISERROR(VLOOKUP($Y1276,Datos!$B$17:$C$21,2,0)),0,VLOOKUP($Y1276, Datos!$B$17:$C$21,2,0)+1),  0),  "-")</f>
        <v>25</v>
      </c>
      <c r="AA1276" s="177"/>
      <c r="AB1276" s="177"/>
      <c r="AC1276" s="179"/>
      <c r="AD1276" s="180"/>
      <c r="AE1276" s="198">
        <f t="shared" si="60"/>
        <v>22</v>
      </c>
      <c r="AF1276" s="198">
        <f t="shared" si="61"/>
        <v>25</v>
      </c>
      <c r="AG1276" s="178">
        <v>3</v>
      </c>
      <c r="AH1276" s="198" t="str">
        <f>IF(ISERROR(VLOOKUP($AG1276,Datos!$A$9:$E$13,2,0)),"",VLOOKUP($AG1276,Datos!$A$9:$E$13,2,0))</f>
        <v>3 Moderado</v>
      </c>
      <c r="AI1276" s="197" t="str">
        <f>IF(ISERROR(VLOOKUP($AJ1276,Datos!$D$8:$E$13,2,0)),0,VLOOKUP($AJ1276,Datos!$D$8:$E$13,2,0))</f>
        <v>Extremadamente Dañino</v>
      </c>
      <c r="AJ1276" s="198">
        <f>IF(ISERROR(VLOOKUP($X1276,Datos!$B$8:$E$13,3,0)), 0, VLOOKUP($X1276,Datos!$B$8:$E$13,3,0))</f>
        <v>4</v>
      </c>
      <c r="AK1276" s="198">
        <f>IF(ISERROR(VLOOKUP(AL1276,Datos!D1269:E1274,2,0)),0,VLOOKUP(AL1276,Datos!D1269:E1274,2,0))</f>
        <v>0</v>
      </c>
      <c r="AL1276" s="198">
        <f>IF(ISERROR(VLOOKUP(Y1276,Datos!B1269:E1274,3,0)),0,VLOOKUP(Y1276,Datos!B1269:E1274,3,0))</f>
        <v>0</v>
      </c>
      <c r="AM1276" s="198">
        <f t="shared" si="62"/>
        <v>4</v>
      </c>
      <c r="AN1276" s="198" t="str">
        <f>IF(ISERROR(VLOOKUP($AM1276,Datos!$I$24:$J$28,2,0)),"-",VLOOKUP($AM1276,Datos!$I$24:$J$28,2,0))</f>
        <v>Moderado</v>
      </c>
    </row>
    <row r="1277" spans="1:40" s="199" customFormat="1">
      <c r="A1277" s="196"/>
      <c r="B1277" s="177"/>
      <c r="C1277" s="177"/>
      <c r="D1277" s="177"/>
      <c r="E1277" s="177"/>
      <c r="F1277" s="177"/>
      <c r="G1277" s="177"/>
      <c r="H1277" s="177"/>
      <c r="I1277" s="177"/>
      <c r="J1277" s="177"/>
      <c r="K1277" s="177"/>
      <c r="L1277" s="177"/>
      <c r="M1277" s="178" t="s">
        <v>191</v>
      </c>
      <c r="N1277" s="178" t="s">
        <v>194</v>
      </c>
      <c r="O1277" s="198">
        <f>IF( AND($M1277&lt;&gt;"", $N1277&lt;&gt;""), VLOOKUP( IF(ISERROR(VLOOKUP($M1277,Datos!$B$8:$C$13,2,0)),0,VLOOKUP($M1277,Datos!$B$8:$C$13,2,0)), Datos!$I$9:$N$13, IF(ISERROR(VLOOKUP($N1277,Datos!$B$17:$C$21,2,0)),0,VLOOKUP($N1277, Datos!$B$17:$C$21,2,0)+1),  0),  "-")</f>
        <v>22</v>
      </c>
      <c r="P1277" s="177"/>
      <c r="Q1277" s="177"/>
      <c r="R1277" s="177"/>
      <c r="S1277" s="178" t="s">
        <v>40</v>
      </c>
      <c r="T1277" s="198" t="str">
        <f>IF(ISERROR(VLOOKUP($S1277,Datos!$B$25:$C$29,2,0)),"", VLOOKUP($S1277,Datos!$B$25:$C$29,2,0))</f>
        <v>Alta</v>
      </c>
      <c r="U1277" s="198" t="str">
        <f>VLOOKUP($S1277,'Efectividad de Controles'!$B$5:$D$9,3,0)</f>
        <v>Impacto / Probabilidad</v>
      </c>
      <c r="V1277" s="177"/>
      <c r="W1277" s="177"/>
      <c r="X1277" s="178" t="s">
        <v>191</v>
      </c>
      <c r="Y1277" s="178" t="s">
        <v>196</v>
      </c>
      <c r="Z1277" s="198">
        <f>IF( AND($X1277&lt;&gt;"", $Y1277&lt;&gt;""), VLOOKUP( IF(ISERROR(VLOOKUP($X1277,Datos!$B$8:$C$13,2,0)),0,VLOOKUP($X1277,Datos!$B$8:$C$13,2,0)), Datos!$I$9:$N$13, IF(ISERROR(VLOOKUP($Y1277,Datos!$B$17:$C$21,2,0)),0,VLOOKUP($Y1277, Datos!$B$17:$C$21,2,0)+1),  0),  "-")</f>
        <v>25</v>
      </c>
      <c r="AA1277" s="177"/>
      <c r="AB1277" s="177"/>
      <c r="AC1277" s="179"/>
      <c r="AD1277" s="180"/>
      <c r="AE1277" s="198">
        <f t="shared" si="60"/>
        <v>22</v>
      </c>
      <c r="AF1277" s="198">
        <f t="shared" si="61"/>
        <v>25</v>
      </c>
      <c r="AG1277" s="178">
        <v>3</v>
      </c>
      <c r="AH1277" s="198" t="str">
        <f>IF(ISERROR(VLOOKUP($AG1277,Datos!$A$9:$E$13,2,0)),"",VLOOKUP($AG1277,Datos!$A$9:$E$13,2,0))</f>
        <v>3 Moderado</v>
      </c>
      <c r="AI1277" s="197" t="str">
        <f>IF(ISERROR(VLOOKUP($AJ1277,Datos!$D$8:$E$13,2,0)),0,VLOOKUP($AJ1277,Datos!$D$8:$E$13,2,0))</f>
        <v>Extremadamente Dañino</v>
      </c>
      <c r="AJ1277" s="198">
        <f>IF(ISERROR(VLOOKUP($X1277,Datos!$B$8:$E$13,3,0)), 0, VLOOKUP($X1277,Datos!$B$8:$E$13,3,0))</f>
        <v>4</v>
      </c>
      <c r="AK1277" s="198">
        <f>IF(ISERROR(VLOOKUP(AL1277,Datos!D1270:E1275,2,0)),0,VLOOKUP(AL1277,Datos!D1270:E1275,2,0))</f>
        <v>0</v>
      </c>
      <c r="AL1277" s="198">
        <f>IF(ISERROR(VLOOKUP(Y1277,Datos!B1270:E1275,3,0)),0,VLOOKUP(Y1277,Datos!B1270:E1275,3,0))</f>
        <v>0</v>
      </c>
      <c r="AM1277" s="198">
        <f t="shared" si="62"/>
        <v>4</v>
      </c>
      <c r="AN1277" s="198" t="str">
        <f>IF(ISERROR(VLOOKUP($AM1277,Datos!$I$24:$J$28,2,0)),"-",VLOOKUP($AM1277,Datos!$I$24:$J$28,2,0))</f>
        <v>Moderado</v>
      </c>
    </row>
    <row r="1278" spans="1:40" s="199" customFormat="1">
      <c r="A1278" s="196"/>
      <c r="B1278" s="177"/>
      <c r="C1278" s="177"/>
      <c r="D1278" s="177"/>
      <c r="E1278" s="177"/>
      <c r="F1278" s="177"/>
      <c r="G1278" s="177"/>
      <c r="H1278" s="177"/>
      <c r="I1278" s="177"/>
      <c r="J1278" s="177"/>
      <c r="K1278" s="177"/>
      <c r="L1278" s="177"/>
      <c r="M1278" s="178" t="s">
        <v>191</v>
      </c>
      <c r="N1278" s="178" t="s">
        <v>194</v>
      </c>
      <c r="O1278" s="198">
        <f>IF( AND($M1278&lt;&gt;"", $N1278&lt;&gt;""), VLOOKUP( IF(ISERROR(VLOOKUP($M1278,Datos!$B$8:$C$13,2,0)),0,VLOOKUP($M1278,Datos!$B$8:$C$13,2,0)), Datos!$I$9:$N$13, IF(ISERROR(VLOOKUP($N1278,Datos!$B$17:$C$21,2,0)),0,VLOOKUP($N1278, Datos!$B$17:$C$21,2,0)+1),  0),  "-")</f>
        <v>22</v>
      </c>
      <c r="P1278" s="177"/>
      <c r="Q1278" s="177"/>
      <c r="R1278" s="177"/>
      <c r="S1278" s="178" t="s">
        <v>40</v>
      </c>
      <c r="T1278" s="198" t="str">
        <f>IF(ISERROR(VLOOKUP($S1278,Datos!$B$25:$C$29,2,0)),"", VLOOKUP($S1278,Datos!$B$25:$C$29,2,0))</f>
        <v>Alta</v>
      </c>
      <c r="U1278" s="198" t="str">
        <f>VLOOKUP($S1278,'Efectividad de Controles'!$B$5:$D$9,3,0)</f>
        <v>Impacto / Probabilidad</v>
      </c>
      <c r="V1278" s="177"/>
      <c r="W1278" s="177"/>
      <c r="X1278" s="178" t="s">
        <v>191</v>
      </c>
      <c r="Y1278" s="178" t="s">
        <v>196</v>
      </c>
      <c r="Z1278" s="198">
        <f>IF( AND($X1278&lt;&gt;"", $Y1278&lt;&gt;""), VLOOKUP( IF(ISERROR(VLOOKUP($X1278,Datos!$B$8:$C$13,2,0)),0,VLOOKUP($X1278,Datos!$B$8:$C$13,2,0)), Datos!$I$9:$N$13, IF(ISERROR(VLOOKUP($Y1278,Datos!$B$17:$C$21,2,0)),0,VLOOKUP($Y1278, Datos!$B$17:$C$21,2,0)+1),  0),  "-")</f>
        <v>25</v>
      </c>
      <c r="AA1278" s="177"/>
      <c r="AB1278" s="177"/>
      <c r="AC1278" s="179"/>
      <c r="AD1278" s="180"/>
      <c r="AE1278" s="198">
        <f t="shared" si="60"/>
        <v>22</v>
      </c>
      <c r="AF1278" s="198">
        <f t="shared" si="61"/>
        <v>25</v>
      </c>
      <c r="AG1278" s="178">
        <v>3</v>
      </c>
      <c r="AH1278" s="198" t="str">
        <f>IF(ISERROR(VLOOKUP($AG1278,Datos!$A$9:$E$13,2,0)),"",VLOOKUP($AG1278,Datos!$A$9:$E$13,2,0))</f>
        <v>3 Moderado</v>
      </c>
      <c r="AI1278" s="197" t="str">
        <f>IF(ISERROR(VLOOKUP($AJ1278,Datos!$D$8:$E$13,2,0)),0,VLOOKUP($AJ1278,Datos!$D$8:$E$13,2,0))</f>
        <v>Extremadamente Dañino</v>
      </c>
      <c r="AJ1278" s="198">
        <f>IF(ISERROR(VLOOKUP($X1278,Datos!$B$8:$E$13,3,0)), 0, VLOOKUP($X1278,Datos!$B$8:$E$13,3,0))</f>
        <v>4</v>
      </c>
      <c r="AK1278" s="198">
        <f>IF(ISERROR(VLOOKUP(AL1278,Datos!D1271:E1276,2,0)),0,VLOOKUP(AL1278,Datos!D1271:E1276,2,0))</f>
        <v>0</v>
      </c>
      <c r="AL1278" s="198">
        <f>IF(ISERROR(VLOOKUP(Y1278,Datos!B1271:E1276,3,0)),0,VLOOKUP(Y1278,Datos!B1271:E1276,3,0))</f>
        <v>0</v>
      </c>
      <c r="AM1278" s="198">
        <f t="shared" si="62"/>
        <v>4</v>
      </c>
      <c r="AN1278" s="198" t="str">
        <f>IF(ISERROR(VLOOKUP($AM1278,Datos!$I$24:$J$28,2,0)),"-",VLOOKUP($AM1278,Datos!$I$24:$J$28,2,0))</f>
        <v>Moderado</v>
      </c>
    </row>
    <row r="1279" spans="1:40" s="199" customFormat="1">
      <c r="A1279" s="196"/>
      <c r="B1279" s="177"/>
      <c r="C1279" s="177"/>
      <c r="D1279" s="177"/>
      <c r="E1279" s="177"/>
      <c r="F1279" s="177"/>
      <c r="G1279" s="177"/>
      <c r="H1279" s="177"/>
      <c r="I1279" s="177"/>
      <c r="J1279" s="177"/>
      <c r="K1279" s="177"/>
      <c r="L1279" s="177"/>
      <c r="M1279" s="178" t="s">
        <v>191</v>
      </c>
      <c r="N1279" s="178" t="s">
        <v>194</v>
      </c>
      <c r="O1279" s="198">
        <f>IF( AND($M1279&lt;&gt;"", $N1279&lt;&gt;""), VLOOKUP( IF(ISERROR(VLOOKUP($M1279,Datos!$B$8:$C$13,2,0)),0,VLOOKUP($M1279,Datos!$B$8:$C$13,2,0)), Datos!$I$9:$N$13, IF(ISERROR(VLOOKUP($N1279,Datos!$B$17:$C$21,2,0)),0,VLOOKUP($N1279, Datos!$B$17:$C$21,2,0)+1),  0),  "-")</f>
        <v>22</v>
      </c>
      <c r="P1279" s="177"/>
      <c r="Q1279" s="177"/>
      <c r="R1279" s="177"/>
      <c r="S1279" s="178" t="s">
        <v>40</v>
      </c>
      <c r="T1279" s="198" t="str">
        <f>IF(ISERROR(VLOOKUP($S1279,Datos!$B$25:$C$29,2,0)),"", VLOOKUP($S1279,Datos!$B$25:$C$29,2,0))</f>
        <v>Alta</v>
      </c>
      <c r="U1279" s="198" t="str">
        <f>VLOOKUP($S1279,'Efectividad de Controles'!$B$5:$D$9,3,0)</f>
        <v>Impacto / Probabilidad</v>
      </c>
      <c r="V1279" s="177"/>
      <c r="W1279" s="177"/>
      <c r="X1279" s="178" t="s">
        <v>191</v>
      </c>
      <c r="Y1279" s="178" t="s">
        <v>196</v>
      </c>
      <c r="Z1279" s="198">
        <f>IF( AND($X1279&lt;&gt;"", $Y1279&lt;&gt;""), VLOOKUP( IF(ISERROR(VLOOKUP($X1279,Datos!$B$8:$C$13,2,0)),0,VLOOKUP($X1279,Datos!$B$8:$C$13,2,0)), Datos!$I$9:$N$13, IF(ISERROR(VLOOKUP($Y1279,Datos!$B$17:$C$21,2,0)),0,VLOOKUP($Y1279, Datos!$B$17:$C$21,2,0)+1),  0),  "-")</f>
        <v>25</v>
      </c>
      <c r="AA1279" s="177"/>
      <c r="AB1279" s="177"/>
      <c r="AC1279" s="179"/>
      <c r="AD1279" s="180"/>
      <c r="AE1279" s="198">
        <f t="shared" si="60"/>
        <v>22</v>
      </c>
      <c r="AF1279" s="198">
        <f t="shared" si="61"/>
        <v>25</v>
      </c>
      <c r="AG1279" s="178">
        <v>3</v>
      </c>
      <c r="AH1279" s="198" t="str">
        <f>IF(ISERROR(VLOOKUP($AG1279,Datos!$A$9:$E$13,2,0)),"",VLOOKUP($AG1279,Datos!$A$9:$E$13,2,0))</f>
        <v>3 Moderado</v>
      </c>
      <c r="AI1279" s="197" t="str">
        <f>IF(ISERROR(VLOOKUP($AJ1279,Datos!$D$8:$E$13,2,0)),0,VLOOKUP($AJ1279,Datos!$D$8:$E$13,2,0))</f>
        <v>Extremadamente Dañino</v>
      </c>
      <c r="AJ1279" s="198">
        <f>IF(ISERROR(VLOOKUP($X1279,Datos!$B$8:$E$13,3,0)), 0, VLOOKUP($X1279,Datos!$B$8:$E$13,3,0))</f>
        <v>4</v>
      </c>
      <c r="AK1279" s="198">
        <f>IF(ISERROR(VLOOKUP(AL1279,Datos!D1272:E1277,2,0)),0,VLOOKUP(AL1279,Datos!D1272:E1277,2,0))</f>
        <v>0</v>
      </c>
      <c r="AL1279" s="198">
        <f>IF(ISERROR(VLOOKUP(Y1279,Datos!B1272:E1277,3,0)),0,VLOOKUP(Y1279,Datos!B1272:E1277,3,0))</f>
        <v>0</v>
      </c>
      <c r="AM1279" s="198">
        <f t="shared" si="62"/>
        <v>4</v>
      </c>
      <c r="AN1279" s="198" t="str">
        <f>IF(ISERROR(VLOOKUP($AM1279,Datos!$I$24:$J$28,2,0)),"-",VLOOKUP($AM1279,Datos!$I$24:$J$28,2,0))</f>
        <v>Moderado</v>
      </c>
    </row>
    <row r="1280" spans="1:40" s="199" customFormat="1">
      <c r="A1280" s="196"/>
      <c r="B1280" s="177"/>
      <c r="C1280" s="177"/>
      <c r="D1280" s="177"/>
      <c r="E1280" s="177"/>
      <c r="F1280" s="177"/>
      <c r="G1280" s="177"/>
      <c r="H1280" s="177"/>
      <c r="I1280" s="177"/>
      <c r="J1280" s="177"/>
      <c r="K1280" s="177"/>
      <c r="L1280" s="177"/>
      <c r="M1280" s="178" t="s">
        <v>191</v>
      </c>
      <c r="N1280" s="178" t="s">
        <v>194</v>
      </c>
      <c r="O1280" s="198">
        <f>IF( AND($M1280&lt;&gt;"", $N1280&lt;&gt;""), VLOOKUP( IF(ISERROR(VLOOKUP($M1280,Datos!$B$8:$C$13,2,0)),0,VLOOKUP($M1280,Datos!$B$8:$C$13,2,0)), Datos!$I$9:$N$13, IF(ISERROR(VLOOKUP($N1280,Datos!$B$17:$C$21,2,0)),0,VLOOKUP($N1280, Datos!$B$17:$C$21,2,0)+1),  0),  "-")</f>
        <v>22</v>
      </c>
      <c r="P1280" s="177"/>
      <c r="Q1280" s="177"/>
      <c r="R1280" s="177"/>
      <c r="S1280" s="178" t="s">
        <v>40</v>
      </c>
      <c r="T1280" s="198" t="str">
        <f>IF(ISERROR(VLOOKUP($S1280,Datos!$B$25:$C$29,2,0)),"", VLOOKUP($S1280,Datos!$B$25:$C$29,2,0))</f>
        <v>Alta</v>
      </c>
      <c r="U1280" s="198" t="str">
        <f>VLOOKUP($S1280,'Efectividad de Controles'!$B$5:$D$9,3,0)</f>
        <v>Impacto / Probabilidad</v>
      </c>
      <c r="V1280" s="177"/>
      <c r="W1280" s="177"/>
      <c r="X1280" s="178" t="s">
        <v>191</v>
      </c>
      <c r="Y1280" s="178" t="s">
        <v>196</v>
      </c>
      <c r="Z1280" s="198">
        <f>IF( AND($X1280&lt;&gt;"", $Y1280&lt;&gt;""), VLOOKUP( IF(ISERROR(VLOOKUP($X1280,Datos!$B$8:$C$13,2,0)),0,VLOOKUP($X1280,Datos!$B$8:$C$13,2,0)), Datos!$I$9:$N$13, IF(ISERROR(VLOOKUP($Y1280,Datos!$B$17:$C$21,2,0)),0,VLOOKUP($Y1280, Datos!$B$17:$C$21,2,0)+1),  0),  "-")</f>
        <v>25</v>
      </c>
      <c r="AA1280" s="177"/>
      <c r="AB1280" s="177"/>
      <c r="AC1280" s="179"/>
      <c r="AD1280" s="180"/>
      <c r="AE1280" s="198">
        <f t="shared" si="60"/>
        <v>22</v>
      </c>
      <c r="AF1280" s="198">
        <f t="shared" si="61"/>
        <v>25</v>
      </c>
      <c r="AG1280" s="178">
        <v>3</v>
      </c>
      <c r="AH1280" s="198" t="str">
        <f>IF(ISERROR(VLOOKUP($AG1280,Datos!$A$9:$E$13,2,0)),"",VLOOKUP($AG1280,Datos!$A$9:$E$13,2,0))</f>
        <v>3 Moderado</v>
      </c>
      <c r="AI1280" s="197" t="str">
        <f>IF(ISERROR(VLOOKUP($AJ1280,Datos!$D$8:$E$13,2,0)),0,VLOOKUP($AJ1280,Datos!$D$8:$E$13,2,0))</f>
        <v>Extremadamente Dañino</v>
      </c>
      <c r="AJ1280" s="198">
        <f>IF(ISERROR(VLOOKUP($X1280,Datos!$B$8:$E$13,3,0)), 0, VLOOKUP($X1280,Datos!$B$8:$E$13,3,0))</f>
        <v>4</v>
      </c>
      <c r="AK1280" s="198">
        <f>IF(ISERROR(VLOOKUP(AL1280,Datos!D1273:E1278,2,0)),0,VLOOKUP(AL1280,Datos!D1273:E1278,2,0))</f>
        <v>0</v>
      </c>
      <c r="AL1280" s="198">
        <f>IF(ISERROR(VLOOKUP(Y1280,Datos!B1273:E1278,3,0)),0,VLOOKUP(Y1280,Datos!B1273:E1278,3,0))</f>
        <v>0</v>
      </c>
      <c r="AM1280" s="198">
        <f t="shared" si="62"/>
        <v>4</v>
      </c>
      <c r="AN1280" s="198" t="str">
        <f>IF(ISERROR(VLOOKUP($AM1280,Datos!$I$24:$J$28,2,0)),"-",VLOOKUP($AM1280,Datos!$I$24:$J$28,2,0))</f>
        <v>Moderado</v>
      </c>
    </row>
    <row r="1281" spans="1:40" s="199" customFormat="1">
      <c r="A1281" s="196"/>
      <c r="B1281" s="177"/>
      <c r="C1281" s="177"/>
      <c r="D1281" s="177"/>
      <c r="E1281" s="177"/>
      <c r="F1281" s="177"/>
      <c r="G1281" s="177"/>
      <c r="H1281" s="177"/>
      <c r="I1281" s="177"/>
      <c r="J1281" s="177"/>
      <c r="K1281" s="177"/>
      <c r="L1281" s="177"/>
      <c r="M1281" s="178" t="s">
        <v>191</v>
      </c>
      <c r="N1281" s="178" t="s">
        <v>194</v>
      </c>
      <c r="O1281" s="198">
        <f>IF( AND($M1281&lt;&gt;"", $N1281&lt;&gt;""), VLOOKUP( IF(ISERROR(VLOOKUP($M1281,Datos!$B$8:$C$13,2,0)),0,VLOOKUP($M1281,Datos!$B$8:$C$13,2,0)), Datos!$I$9:$N$13, IF(ISERROR(VLOOKUP($N1281,Datos!$B$17:$C$21,2,0)),0,VLOOKUP($N1281, Datos!$B$17:$C$21,2,0)+1),  0),  "-")</f>
        <v>22</v>
      </c>
      <c r="P1281" s="177"/>
      <c r="Q1281" s="177"/>
      <c r="R1281" s="177"/>
      <c r="S1281" s="178" t="s">
        <v>40</v>
      </c>
      <c r="T1281" s="198" t="str">
        <f>IF(ISERROR(VLOOKUP($S1281,Datos!$B$25:$C$29,2,0)),"", VLOOKUP($S1281,Datos!$B$25:$C$29,2,0))</f>
        <v>Alta</v>
      </c>
      <c r="U1281" s="198" t="str">
        <f>VLOOKUP($S1281,'Efectividad de Controles'!$B$5:$D$9,3,0)</f>
        <v>Impacto / Probabilidad</v>
      </c>
      <c r="V1281" s="177"/>
      <c r="W1281" s="177"/>
      <c r="X1281" s="178" t="s">
        <v>191</v>
      </c>
      <c r="Y1281" s="178" t="s">
        <v>196</v>
      </c>
      <c r="Z1281" s="198">
        <f>IF( AND($X1281&lt;&gt;"", $Y1281&lt;&gt;""), VLOOKUP( IF(ISERROR(VLOOKUP($X1281,Datos!$B$8:$C$13,2,0)),0,VLOOKUP($X1281,Datos!$B$8:$C$13,2,0)), Datos!$I$9:$N$13, IF(ISERROR(VLOOKUP($Y1281,Datos!$B$17:$C$21,2,0)),0,VLOOKUP($Y1281, Datos!$B$17:$C$21,2,0)+1),  0),  "-")</f>
        <v>25</v>
      </c>
      <c r="AA1281" s="177"/>
      <c r="AB1281" s="177"/>
      <c r="AC1281" s="179"/>
      <c r="AD1281" s="180"/>
      <c r="AE1281" s="198">
        <f t="shared" si="60"/>
        <v>22</v>
      </c>
      <c r="AF1281" s="198">
        <f t="shared" si="61"/>
        <v>25</v>
      </c>
      <c r="AG1281" s="178">
        <v>3</v>
      </c>
      <c r="AH1281" s="198" t="str">
        <f>IF(ISERROR(VLOOKUP($AG1281,Datos!$A$9:$E$13,2,0)),"",VLOOKUP($AG1281,Datos!$A$9:$E$13,2,0))</f>
        <v>3 Moderado</v>
      </c>
      <c r="AI1281" s="197" t="str">
        <f>IF(ISERROR(VLOOKUP($AJ1281,Datos!$D$8:$E$13,2,0)),0,VLOOKUP($AJ1281,Datos!$D$8:$E$13,2,0))</f>
        <v>Extremadamente Dañino</v>
      </c>
      <c r="AJ1281" s="198">
        <f>IF(ISERROR(VLOOKUP($X1281,Datos!$B$8:$E$13,3,0)), 0, VLOOKUP($X1281,Datos!$B$8:$E$13,3,0))</f>
        <v>4</v>
      </c>
      <c r="AK1281" s="198">
        <f>IF(ISERROR(VLOOKUP(AL1281,Datos!D1274:E1279,2,0)),0,VLOOKUP(AL1281,Datos!D1274:E1279,2,0))</f>
        <v>0</v>
      </c>
      <c r="AL1281" s="198">
        <f>IF(ISERROR(VLOOKUP(Y1281,Datos!B1274:E1279,3,0)),0,VLOOKUP(Y1281,Datos!B1274:E1279,3,0))</f>
        <v>0</v>
      </c>
      <c r="AM1281" s="198">
        <f t="shared" si="62"/>
        <v>4</v>
      </c>
      <c r="AN1281" s="198" t="str">
        <f>IF(ISERROR(VLOOKUP($AM1281,Datos!$I$24:$J$28,2,0)),"-",VLOOKUP($AM1281,Datos!$I$24:$J$28,2,0))</f>
        <v>Moderado</v>
      </c>
    </row>
    <row r="1282" spans="1:40" s="199" customFormat="1">
      <c r="A1282" s="196"/>
      <c r="B1282" s="177"/>
      <c r="C1282" s="177"/>
      <c r="D1282" s="177"/>
      <c r="E1282" s="177"/>
      <c r="F1282" s="177"/>
      <c r="G1282" s="177"/>
      <c r="H1282" s="177"/>
      <c r="I1282" s="177"/>
      <c r="J1282" s="177"/>
      <c r="K1282" s="177"/>
      <c r="L1282" s="177"/>
      <c r="M1282" s="178" t="s">
        <v>191</v>
      </c>
      <c r="N1282" s="178" t="s">
        <v>194</v>
      </c>
      <c r="O1282" s="198">
        <f>IF( AND($M1282&lt;&gt;"", $N1282&lt;&gt;""), VLOOKUP( IF(ISERROR(VLOOKUP($M1282,Datos!$B$8:$C$13,2,0)),0,VLOOKUP($M1282,Datos!$B$8:$C$13,2,0)), Datos!$I$9:$N$13, IF(ISERROR(VLOOKUP($N1282,Datos!$B$17:$C$21,2,0)),0,VLOOKUP($N1282, Datos!$B$17:$C$21,2,0)+1),  0),  "-")</f>
        <v>22</v>
      </c>
      <c r="P1282" s="177"/>
      <c r="Q1282" s="177"/>
      <c r="R1282" s="177"/>
      <c r="S1282" s="178" t="s">
        <v>40</v>
      </c>
      <c r="T1282" s="198" t="str">
        <f>IF(ISERROR(VLOOKUP($S1282,Datos!$B$25:$C$29,2,0)),"", VLOOKUP($S1282,Datos!$B$25:$C$29,2,0))</f>
        <v>Alta</v>
      </c>
      <c r="U1282" s="198" t="str">
        <f>VLOOKUP($S1282,'Efectividad de Controles'!$B$5:$D$9,3,0)</f>
        <v>Impacto / Probabilidad</v>
      </c>
      <c r="V1282" s="177"/>
      <c r="W1282" s="177"/>
      <c r="X1282" s="178" t="s">
        <v>191</v>
      </c>
      <c r="Y1282" s="178" t="s">
        <v>196</v>
      </c>
      <c r="Z1282" s="198">
        <f>IF( AND($X1282&lt;&gt;"", $Y1282&lt;&gt;""), VLOOKUP( IF(ISERROR(VLOOKUP($X1282,Datos!$B$8:$C$13,2,0)),0,VLOOKUP($X1282,Datos!$B$8:$C$13,2,0)), Datos!$I$9:$N$13, IF(ISERROR(VLOOKUP($Y1282,Datos!$B$17:$C$21,2,0)),0,VLOOKUP($Y1282, Datos!$B$17:$C$21,2,0)+1),  0),  "-")</f>
        <v>25</v>
      </c>
      <c r="AA1282" s="177"/>
      <c r="AB1282" s="177"/>
      <c r="AC1282" s="179"/>
      <c r="AD1282" s="180"/>
      <c r="AE1282" s="198">
        <f t="shared" si="60"/>
        <v>22</v>
      </c>
      <c r="AF1282" s="198">
        <f t="shared" si="61"/>
        <v>25</v>
      </c>
      <c r="AG1282" s="178">
        <v>3</v>
      </c>
      <c r="AH1282" s="198" t="str">
        <f>IF(ISERROR(VLOOKUP($AG1282,Datos!$A$9:$E$13,2,0)),"",VLOOKUP($AG1282,Datos!$A$9:$E$13,2,0))</f>
        <v>3 Moderado</v>
      </c>
      <c r="AI1282" s="197" t="str">
        <f>IF(ISERROR(VLOOKUP($AJ1282,Datos!$D$8:$E$13,2,0)),0,VLOOKUP($AJ1282,Datos!$D$8:$E$13,2,0))</f>
        <v>Extremadamente Dañino</v>
      </c>
      <c r="AJ1282" s="198">
        <f>IF(ISERROR(VLOOKUP($X1282,Datos!$B$8:$E$13,3,0)), 0, VLOOKUP($X1282,Datos!$B$8:$E$13,3,0))</f>
        <v>4</v>
      </c>
      <c r="AK1282" s="198">
        <f>IF(ISERROR(VLOOKUP(AL1282,Datos!D1275:E1280,2,0)),0,VLOOKUP(AL1282,Datos!D1275:E1280,2,0))</f>
        <v>0</v>
      </c>
      <c r="AL1282" s="198">
        <f>IF(ISERROR(VLOOKUP(Y1282,Datos!B1275:E1280,3,0)),0,VLOOKUP(Y1282,Datos!B1275:E1280,3,0))</f>
        <v>0</v>
      </c>
      <c r="AM1282" s="198">
        <f t="shared" si="62"/>
        <v>4</v>
      </c>
      <c r="AN1282" s="198" t="str">
        <f>IF(ISERROR(VLOOKUP($AM1282,Datos!$I$24:$J$28,2,0)),"-",VLOOKUP($AM1282,Datos!$I$24:$J$28,2,0))</f>
        <v>Moderado</v>
      </c>
    </row>
    <row r="1283" spans="1:40" s="199" customFormat="1">
      <c r="A1283" s="196"/>
      <c r="B1283" s="177"/>
      <c r="C1283" s="177"/>
      <c r="D1283" s="177"/>
      <c r="E1283" s="177"/>
      <c r="F1283" s="177"/>
      <c r="G1283" s="177"/>
      <c r="H1283" s="177"/>
      <c r="I1283" s="177"/>
      <c r="J1283" s="177"/>
      <c r="K1283" s="177"/>
      <c r="L1283" s="177"/>
      <c r="M1283" s="178" t="s">
        <v>191</v>
      </c>
      <c r="N1283" s="178" t="s">
        <v>194</v>
      </c>
      <c r="O1283" s="198">
        <f>IF( AND($M1283&lt;&gt;"", $N1283&lt;&gt;""), VLOOKUP( IF(ISERROR(VLOOKUP($M1283,Datos!$B$8:$C$13,2,0)),0,VLOOKUP($M1283,Datos!$B$8:$C$13,2,0)), Datos!$I$9:$N$13, IF(ISERROR(VLOOKUP($N1283,Datos!$B$17:$C$21,2,0)),0,VLOOKUP($N1283, Datos!$B$17:$C$21,2,0)+1),  0),  "-")</f>
        <v>22</v>
      </c>
      <c r="P1283" s="177"/>
      <c r="Q1283" s="177"/>
      <c r="R1283" s="177"/>
      <c r="S1283" s="178" t="s">
        <v>40</v>
      </c>
      <c r="T1283" s="198" t="str">
        <f>IF(ISERROR(VLOOKUP($S1283,Datos!$B$25:$C$29,2,0)),"", VLOOKUP($S1283,Datos!$B$25:$C$29,2,0))</f>
        <v>Alta</v>
      </c>
      <c r="U1283" s="198" t="str">
        <f>VLOOKUP($S1283,'Efectividad de Controles'!$B$5:$D$9,3,0)</f>
        <v>Impacto / Probabilidad</v>
      </c>
      <c r="V1283" s="177"/>
      <c r="W1283" s="177"/>
      <c r="X1283" s="178" t="s">
        <v>191</v>
      </c>
      <c r="Y1283" s="178" t="s">
        <v>196</v>
      </c>
      <c r="Z1283" s="198">
        <f>IF( AND($X1283&lt;&gt;"", $Y1283&lt;&gt;""), VLOOKUP( IF(ISERROR(VLOOKUP($X1283,Datos!$B$8:$C$13,2,0)),0,VLOOKUP($X1283,Datos!$B$8:$C$13,2,0)), Datos!$I$9:$N$13, IF(ISERROR(VLOOKUP($Y1283,Datos!$B$17:$C$21,2,0)),0,VLOOKUP($Y1283, Datos!$B$17:$C$21,2,0)+1),  0),  "-")</f>
        <v>25</v>
      </c>
      <c r="AA1283" s="177"/>
      <c r="AB1283" s="177"/>
      <c r="AC1283" s="179"/>
      <c r="AD1283" s="180"/>
      <c r="AE1283" s="198">
        <f t="shared" si="60"/>
        <v>22</v>
      </c>
      <c r="AF1283" s="198">
        <f t="shared" si="61"/>
        <v>25</v>
      </c>
      <c r="AG1283" s="178">
        <v>3</v>
      </c>
      <c r="AH1283" s="198" t="str">
        <f>IF(ISERROR(VLOOKUP($AG1283,Datos!$A$9:$E$13,2,0)),"",VLOOKUP($AG1283,Datos!$A$9:$E$13,2,0))</f>
        <v>3 Moderado</v>
      </c>
      <c r="AI1283" s="197" t="str">
        <f>IF(ISERROR(VLOOKUP($AJ1283,Datos!$D$8:$E$13,2,0)),0,VLOOKUP($AJ1283,Datos!$D$8:$E$13,2,0))</f>
        <v>Extremadamente Dañino</v>
      </c>
      <c r="AJ1283" s="198">
        <f>IF(ISERROR(VLOOKUP($X1283,Datos!$B$8:$E$13,3,0)), 0, VLOOKUP($X1283,Datos!$B$8:$E$13,3,0))</f>
        <v>4</v>
      </c>
      <c r="AK1283" s="198">
        <f>IF(ISERROR(VLOOKUP(AL1283,Datos!D1276:E1281,2,0)),0,VLOOKUP(AL1283,Datos!D1276:E1281,2,0))</f>
        <v>0</v>
      </c>
      <c r="AL1283" s="198">
        <f>IF(ISERROR(VLOOKUP(Y1283,Datos!B1276:E1281,3,0)),0,VLOOKUP(Y1283,Datos!B1276:E1281,3,0))</f>
        <v>0</v>
      </c>
      <c r="AM1283" s="198">
        <f t="shared" si="62"/>
        <v>4</v>
      </c>
      <c r="AN1283" s="198" t="str">
        <f>IF(ISERROR(VLOOKUP($AM1283,Datos!$I$24:$J$28,2,0)),"-",VLOOKUP($AM1283,Datos!$I$24:$J$28,2,0))</f>
        <v>Moderado</v>
      </c>
    </row>
    <row r="1284" spans="1:40" s="199" customFormat="1">
      <c r="A1284" s="196"/>
      <c r="B1284" s="177"/>
      <c r="C1284" s="177"/>
      <c r="D1284" s="177"/>
      <c r="E1284" s="177"/>
      <c r="F1284" s="177"/>
      <c r="G1284" s="177"/>
      <c r="H1284" s="177"/>
      <c r="I1284" s="177"/>
      <c r="J1284" s="177"/>
      <c r="K1284" s="177"/>
      <c r="L1284" s="177"/>
      <c r="M1284" s="178" t="s">
        <v>191</v>
      </c>
      <c r="N1284" s="178" t="s">
        <v>194</v>
      </c>
      <c r="O1284" s="198">
        <f>IF( AND($M1284&lt;&gt;"", $N1284&lt;&gt;""), VLOOKUP( IF(ISERROR(VLOOKUP($M1284,Datos!$B$8:$C$13,2,0)),0,VLOOKUP($M1284,Datos!$B$8:$C$13,2,0)), Datos!$I$9:$N$13, IF(ISERROR(VLOOKUP($N1284,Datos!$B$17:$C$21,2,0)),0,VLOOKUP($N1284, Datos!$B$17:$C$21,2,0)+1),  0),  "-")</f>
        <v>22</v>
      </c>
      <c r="P1284" s="177"/>
      <c r="Q1284" s="177"/>
      <c r="R1284" s="177"/>
      <c r="S1284" s="178" t="s">
        <v>40</v>
      </c>
      <c r="T1284" s="198" t="str">
        <f>IF(ISERROR(VLOOKUP($S1284,Datos!$B$25:$C$29,2,0)),"", VLOOKUP($S1284,Datos!$B$25:$C$29,2,0))</f>
        <v>Alta</v>
      </c>
      <c r="U1284" s="198" t="str">
        <f>VLOOKUP($S1284,'Efectividad de Controles'!$B$5:$D$9,3,0)</f>
        <v>Impacto / Probabilidad</v>
      </c>
      <c r="V1284" s="177"/>
      <c r="W1284" s="177"/>
      <c r="X1284" s="178" t="s">
        <v>191</v>
      </c>
      <c r="Y1284" s="178" t="s">
        <v>196</v>
      </c>
      <c r="Z1284" s="198">
        <f>IF( AND($X1284&lt;&gt;"", $Y1284&lt;&gt;""), VLOOKUP( IF(ISERROR(VLOOKUP($X1284,Datos!$B$8:$C$13,2,0)),0,VLOOKUP($X1284,Datos!$B$8:$C$13,2,0)), Datos!$I$9:$N$13, IF(ISERROR(VLOOKUP($Y1284,Datos!$B$17:$C$21,2,0)),0,VLOOKUP($Y1284, Datos!$B$17:$C$21,2,0)+1),  0),  "-")</f>
        <v>25</v>
      </c>
      <c r="AA1284" s="177"/>
      <c r="AB1284" s="177"/>
      <c r="AC1284" s="179"/>
      <c r="AD1284" s="180"/>
      <c r="AE1284" s="198">
        <f t="shared" si="60"/>
        <v>22</v>
      </c>
      <c r="AF1284" s="198">
        <f t="shared" si="61"/>
        <v>25</v>
      </c>
      <c r="AG1284" s="178">
        <v>3</v>
      </c>
      <c r="AH1284" s="198" t="str">
        <f>IF(ISERROR(VLOOKUP($AG1284,Datos!$A$9:$E$13,2,0)),"",VLOOKUP($AG1284,Datos!$A$9:$E$13,2,0))</f>
        <v>3 Moderado</v>
      </c>
      <c r="AI1284" s="197" t="str">
        <f>IF(ISERROR(VLOOKUP($AJ1284,Datos!$D$8:$E$13,2,0)),0,VLOOKUP($AJ1284,Datos!$D$8:$E$13,2,0))</f>
        <v>Extremadamente Dañino</v>
      </c>
      <c r="AJ1284" s="198">
        <f>IF(ISERROR(VLOOKUP($X1284,Datos!$B$8:$E$13,3,0)), 0, VLOOKUP($X1284,Datos!$B$8:$E$13,3,0))</f>
        <v>4</v>
      </c>
      <c r="AK1284" s="198">
        <f>IF(ISERROR(VLOOKUP(AL1284,Datos!D1277:E1282,2,0)),0,VLOOKUP(AL1284,Datos!D1277:E1282,2,0))</f>
        <v>0</v>
      </c>
      <c r="AL1284" s="198">
        <f>IF(ISERROR(VLOOKUP(Y1284,Datos!B1277:E1282,3,0)),0,VLOOKUP(Y1284,Datos!B1277:E1282,3,0))</f>
        <v>0</v>
      </c>
      <c r="AM1284" s="198">
        <f t="shared" si="62"/>
        <v>4</v>
      </c>
      <c r="AN1284" s="198" t="str">
        <f>IF(ISERROR(VLOOKUP($AM1284,Datos!$I$24:$J$28,2,0)),"-",VLOOKUP($AM1284,Datos!$I$24:$J$28,2,0))</f>
        <v>Moderado</v>
      </c>
    </row>
    <row r="1285" spans="1:40" s="199" customFormat="1">
      <c r="A1285" s="196"/>
      <c r="B1285" s="177"/>
      <c r="C1285" s="177"/>
      <c r="D1285" s="177"/>
      <c r="E1285" s="177"/>
      <c r="F1285" s="177"/>
      <c r="G1285" s="177"/>
      <c r="H1285" s="177"/>
      <c r="I1285" s="177"/>
      <c r="J1285" s="177"/>
      <c r="K1285" s="177"/>
      <c r="L1285" s="177"/>
      <c r="M1285" s="178" t="s">
        <v>191</v>
      </c>
      <c r="N1285" s="178" t="s">
        <v>194</v>
      </c>
      <c r="O1285" s="198">
        <f>IF( AND($M1285&lt;&gt;"", $N1285&lt;&gt;""), VLOOKUP( IF(ISERROR(VLOOKUP($M1285,Datos!$B$8:$C$13,2,0)),0,VLOOKUP($M1285,Datos!$B$8:$C$13,2,0)), Datos!$I$9:$N$13, IF(ISERROR(VLOOKUP($N1285,Datos!$B$17:$C$21,2,0)),0,VLOOKUP($N1285, Datos!$B$17:$C$21,2,0)+1),  0),  "-")</f>
        <v>22</v>
      </c>
      <c r="P1285" s="177"/>
      <c r="Q1285" s="177"/>
      <c r="R1285" s="177"/>
      <c r="S1285" s="178" t="s">
        <v>40</v>
      </c>
      <c r="T1285" s="198" t="str">
        <f>IF(ISERROR(VLOOKUP($S1285,Datos!$B$25:$C$29,2,0)),"", VLOOKUP($S1285,Datos!$B$25:$C$29,2,0))</f>
        <v>Alta</v>
      </c>
      <c r="U1285" s="198" t="str">
        <f>VLOOKUP($S1285,'Efectividad de Controles'!$B$5:$D$9,3,0)</f>
        <v>Impacto / Probabilidad</v>
      </c>
      <c r="V1285" s="177"/>
      <c r="W1285" s="177"/>
      <c r="X1285" s="178" t="s">
        <v>191</v>
      </c>
      <c r="Y1285" s="178" t="s">
        <v>196</v>
      </c>
      <c r="Z1285" s="198">
        <f>IF( AND($X1285&lt;&gt;"", $Y1285&lt;&gt;""), VLOOKUP( IF(ISERROR(VLOOKUP($X1285,Datos!$B$8:$C$13,2,0)),0,VLOOKUP($X1285,Datos!$B$8:$C$13,2,0)), Datos!$I$9:$N$13, IF(ISERROR(VLOOKUP($Y1285,Datos!$B$17:$C$21,2,0)),0,VLOOKUP($Y1285, Datos!$B$17:$C$21,2,0)+1),  0),  "-")</f>
        <v>25</v>
      </c>
      <c r="AA1285" s="177"/>
      <c r="AB1285" s="177"/>
      <c r="AC1285" s="179"/>
      <c r="AD1285" s="180"/>
      <c r="AE1285" s="198">
        <f t="shared" si="60"/>
        <v>22</v>
      </c>
      <c r="AF1285" s="198">
        <f t="shared" si="61"/>
        <v>25</v>
      </c>
      <c r="AG1285" s="178">
        <v>3</v>
      </c>
      <c r="AH1285" s="198" t="str">
        <f>IF(ISERROR(VLOOKUP($AG1285,Datos!$A$9:$E$13,2,0)),"",VLOOKUP($AG1285,Datos!$A$9:$E$13,2,0))</f>
        <v>3 Moderado</v>
      </c>
      <c r="AI1285" s="197" t="str">
        <f>IF(ISERROR(VLOOKUP($AJ1285,Datos!$D$8:$E$13,2,0)),0,VLOOKUP($AJ1285,Datos!$D$8:$E$13,2,0))</f>
        <v>Extremadamente Dañino</v>
      </c>
      <c r="AJ1285" s="198">
        <f>IF(ISERROR(VLOOKUP($X1285,Datos!$B$8:$E$13,3,0)), 0, VLOOKUP($X1285,Datos!$B$8:$E$13,3,0))</f>
        <v>4</v>
      </c>
      <c r="AK1285" s="198">
        <f>IF(ISERROR(VLOOKUP(AL1285,Datos!D1278:E1283,2,0)),0,VLOOKUP(AL1285,Datos!D1278:E1283,2,0))</f>
        <v>0</v>
      </c>
      <c r="AL1285" s="198">
        <f>IF(ISERROR(VLOOKUP(Y1285,Datos!B1278:E1283,3,0)),0,VLOOKUP(Y1285,Datos!B1278:E1283,3,0))</f>
        <v>0</v>
      </c>
      <c r="AM1285" s="198">
        <f t="shared" si="62"/>
        <v>4</v>
      </c>
      <c r="AN1285" s="198" t="str">
        <f>IF(ISERROR(VLOOKUP($AM1285,Datos!$I$24:$J$28,2,0)),"-",VLOOKUP($AM1285,Datos!$I$24:$J$28,2,0))</f>
        <v>Moderado</v>
      </c>
    </row>
    <row r="1286" spans="1:40" s="199" customFormat="1">
      <c r="A1286" s="196"/>
      <c r="B1286" s="177"/>
      <c r="C1286" s="177"/>
      <c r="D1286" s="177"/>
      <c r="E1286" s="177"/>
      <c r="F1286" s="177"/>
      <c r="G1286" s="177"/>
      <c r="H1286" s="177"/>
      <c r="I1286" s="177"/>
      <c r="J1286" s="177"/>
      <c r="K1286" s="177"/>
      <c r="L1286" s="177"/>
      <c r="M1286" s="178" t="s">
        <v>191</v>
      </c>
      <c r="N1286" s="178" t="s">
        <v>194</v>
      </c>
      <c r="O1286" s="198">
        <f>IF( AND($M1286&lt;&gt;"", $N1286&lt;&gt;""), VLOOKUP( IF(ISERROR(VLOOKUP($M1286,Datos!$B$8:$C$13,2,0)),0,VLOOKUP($M1286,Datos!$B$8:$C$13,2,0)), Datos!$I$9:$N$13, IF(ISERROR(VLOOKUP($N1286,Datos!$B$17:$C$21,2,0)),0,VLOOKUP($N1286, Datos!$B$17:$C$21,2,0)+1),  0),  "-")</f>
        <v>22</v>
      </c>
      <c r="P1286" s="177"/>
      <c r="Q1286" s="177"/>
      <c r="R1286" s="177"/>
      <c r="S1286" s="178" t="s">
        <v>40</v>
      </c>
      <c r="T1286" s="198" t="str">
        <f>IF(ISERROR(VLOOKUP($S1286,Datos!$B$25:$C$29,2,0)),"", VLOOKUP($S1286,Datos!$B$25:$C$29,2,0))</f>
        <v>Alta</v>
      </c>
      <c r="U1286" s="198" t="str">
        <f>VLOOKUP($S1286,'Efectividad de Controles'!$B$5:$D$9,3,0)</f>
        <v>Impacto / Probabilidad</v>
      </c>
      <c r="V1286" s="177"/>
      <c r="W1286" s="177"/>
      <c r="X1286" s="178" t="s">
        <v>191</v>
      </c>
      <c r="Y1286" s="178" t="s">
        <v>196</v>
      </c>
      <c r="Z1286" s="198">
        <f>IF( AND($X1286&lt;&gt;"", $Y1286&lt;&gt;""), VLOOKUP( IF(ISERROR(VLOOKUP($X1286,Datos!$B$8:$C$13,2,0)),0,VLOOKUP($X1286,Datos!$B$8:$C$13,2,0)), Datos!$I$9:$N$13, IF(ISERROR(VLOOKUP($Y1286,Datos!$B$17:$C$21,2,0)),0,VLOOKUP($Y1286, Datos!$B$17:$C$21,2,0)+1),  0),  "-")</f>
        <v>25</v>
      </c>
      <c r="AA1286" s="177"/>
      <c r="AB1286" s="177"/>
      <c r="AC1286" s="179"/>
      <c r="AD1286" s="180"/>
      <c r="AE1286" s="198">
        <f t="shared" si="60"/>
        <v>22</v>
      </c>
      <c r="AF1286" s="198">
        <f t="shared" si="61"/>
        <v>25</v>
      </c>
      <c r="AG1286" s="178">
        <v>3</v>
      </c>
      <c r="AH1286" s="198" t="str">
        <f>IF(ISERROR(VLOOKUP($AG1286,Datos!$A$9:$E$13,2,0)),"",VLOOKUP($AG1286,Datos!$A$9:$E$13,2,0))</f>
        <v>3 Moderado</v>
      </c>
      <c r="AI1286" s="197" t="str">
        <f>IF(ISERROR(VLOOKUP($AJ1286,Datos!$D$8:$E$13,2,0)),0,VLOOKUP($AJ1286,Datos!$D$8:$E$13,2,0))</f>
        <v>Extremadamente Dañino</v>
      </c>
      <c r="AJ1286" s="198">
        <f>IF(ISERROR(VLOOKUP($X1286,Datos!$B$8:$E$13,3,0)), 0, VLOOKUP($X1286,Datos!$B$8:$E$13,3,0))</f>
        <v>4</v>
      </c>
      <c r="AK1286" s="198">
        <f>IF(ISERROR(VLOOKUP(AL1286,Datos!D1279:E1284,2,0)),0,VLOOKUP(AL1286,Datos!D1279:E1284,2,0))</f>
        <v>0</v>
      </c>
      <c r="AL1286" s="198">
        <f>IF(ISERROR(VLOOKUP(Y1286,Datos!B1279:E1284,3,0)),0,VLOOKUP(Y1286,Datos!B1279:E1284,3,0))</f>
        <v>0</v>
      </c>
      <c r="AM1286" s="198">
        <f t="shared" si="62"/>
        <v>4</v>
      </c>
      <c r="AN1286" s="198" t="str">
        <f>IF(ISERROR(VLOOKUP($AM1286,Datos!$I$24:$J$28,2,0)),"-",VLOOKUP($AM1286,Datos!$I$24:$J$28,2,0))</f>
        <v>Moderado</v>
      </c>
    </row>
    <row r="1287" spans="1:40" s="199" customFormat="1">
      <c r="A1287" s="196"/>
      <c r="B1287" s="177"/>
      <c r="C1287" s="177"/>
      <c r="D1287" s="177"/>
      <c r="E1287" s="177"/>
      <c r="F1287" s="177"/>
      <c r="G1287" s="177"/>
      <c r="H1287" s="177"/>
      <c r="I1287" s="177"/>
      <c r="J1287" s="177"/>
      <c r="K1287" s="177"/>
      <c r="L1287" s="177"/>
      <c r="M1287" s="178" t="s">
        <v>191</v>
      </c>
      <c r="N1287" s="178" t="s">
        <v>194</v>
      </c>
      <c r="O1287" s="198">
        <f>IF( AND($M1287&lt;&gt;"", $N1287&lt;&gt;""), VLOOKUP( IF(ISERROR(VLOOKUP($M1287,Datos!$B$8:$C$13,2,0)),0,VLOOKUP($M1287,Datos!$B$8:$C$13,2,0)), Datos!$I$9:$N$13, IF(ISERROR(VLOOKUP($N1287,Datos!$B$17:$C$21,2,0)),0,VLOOKUP($N1287, Datos!$B$17:$C$21,2,0)+1),  0),  "-")</f>
        <v>22</v>
      </c>
      <c r="P1287" s="177"/>
      <c r="Q1287" s="177"/>
      <c r="R1287" s="177"/>
      <c r="S1287" s="178" t="s">
        <v>40</v>
      </c>
      <c r="T1287" s="198" t="str">
        <f>IF(ISERROR(VLOOKUP($S1287,Datos!$B$25:$C$29,2,0)),"", VLOOKUP($S1287,Datos!$B$25:$C$29,2,0))</f>
        <v>Alta</v>
      </c>
      <c r="U1287" s="198" t="str">
        <f>VLOOKUP($S1287,'Efectividad de Controles'!$B$5:$D$9,3,0)</f>
        <v>Impacto / Probabilidad</v>
      </c>
      <c r="V1287" s="177"/>
      <c r="W1287" s="177"/>
      <c r="X1287" s="178" t="s">
        <v>191</v>
      </c>
      <c r="Y1287" s="178" t="s">
        <v>196</v>
      </c>
      <c r="Z1287" s="198">
        <f>IF( AND($X1287&lt;&gt;"", $Y1287&lt;&gt;""), VLOOKUP( IF(ISERROR(VLOOKUP($X1287,Datos!$B$8:$C$13,2,0)),0,VLOOKUP($X1287,Datos!$B$8:$C$13,2,0)), Datos!$I$9:$N$13, IF(ISERROR(VLOOKUP($Y1287,Datos!$B$17:$C$21,2,0)),0,VLOOKUP($Y1287, Datos!$B$17:$C$21,2,0)+1),  0),  "-")</f>
        <v>25</v>
      </c>
      <c r="AA1287" s="177"/>
      <c r="AB1287" s="177"/>
      <c r="AC1287" s="179"/>
      <c r="AD1287" s="180"/>
      <c r="AE1287" s="198">
        <f t="shared" si="60"/>
        <v>22</v>
      </c>
      <c r="AF1287" s="198">
        <f t="shared" si="61"/>
        <v>25</v>
      </c>
      <c r="AG1287" s="178">
        <v>3</v>
      </c>
      <c r="AH1287" s="198" t="str">
        <f>IF(ISERROR(VLOOKUP($AG1287,Datos!$A$9:$E$13,2,0)),"",VLOOKUP($AG1287,Datos!$A$9:$E$13,2,0))</f>
        <v>3 Moderado</v>
      </c>
      <c r="AI1287" s="197" t="str">
        <f>IF(ISERROR(VLOOKUP($AJ1287,Datos!$D$8:$E$13,2,0)),0,VLOOKUP($AJ1287,Datos!$D$8:$E$13,2,0))</f>
        <v>Extremadamente Dañino</v>
      </c>
      <c r="AJ1287" s="198">
        <f>IF(ISERROR(VLOOKUP($X1287,Datos!$B$8:$E$13,3,0)), 0, VLOOKUP($X1287,Datos!$B$8:$E$13,3,0))</f>
        <v>4</v>
      </c>
      <c r="AK1287" s="198">
        <f>IF(ISERROR(VLOOKUP(AL1287,Datos!D1280:E1285,2,0)),0,VLOOKUP(AL1287,Datos!D1280:E1285,2,0))</f>
        <v>0</v>
      </c>
      <c r="AL1287" s="198">
        <f>IF(ISERROR(VLOOKUP(Y1287,Datos!B1280:E1285,3,0)),0,VLOOKUP(Y1287,Datos!B1280:E1285,3,0))</f>
        <v>0</v>
      </c>
      <c r="AM1287" s="198">
        <f t="shared" si="62"/>
        <v>4</v>
      </c>
      <c r="AN1287" s="198" t="str">
        <f>IF(ISERROR(VLOOKUP($AM1287,Datos!$I$24:$J$28,2,0)),"-",VLOOKUP($AM1287,Datos!$I$24:$J$28,2,0))</f>
        <v>Moderado</v>
      </c>
    </row>
    <row r="1288" spans="1:40" s="199" customFormat="1">
      <c r="A1288" s="196"/>
      <c r="B1288" s="177"/>
      <c r="C1288" s="177"/>
      <c r="D1288" s="177"/>
      <c r="E1288" s="177"/>
      <c r="F1288" s="177"/>
      <c r="G1288" s="177"/>
      <c r="H1288" s="177"/>
      <c r="I1288" s="177"/>
      <c r="J1288" s="177"/>
      <c r="K1288" s="177"/>
      <c r="L1288" s="177"/>
      <c r="M1288" s="178" t="s">
        <v>191</v>
      </c>
      <c r="N1288" s="178" t="s">
        <v>194</v>
      </c>
      <c r="O1288" s="198">
        <f>IF( AND($M1288&lt;&gt;"", $N1288&lt;&gt;""), VLOOKUP( IF(ISERROR(VLOOKUP($M1288,Datos!$B$8:$C$13,2,0)),0,VLOOKUP($M1288,Datos!$B$8:$C$13,2,0)), Datos!$I$9:$N$13, IF(ISERROR(VLOOKUP($N1288,Datos!$B$17:$C$21,2,0)),0,VLOOKUP($N1288, Datos!$B$17:$C$21,2,0)+1),  0),  "-")</f>
        <v>22</v>
      </c>
      <c r="P1288" s="177"/>
      <c r="Q1288" s="177"/>
      <c r="R1288" s="177"/>
      <c r="S1288" s="178" t="s">
        <v>40</v>
      </c>
      <c r="T1288" s="198" t="str">
        <f>IF(ISERROR(VLOOKUP($S1288,Datos!$B$25:$C$29,2,0)),"", VLOOKUP($S1288,Datos!$B$25:$C$29,2,0))</f>
        <v>Alta</v>
      </c>
      <c r="U1288" s="198" t="str">
        <f>VLOOKUP($S1288,'Efectividad de Controles'!$B$5:$D$9,3,0)</f>
        <v>Impacto / Probabilidad</v>
      </c>
      <c r="V1288" s="177"/>
      <c r="W1288" s="177"/>
      <c r="X1288" s="178" t="s">
        <v>191</v>
      </c>
      <c r="Y1288" s="178" t="s">
        <v>196</v>
      </c>
      <c r="Z1288" s="198">
        <f>IF( AND($X1288&lt;&gt;"", $Y1288&lt;&gt;""), VLOOKUP( IF(ISERROR(VLOOKUP($X1288,Datos!$B$8:$C$13,2,0)),0,VLOOKUP($X1288,Datos!$B$8:$C$13,2,0)), Datos!$I$9:$N$13, IF(ISERROR(VLOOKUP($Y1288,Datos!$B$17:$C$21,2,0)),0,VLOOKUP($Y1288, Datos!$B$17:$C$21,2,0)+1),  0),  "-")</f>
        <v>25</v>
      </c>
      <c r="AA1288" s="177"/>
      <c r="AB1288" s="177"/>
      <c r="AC1288" s="179"/>
      <c r="AD1288" s="180"/>
      <c r="AE1288" s="198">
        <f t="shared" si="60"/>
        <v>22</v>
      </c>
      <c r="AF1288" s="198">
        <f t="shared" si="61"/>
        <v>25</v>
      </c>
      <c r="AG1288" s="178">
        <v>3</v>
      </c>
      <c r="AH1288" s="198" t="str">
        <f>IF(ISERROR(VLOOKUP($AG1288,Datos!$A$9:$E$13,2,0)),"",VLOOKUP($AG1288,Datos!$A$9:$E$13,2,0))</f>
        <v>3 Moderado</v>
      </c>
      <c r="AI1288" s="197" t="str">
        <f>IF(ISERROR(VLOOKUP($AJ1288,Datos!$D$8:$E$13,2,0)),0,VLOOKUP($AJ1288,Datos!$D$8:$E$13,2,0))</f>
        <v>Extremadamente Dañino</v>
      </c>
      <c r="AJ1288" s="198">
        <f>IF(ISERROR(VLOOKUP($X1288,Datos!$B$8:$E$13,3,0)), 0, VLOOKUP($X1288,Datos!$B$8:$E$13,3,0))</f>
        <v>4</v>
      </c>
      <c r="AK1288" s="198">
        <f>IF(ISERROR(VLOOKUP(AL1288,Datos!D1281:E1286,2,0)),0,VLOOKUP(AL1288,Datos!D1281:E1286,2,0))</f>
        <v>0</v>
      </c>
      <c r="AL1288" s="198">
        <f>IF(ISERROR(VLOOKUP(Y1288,Datos!B1281:E1286,3,0)),0,VLOOKUP(Y1288,Datos!B1281:E1286,3,0))</f>
        <v>0</v>
      </c>
      <c r="AM1288" s="198">
        <f t="shared" si="62"/>
        <v>4</v>
      </c>
      <c r="AN1288" s="198" t="str">
        <f>IF(ISERROR(VLOOKUP($AM1288,Datos!$I$24:$J$28,2,0)),"-",VLOOKUP($AM1288,Datos!$I$24:$J$28,2,0))</f>
        <v>Moderado</v>
      </c>
    </row>
    <row r="1289" spans="1:40" s="199" customFormat="1">
      <c r="A1289" s="196"/>
      <c r="B1289" s="177"/>
      <c r="C1289" s="177"/>
      <c r="D1289" s="177"/>
      <c r="E1289" s="177"/>
      <c r="F1289" s="177"/>
      <c r="G1289" s="177"/>
      <c r="H1289" s="177"/>
      <c r="I1289" s="177"/>
      <c r="J1289" s="177"/>
      <c r="K1289" s="177"/>
      <c r="L1289" s="177"/>
      <c r="M1289" s="178" t="s">
        <v>191</v>
      </c>
      <c r="N1289" s="178" t="s">
        <v>194</v>
      </c>
      <c r="O1289" s="198">
        <f>IF( AND($M1289&lt;&gt;"", $N1289&lt;&gt;""), VLOOKUP( IF(ISERROR(VLOOKUP($M1289,Datos!$B$8:$C$13,2,0)),0,VLOOKUP($M1289,Datos!$B$8:$C$13,2,0)), Datos!$I$9:$N$13, IF(ISERROR(VLOOKUP($N1289,Datos!$B$17:$C$21,2,0)),0,VLOOKUP($N1289, Datos!$B$17:$C$21,2,0)+1),  0),  "-")</f>
        <v>22</v>
      </c>
      <c r="P1289" s="177"/>
      <c r="Q1289" s="177"/>
      <c r="R1289" s="177"/>
      <c r="S1289" s="178" t="s">
        <v>40</v>
      </c>
      <c r="T1289" s="198" t="str">
        <f>IF(ISERROR(VLOOKUP($S1289,Datos!$B$25:$C$29,2,0)),"", VLOOKUP($S1289,Datos!$B$25:$C$29,2,0))</f>
        <v>Alta</v>
      </c>
      <c r="U1289" s="198" t="str">
        <f>VLOOKUP($S1289,'Efectividad de Controles'!$B$5:$D$9,3,0)</f>
        <v>Impacto / Probabilidad</v>
      </c>
      <c r="V1289" s="177"/>
      <c r="W1289" s="177"/>
      <c r="X1289" s="178" t="s">
        <v>191</v>
      </c>
      <c r="Y1289" s="178" t="s">
        <v>196</v>
      </c>
      <c r="Z1289" s="198">
        <f>IF( AND($X1289&lt;&gt;"", $Y1289&lt;&gt;""), VLOOKUP( IF(ISERROR(VLOOKUP($X1289,Datos!$B$8:$C$13,2,0)),0,VLOOKUP($X1289,Datos!$B$8:$C$13,2,0)), Datos!$I$9:$N$13, IF(ISERROR(VLOOKUP($Y1289,Datos!$B$17:$C$21,2,0)),0,VLOOKUP($Y1289, Datos!$B$17:$C$21,2,0)+1),  0),  "-")</f>
        <v>25</v>
      </c>
      <c r="AA1289" s="177"/>
      <c r="AB1289" s="177"/>
      <c r="AC1289" s="179"/>
      <c r="AD1289" s="180"/>
      <c r="AE1289" s="198">
        <f t="shared" si="60"/>
        <v>22</v>
      </c>
      <c r="AF1289" s="198">
        <f t="shared" si="61"/>
        <v>25</v>
      </c>
      <c r="AG1289" s="178">
        <v>3</v>
      </c>
      <c r="AH1289" s="198" t="str">
        <f>IF(ISERROR(VLOOKUP($AG1289,Datos!$A$9:$E$13,2,0)),"",VLOOKUP($AG1289,Datos!$A$9:$E$13,2,0))</f>
        <v>3 Moderado</v>
      </c>
      <c r="AI1289" s="197" t="str">
        <f>IF(ISERROR(VLOOKUP($AJ1289,Datos!$D$8:$E$13,2,0)),0,VLOOKUP($AJ1289,Datos!$D$8:$E$13,2,0))</f>
        <v>Extremadamente Dañino</v>
      </c>
      <c r="AJ1289" s="198">
        <f>IF(ISERROR(VLOOKUP($X1289,Datos!$B$8:$E$13,3,0)), 0, VLOOKUP($X1289,Datos!$B$8:$E$13,3,0))</f>
        <v>4</v>
      </c>
      <c r="AK1289" s="198">
        <f>IF(ISERROR(VLOOKUP(AL1289,Datos!D1282:E1287,2,0)),0,VLOOKUP(AL1289,Datos!D1282:E1287,2,0))</f>
        <v>0</v>
      </c>
      <c r="AL1289" s="198">
        <f>IF(ISERROR(VLOOKUP(Y1289,Datos!B1282:E1287,3,0)),0,VLOOKUP(Y1289,Datos!B1282:E1287,3,0))</f>
        <v>0</v>
      </c>
      <c r="AM1289" s="198">
        <f t="shared" si="62"/>
        <v>4</v>
      </c>
      <c r="AN1289" s="198" t="str">
        <f>IF(ISERROR(VLOOKUP($AM1289,Datos!$I$24:$J$28,2,0)),"-",VLOOKUP($AM1289,Datos!$I$24:$J$28,2,0))</f>
        <v>Moderado</v>
      </c>
    </row>
    <row r="1290" spans="1:40" s="199" customFormat="1">
      <c r="A1290" s="196"/>
      <c r="B1290" s="177"/>
      <c r="C1290" s="177"/>
      <c r="D1290" s="177"/>
      <c r="E1290" s="177"/>
      <c r="F1290" s="177"/>
      <c r="G1290" s="177"/>
      <c r="H1290" s="177"/>
      <c r="I1290" s="177"/>
      <c r="J1290" s="177"/>
      <c r="K1290" s="177"/>
      <c r="L1290" s="177"/>
      <c r="M1290" s="178" t="s">
        <v>191</v>
      </c>
      <c r="N1290" s="178" t="s">
        <v>194</v>
      </c>
      <c r="O1290" s="198">
        <f>IF( AND($M1290&lt;&gt;"", $N1290&lt;&gt;""), VLOOKUP( IF(ISERROR(VLOOKUP($M1290,Datos!$B$8:$C$13,2,0)),0,VLOOKUP($M1290,Datos!$B$8:$C$13,2,0)), Datos!$I$9:$N$13, IF(ISERROR(VLOOKUP($N1290,Datos!$B$17:$C$21,2,0)),0,VLOOKUP($N1290, Datos!$B$17:$C$21,2,0)+1),  0),  "-")</f>
        <v>22</v>
      </c>
      <c r="P1290" s="177"/>
      <c r="Q1290" s="177"/>
      <c r="R1290" s="177"/>
      <c r="S1290" s="178" t="s">
        <v>40</v>
      </c>
      <c r="T1290" s="198" t="str">
        <f>IF(ISERROR(VLOOKUP($S1290,Datos!$B$25:$C$29,2,0)),"", VLOOKUP($S1290,Datos!$B$25:$C$29,2,0))</f>
        <v>Alta</v>
      </c>
      <c r="U1290" s="198" t="str">
        <f>VLOOKUP($S1290,'Efectividad de Controles'!$B$5:$D$9,3,0)</f>
        <v>Impacto / Probabilidad</v>
      </c>
      <c r="V1290" s="177"/>
      <c r="W1290" s="177"/>
      <c r="X1290" s="178" t="s">
        <v>191</v>
      </c>
      <c r="Y1290" s="178" t="s">
        <v>196</v>
      </c>
      <c r="Z1290" s="198">
        <f>IF( AND($X1290&lt;&gt;"", $Y1290&lt;&gt;""), VLOOKUP( IF(ISERROR(VLOOKUP($X1290,Datos!$B$8:$C$13,2,0)),0,VLOOKUP($X1290,Datos!$B$8:$C$13,2,0)), Datos!$I$9:$N$13, IF(ISERROR(VLOOKUP($Y1290,Datos!$B$17:$C$21,2,0)),0,VLOOKUP($Y1290, Datos!$B$17:$C$21,2,0)+1),  0),  "-")</f>
        <v>25</v>
      </c>
      <c r="AA1290" s="177"/>
      <c r="AB1290" s="177"/>
      <c r="AC1290" s="179"/>
      <c r="AD1290" s="180"/>
      <c r="AE1290" s="198">
        <f t="shared" si="60"/>
        <v>22</v>
      </c>
      <c r="AF1290" s="198">
        <f t="shared" si="61"/>
        <v>25</v>
      </c>
      <c r="AG1290" s="178">
        <v>3</v>
      </c>
      <c r="AH1290" s="198" t="str">
        <f>IF(ISERROR(VLOOKUP($AG1290,Datos!$A$9:$E$13,2,0)),"",VLOOKUP($AG1290,Datos!$A$9:$E$13,2,0))</f>
        <v>3 Moderado</v>
      </c>
      <c r="AI1290" s="197" t="str">
        <f>IF(ISERROR(VLOOKUP($AJ1290,Datos!$D$8:$E$13,2,0)),0,VLOOKUP($AJ1290,Datos!$D$8:$E$13,2,0))</f>
        <v>Extremadamente Dañino</v>
      </c>
      <c r="AJ1290" s="198">
        <f>IF(ISERROR(VLOOKUP($X1290,Datos!$B$8:$E$13,3,0)), 0, VLOOKUP($X1290,Datos!$B$8:$E$13,3,0))</f>
        <v>4</v>
      </c>
      <c r="AK1290" s="198">
        <f>IF(ISERROR(VLOOKUP(AL1290,Datos!D1283:E1288,2,0)),0,VLOOKUP(AL1290,Datos!D1283:E1288,2,0))</f>
        <v>0</v>
      </c>
      <c r="AL1290" s="198">
        <f>IF(ISERROR(VLOOKUP(Y1290,Datos!B1283:E1288,3,0)),0,VLOOKUP(Y1290,Datos!B1283:E1288,3,0))</f>
        <v>0</v>
      </c>
      <c r="AM1290" s="198">
        <f t="shared" si="62"/>
        <v>4</v>
      </c>
      <c r="AN1290" s="198" t="str">
        <f>IF(ISERROR(VLOOKUP($AM1290,Datos!$I$24:$J$28,2,0)),"-",VLOOKUP($AM1290,Datos!$I$24:$J$28,2,0))</f>
        <v>Moderado</v>
      </c>
    </row>
    <row r="1291" spans="1:40" s="199" customFormat="1">
      <c r="A1291" s="196"/>
      <c r="B1291" s="177"/>
      <c r="C1291" s="177"/>
      <c r="D1291" s="177"/>
      <c r="E1291" s="177"/>
      <c r="F1291" s="177"/>
      <c r="G1291" s="177"/>
      <c r="H1291" s="177"/>
      <c r="I1291" s="177"/>
      <c r="J1291" s="177"/>
      <c r="K1291" s="177"/>
      <c r="L1291" s="177"/>
      <c r="M1291" s="178" t="s">
        <v>191</v>
      </c>
      <c r="N1291" s="178" t="s">
        <v>194</v>
      </c>
      <c r="O1291" s="198">
        <f>IF( AND($M1291&lt;&gt;"", $N1291&lt;&gt;""), VLOOKUP( IF(ISERROR(VLOOKUP($M1291,Datos!$B$8:$C$13,2,0)),0,VLOOKUP($M1291,Datos!$B$8:$C$13,2,0)), Datos!$I$9:$N$13, IF(ISERROR(VLOOKUP($N1291,Datos!$B$17:$C$21,2,0)),0,VLOOKUP($N1291, Datos!$B$17:$C$21,2,0)+1),  0),  "-")</f>
        <v>22</v>
      </c>
      <c r="P1291" s="177"/>
      <c r="Q1291" s="177"/>
      <c r="R1291" s="177"/>
      <c r="S1291" s="178" t="s">
        <v>40</v>
      </c>
      <c r="T1291" s="198" t="str">
        <f>IF(ISERROR(VLOOKUP($S1291,Datos!$B$25:$C$29,2,0)),"", VLOOKUP($S1291,Datos!$B$25:$C$29,2,0))</f>
        <v>Alta</v>
      </c>
      <c r="U1291" s="198" t="str">
        <f>VLOOKUP($S1291,'Efectividad de Controles'!$B$5:$D$9,3,0)</f>
        <v>Impacto / Probabilidad</v>
      </c>
      <c r="V1291" s="177"/>
      <c r="W1291" s="177"/>
      <c r="X1291" s="178" t="s">
        <v>191</v>
      </c>
      <c r="Y1291" s="178" t="s">
        <v>196</v>
      </c>
      <c r="Z1291" s="198">
        <f>IF( AND($X1291&lt;&gt;"", $Y1291&lt;&gt;""), VLOOKUP( IF(ISERROR(VLOOKUP($X1291,Datos!$B$8:$C$13,2,0)),0,VLOOKUP($X1291,Datos!$B$8:$C$13,2,0)), Datos!$I$9:$N$13, IF(ISERROR(VLOOKUP($Y1291,Datos!$B$17:$C$21,2,0)),0,VLOOKUP($Y1291, Datos!$B$17:$C$21,2,0)+1),  0),  "-")</f>
        <v>25</v>
      </c>
      <c r="AA1291" s="177"/>
      <c r="AB1291" s="177"/>
      <c r="AC1291" s="179"/>
      <c r="AD1291" s="180"/>
      <c r="AE1291" s="198">
        <f t="shared" si="60"/>
        <v>22</v>
      </c>
      <c r="AF1291" s="198">
        <f t="shared" si="61"/>
        <v>25</v>
      </c>
      <c r="AG1291" s="178">
        <v>3</v>
      </c>
      <c r="AH1291" s="198" t="str">
        <f>IF(ISERROR(VLOOKUP($AG1291,Datos!$A$9:$E$13,2,0)),"",VLOOKUP($AG1291,Datos!$A$9:$E$13,2,0))</f>
        <v>3 Moderado</v>
      </c>
      <c r="AI1291" s="197" t="str">
        <f>IF(ISERROR(VLOOKUP($AJ1291,Datos!$D$8:$E$13,2,0)),0,VLOOKUP($AJ1291,Datos!$D$8:$E$13,2,0))</f>
        <v>Extremadamente Dañino</v>
      </c>
      <c r="AJ1291" s="198">
        <f>IF(ISERROR(VLOOKUP($X1291,Datos!$B$8:$E$13,3,0)), 0, VLOOKUP($X1291,Datos!$B$8:$E$13,3,0))</f>
        <v>4</v>
      </c>
      <c r="AK1291" s="198">
        <f>IF(ISERROR(VLOOKUP(AL1291,Datos!D1284:E1289,2,0)),0,VLOOKUP(AL1291,Datos!D1284:E1289,2,0))</f>
        <v>0</v>
      </c>
      <c r="AL1291" s="198">
        <f>IF(ISERROR(VLOOKUP(Y1291,Datos!B1284:E1289,3,0)),0,VLOOKUP(Y1291,Datos!B1284:E1289,3,0))</f>
        <v>0</v>
      </c>
      <c r="AM1291" s="198">
        <f t="shared" si="62"/>
        <v>4</v>
      </c>
      <c r="AN1291" s="198" t="str">
        <f>IF(ISERROR(VLOOKUP($AM1291,Datos!$I$24:$J$28,2,0)),"-",VLOOKUP($AM1291,Datos!$I$24:$J$28,2,0))</f>
        <v>Moderado</v>
      </c>
    </row>
    <row r="1292" spans="1:40" s="199" customFormat="1">
      <c r="A1292" s="196"/>
      <c r="B1292" s="177"/>
      <c r="C1292" s="177"/>
      <c r="D1292" s="177"/>
      <c r="E1292" s="177"/>
      <c r="F1292" s="177"/>
      <c r="G1292" s="177"/>
      <c r="H1292" s="177"/>
      <c r="I1292" s="177"/>
      <c r="J1292" s="177"/>
      <c r="K1292" s="177"/>
      <c r="L1292" s="177"/>
      <c r="M1292" s="178" t="s">
        <v>191</v>
      </c>
      <c r="N1292" s="178" t="s">
        <v>194</v>
      </c>
      <c r="O1292" s="198">
        <f>IF( AND($M1292&lt;&gt;"", $N1292&lt;&gt;""), VLOOKUP( IF(ISERROR(VLOOKUP($M1292,Datos!$B$8:$C$13,2,0)),0,VLOOKUP($M1292,Datos!$B$8:$C$13,2,0)), Datos!$I$9:$N$13, IF(ISERROR(VLOOKUP($N1292,Datos!$B$17:$C$21,2,0)),0,VLOOKUP($N1292, Datos!$B$17:$C$21,2,0)+1),  0),  "-")</f>
        <v>22</v>
      </c>
      <c r="P1292" s="177"/>
      <c r="Q1292" s="177"/>
      <c r="R1292" s="177"/>
      <c r="S1292" s="178" t="s">
        <v>40</v>
      </c>
      <c r="T1292" s="198" t="str">
        <f>IF(ISERROR(VLOOKUP($S1292,Datos!$B$25:$C$29,2,0)),"", VLOOKUP($S1292,Datos!$B$25:$C$29,2,0))</f>
        <v>Alta</v>
      </c>
      <c r="U1292" s="198" t="str">
        <f>VLOOKUP($S1292,'Efectividad de Controles'!$B$5:$D$9,3,0)</f>
        <v>Impacto / Probabilidad</v>
      </c>
      <c r="V1292" s="177"/>
      <c r="W1292" s="177"/>
      <c r="X1292" s="178" t="s">
        <v>191</v>
      </c>
      <c r="Y1292" s="178" t="s">
        <v>196</v>
      </c>
      <c r="Z1292" s="198">
        <f>IF( AND($X1292&lt;&gt;"", $Y1292&lt;&gt;""), VLOOKUP( IF(ISERROR(VLOOKUP($X1292,Datos!$B$8:$C$13,2,0)),0,VLOOKUP($X1292,Datos!$B$8:$C$13,2,0)), Datos!$I$9:$N$13, IF(ISERROR(VLOOKUP($Y1292,Datos!$B$17:$C$21,2,0)),0,VLOOKUP($Y1292, Datos!$B$17:$C$21,2,0)+1),  0),  "-")</f>
        <v>25</v>
      </c>
      <c r="AA1292" s="177"/>
      <c r="AB1292" s="177"/>
      <c r="AC1292" s="179"/>
      <c r="AD1292" s="180"/>
      <c r="AE1292" s="198">
        <f t="shared" si="60"/>
        <v>22</v>
      </c>
      <c r="AF1292" s="198">
        <f t="shared" si="61"/>
        <v>25</v>
      </c>
      <c r="AG1292" s="178">
        <v>3</v>
      </c>
      <c r="AH1292" s="198" t="str">
        <f>IF(ISERROR(VLOOKUP($AG1292,Datos!$A$9:$E$13,2,0)),"",VLOOKUP($AG1292,Datos!$A$9:$E$13,2,0))</f>
        <v>3 Moderado</v>
      </c>
      <c r="AI1292" s="197" t="str">
        <f>IF(ISERROR(VLOOKUP($AJ1292,Datos!$D$8:$E$13,2,0)),0,VLOOKUP($AJ1292,Datos!$D$8:$E$13,2,0))</f>
        <v>Extremadamente Dañino</v>
      </c>
      <c r="AJ1292" s="198">
        <f>IF(ISERROR(VLOOKUP($X1292,Datos!$B$8:$E$13,3,0)), 0, VLOOKUP($X1292,Datos!$B$8:$E$13,3,0))</f>
        <v>4</v>
      </c>
      <c r="AK1292" s="198">
        <f>IF(ISERROR(VLOOKUP(AL1292,Datos!D1285:E1290,2,0)),0,VLOOKUP(AL1292,Datos!D1285:E1290,2,0))</f>
        <v>0</v>
      </c>
      <c r="AL1292" s="198">
        <f>IF(ISERROR(VLOOKUP(Y1292,Datos!B1285:E1290,3,0)),0,VLOOKUP(Y1292,Datos!B1285:E1290,3,0))</f>
        <v>0</v>
      </c>
      <c r="AM1292" s="198">
        <f t="shared" si="62"/>
        <v>4</v>
      </c>
      <c r="AN1292" s="198" t="str">
        <f>IF(ISERROR(VLOOKUP($AM1292,Datos!$I$24:$J$28,2,0)),"-",VLOOKUP($AM1292,Datos!$I$24:$J$28,2,0))</f>
        <v>Moderado</v>
      </c>
    </row>
    <row r="1293" spans="1:40" s="199" customFormat="1">
      <c r="A1293" s="196"/>
      <c r="B1293" s="177"/>
      <c r="C1293" s="177"/>
      <c r="D1293" s="177"/>
      <c r="E1293" s="177"/>
      <c r="F1293" s="177"/>
      <c r="G1293" s="177"/>
      <c r="H1293" s="177"/>
      <c r="I1293" s="177"/>
      <c r="J1293" s="177"/>
      <c r="K1293" s="177"/>
      <c r="L1293" s="177"/>
      <c r="M1293" s="178" t="s">
        <v>191</v>
      </c>
      <c r="N1293" s="178" t="s">
        <v>194</v>
      </c>
      <c r="O1293" s="198">
        <f>IF( AND($M1293&lt;&gt;"", $N1293&lt;&gt;""), VLOOKUP( IF(ISERROR(VLOOKUP($M1293,Datos!$B$8:$C$13,2,0)),0,VLOOKUP($M1293,Datos!$B$8:$C$13,2,0)), Datos!$I$9:$N$13, IF(ISERROR(VLOOKUP($N1293,Datos!$B$17:$C$21,2,0)),0,VLOOKUP($N1293, Datos!$B$17:$C$21,2,0)+1),  0),  "-")</f>
        <v>22</v>
      </c>
      <c r="P1293" s="177"/>
      <c r="Q1293" s="177"/>
      <c r="R1293" s="177"/>
      <c r="S1293" s="178" t="s">
        <v>40</v>
      </c>
      <c r="T1293" s="198" t="str">
        <f>IF(ISERROR(VLOOKUP($S1293,Datos!$B$25:$C$29,2,0)),"", VLOOKUP($S1293,Datos!$B$25:$C$29,2,0))</f>
        <v>Alta</v>
      </c>
      <c r="U1293" s="198" t="str">
        <f>VLOOKUP($S1293,'Efectividad de Controles'!$B$5:$D$9,3,0)</f>
        <v>Impacto / Probabilidad</v>
      </c>
      <c r="V1293" s="177"/>
      <c r="W1293" s="177"/>
      <c r="X1293" s="178" t="s">
        <v>191</v>
      </c>
      <c r="Y1293" s="178" t="s">
        <v>196</v>
      </c>
      <c r="Z1293" s="198">
        <f>IF( AND($X1293&lt;&gt;"", $Y1293&lt;&gt;""), VLOOKUP( IF(ISERROR(VLOOKUP($X1293,Datos!$B$8:$C$13,2,0)),0,VLOOKUP($X1293,Datos!$B$8:$C$13,2,0)), Datos!$I$9:$N$13, IF(ISERROR(VLOOKUP($Y1293,Datos!$B$17:$C$21,2,0)),0,VLOOKUP($Y1293, Datos!$B$17:$C$21,2,0)+1),  0),  "-")</f>
        <v>25</v>
      </c>
      <c r="AA1293" s="177"/>
      <c r="AB1293" s="177"/>
      <c r="AC1293" s="179"/>
      <c r="AD1293" s="180"/>
      <c r="AE1293" s="198">
        <f t="shared" si="60"/>
        <v>22</v>
      </c>
      <c r="AF1293" s="198">
        <f t="shared" si="61"/>
        <v>25</v>
      </c>
      <c r="AG1293" s="178">
        <v>3</v>
      </c>
      <c r="AH1293" s="198" t="str">
        <f>IF(ISERROR(VLOOKUP($AG1293,Datos!$A$9:$E$13,2,0)),"",VLOOKUP($AG1293,Datos!$A$9:$E$13,2,0))</f>
        <v>3 Moderado</v>
      </c>
      <c r="AI1293" s="197" t="str">
        <f>IF(ISERROR(VLOOKUP($AJ1293,Datos!$D$8:$E$13,2,0)),0,VLOOKUP($AJ1293,Datos!$D$8:$E$13,2,0))</f>
        <v>Extremadamente Dañino</v>
      </c>
      <c r="AJ1293" s="198">
        <f>IF(ISERROR(VLOOKUP($X1293,Datos!$B$8:$E$13,3,0)), 0, VLOOKUP($X1293,Datos!$B$8:$E$13,3,0))</f>
        <v>4</v>
      </c>
      <c r="AK1293" s="198">
        <f>IF(ISERROR(VLOOKUP(AL1293,Datos!D1286:E1291,2,0)),0,VLOOKUP(AL1293,Datos!D1286:E1291,2,0))</f>
        <v>0</v>
      </c>
      <c r="AL1293" s="198">
        <f>IF(ISERROR(VLOOKUP(Y1293,Datos!B1286:E1291,3,0)),0,VLOOKUP(Y1293,Datos!B1286:E1291,3,0))</f>
        <v>0</v>
      </c>
      <c r="AM1293" s="198">
        <f t="shared" si="62"/>
        <v>4</v>
      </c>
      <c r="AN1293" s="198" t="str">
        <f>IF(ISERROR(VLOOKUP($AM1293,Datos!$I$24:$J$28,2,0)),"-",VLOOKUP($AM1293,Datos!$I$24:$J$28,2,0))</f>
        <v>Moderado</v>
      </c>
    </row>
    <row r="1294" spans="1:40" s="199" customFormat="1">
      <c r="A1294" s="196"/>
      <c r="B1294" s="177"/>
      <c r="C1294" s="177"/>
      <c r="D1294" s="177"/>
      <c r="E1294" s="177"/>
      <c r="F1294" s="177"/>
      <c r="G1294" s="177"/>
      <c r="H1294" s="177"/>
      <c r="I1294" s="177"/>
      <c r="J1294" s="177"/>
      <c r="K1294" s="177"/>
      <c r="L1294" s="177"/>
      <c r="M1294" s="178" t="s">
        <v>191</v>
      </c>
      <c r="N1294" s="178" t="s">
        <v>194</v>
      </c>
      <c r="O1294" s="198">
        <f>IF( AND($M1294&lt;&gt;"", $N1294&lt;&gt;""), VLOOKUP( IF(ISERROR(VLOOKUP($M1294,Datos!$B$8:$C$13,2,0)),0,VLOOKUP($M1294,Datos!$B$8:$C$13,2,0)), Datos!$I$9:$N$13, IF(ISERROR(VLOOKUP($N1294,Datos!$B$17:$C$21,2,0)),0,VLOOKUP($N1294, Datos!$B$17:$C$21,2,0)+1),  0),  "-")</f>
        <v>22</v>
      </c>
      <c r="P1294" s="177"/>
      <c r="Q1294" s="177"/>
      <c r="R1294" s="177"/>
      <c r="S1294" s="178" t="s">
        <v>40</v>
      </c>
      <c r="T1294" s="198" t="str">
        <f>IF(ISERROR(VLOOKUP($S1294,Datos!$B$25:$C$29,2,0)),"", VLOOKUP($S1294,Datos!$B$25:$C$29,2,0))</f>
        <v>Alta</v>
      </c>
      <c r="U1294" s="198" t="str">
        <f>VLOOKUP($S1294,'Efectividad de Controles'!$B$5:$D$9,3,0)</f>
        <v>Impacto / Probabilidad</v>
      </c>
      <c r="V1294" s="177"/>
      <c r="W1294" s="177"/>
      <c r="X1294" s="178" t="s">
        <v>191</v>
      </c>
      <c r="Y1294" s="178" t="s">
        <v>196</v>
      </c>
      <c r="Z1294" s="198">
        <f>IF( AND($X1294&lt;&gt;"", $Y1294&lt;&gt;""), VLOOKUP( IF(ISERROR(VLOOKUP($X1294,Datos!$B$8:$C$13,2,0)),0,VLOOKUP($X1294,Datos!$B$8:$C$13,2,0)), Datos!$I$9:$N$13, IF(ISERROR(VLOOKUP($Y1294,Datos!$B$17:$C$21,2,0)),0,VLOOKUP($Y1294, Datos!$B$17:$C$21,2,0)+1),  0),  "-")</f>
        <v>25</v>
      </c>
      <c r="AA1294" s="177"/>
      <c r="AB1294" s="177"/>
      <c r="AC1294" s="179"/>
      <c r="AD1294" s="180"/>
      <c r="AE1294" s="198">
        <f t="shared" si="60"/>
        <v>22</v>
      </c>
      <c r="AF1294" s="198">
        <f t="shared" si="61"/>
        <v>25</v>
      </c>
      <c r="AG1294" s="178">
        <v>3</v>
      </c>
      <c r="AH1294" s="198" t="str">
        <f>IF(ISERROR(VLOOKUP($AG1294,Datos!$A$9:$E$13,2,0)),"",VLOOKUP($AG1294,Datos!$A$9:$E$13,2,0))</f>
        <v>3 Moderado</v>
      </c>
      <c r="AI1294" s="197" t="str">
        <f>IF(ISERROR(VLOOKUP($AJ1294,Datos!$D$8:$E$13,2,0)),0,VLOOKUP($AJ1294,Datos!$D$8:$E$13,2,0))</f>
        <v>Extremadamente Dañino</v>
      </c>
      <c r="AJ1294" s="198">
        <f>IF(ISERROR(VLOOKUP($X1294,Datos!$B$8:$E$13,3,0)), 0, VLOOKUP($X1294,Datos!$B$8:$E$13,3,0))</f>
        <v>4</v>
      </c>
      <c r="AK1294" s="198">
        <f>IF(ISERROR(VLOOKUP(AL1294,Datos!D1287:E1292,2,0)),0,VLOOKUP(AL1294,Datos!D1287:E1292,2,0))</f>
        <v>0</v>
      </c>
      <c r="AL1294" s="198">
        <f>IF(ISERROR(VLOOKUP(Y1294,Datos!B1287:E1292,3,0)),0,VLOOKUP(Y1294,Datos!B1287:E1292,3,0))</f>
        <v>0</v>
      </c>
      <c r="AM1294" s="198">
        <f t="shared" si="62"/>
        <v>4</v>
      </c>
      <c r="AN1294" s="198" t="str">
        <f>IF(ISERROR(VLOOKUP($AM1294,Datos!$I$24:$J$28,2,0)),"-",VLOOKUP($AM1294,Datos!$I$24:$J$28,2,0))</f>
        <v>Moderado</v>
      </c>
    </row>
    <row r="1295" spans="1:40" s="199" customFormat="1">
      <c r="A1295" s="196"/>
      <c r="B1295" s="177"/>
      <c r="C1295" s="177"/>
      <c r="D1295" s="177"/>
      <c r="E1295" s="177"/>
      <c r="F1295" s="177"/>
      <c r="G1295" s="177"/>
      <c r="H1295" s="177"/>
      <c r="I1295" s="177"/>
      <c r="J1295" s="177"/>
      <c r="K1295" s="177"/>
      <c r="L1295" s="177"/>
      <c r="M1295" s="178" t="s">
        <v>191</v>
      </c>
      <c r="N1295" s="178" t="s">
        <v>194</v>
      </c>
      <c r="O1295" s="198">
        <f>IF( AND($M1295&lt;&gt;"", $N1295&lt;&gt;""), VLOOKUP( IF(ISERROR(VLOOKUP($M1295,Datos!$B$8:$C$13,2,0)),0,VLOOKUP($M1295,Datos!$B$8:$C$13,2,0)), Datos!$I$9:$N$13, IF(ISERROR(VLOOKUP($N1295,Datos!$B$17:$C$21,2,0)),0,VLOOKUP($N1295, Datos!$B$17:$C$21,2,0)+1),  0),  "-")</f>
        <v>22</v>
      </c>
      <c r="P1295" s="177"/>
      <c r="Q1295" s="177"/>
      <c r="R1295" s="177"/>
      <c r="S1295" s="178" t="s">
        <v>40</v>
      </c>
      <c r="T1295" s="198" t="str">
        <f>IF(ISERROR(VLOOKUP($S1295,Datos!$B$25:$C$29,2,0)),"", VLOOKUP($S1295,Datos!$B$25:$C$29,2,0))</f>
        <v>Alta</v>
      </c>
      <c r="U1295" s="198" t="str">
        <f>VLOOKUP($S1295,'Efectividad de Controles'!$B$5:$D$9,3,0)</f>
        <v>Impacto / Probabilidad</v>
      </c>
      <c r="V1295" s="177"/>
      <c r="W1295" s="177"/>
      <c r="X1295" s="178" t="s">
        <v>191</v>
      </c>
      <c r="Y1295" s="178" t="s">
        <v>196</v>
      </c>
      <c r="Z1295" s="198">
        <f>IF( AND($X1295&lt;&gt;"", $Y1295&lt;&gt;""), VLOOKUP( IF(ISERROR(VLOOKUP($X1295,Datos!$B$8:$C$13,2,0)),0,VLOOKUP($X1295,Datos!$B$8:$C$13,2,0)), Datos!$I$9:$N$13, IF(ISERROR(VLOOKUP($Y1295,Datos!$B$17:$C$21,2,0)),0,VLOOKUP($Y1295, Datos!$B$17:$C$21,2,0)+1),  0),  "-")</f>
        <v>25</v>
      </c>
      <c r="AA1295" s="177"/>
      <c r="AB1295" s="177"/>
      <c r="AC1295" s="179"/>
      <c r="AD1295" s="180"/>
      <c r="AE1295" s="198">
        <f t="shared" si="60"/>
        <v>22</v>
      </c>
      <c r="AF1295" s="198">
        <f t="shared" si="61"/>
        <v>25</v>
      </c>
      <c r="AG1295" s="178">
        <v>3</v>
      </c>
      <c r="AH1295" s="198" t="str">
        <f>IF(ISERROR(VLOOKUP($AG1295,Datos!$A$9:$E$13,2,0)),"",VLOOKUP($AG1295,Datos!$A$9:$E$13,2,0))</f>
        <v>3 Moderado</v>
      </c>
      <c r="AI1295" s="197" t="str">
        <f>IF(ISERROR(VLOOKUP($AJ1295,Datos!$D$8:$E$13,2,0)),0,VLOOKUP($AJ1295,Datos!$D$8:$E$13,2,0))</f>
        <v>Extremadamente Dañino</v>
      </c>
      <c r="AJ1295" s="198">
        <f>IF(ISERROR(VLOOKUP($X1295,Datos!$B$8:$E$13,3,0)), 0, VLOOKUP($X1295,Datos!$B$8:$E$13,3,0))</f>
        <v>4</v>
      </c>
      <c r="AK1295" s="198">
        <f>IF(ISERROR(VLOOKUP(AL1295,Datos!D1288:E1293,2,0)),0,VLOOKUP(AL1295,Datos!D1288:E1293,2,0))</f>
        <v>0</v>
      </c>
      <c r="AL1295" s="198">
        <f>IF(ISERROR(VLOOKUP(Y1295,Datos!B1288:E1293,3,0)),0,VLOOKUP(Y1295,Datos!B1288:E1293,3,0))</f>
        <v>0</v>
      </c>
      <c r="AM1295" s="198">
        <f t="shared" si="62"/>
        <v>4</v>
      </c>
      <c r="AN1295" s="198" t="str">
        <f>IF(ISERROR(VLOOKUP($AM1295,Datos!$I$24:$J$28,2,0)),"-",VLOOKUP($AM1295,Datos!$I$24:$J$28,2,0))</f>
        <v>Moderado</v>
      </c>
    </row>
    <row r="1296" spans="1:40" s="199" customFormat="1">
      <c r="A1296" s="196"/>
      <c r="B1296" s="177"/>
      <c r="C1296" s="177"/>
      <c r="D1296" s="177"/>
      <c r="E1296" s="177"/>
      <c r="F1296" s="177"/>
      <c r="G1296" s="177"/>
      <c r="H1296" s="177"/>
      <c r="I1296" s="177"/>
      <c r="J1296" s="177"/>
      <c r="K1296" s="177"/>
      <c r="L1296" s="177"/>
      <c r="M1296" s="178" t="s">
        <v>191</v>
      </c>
      <c r="N1296" s="178" t="s">
        <v>194</v>
      </c>
      <c r="O1296" s="198">
        <f>IF( AND($M1296&lt;&gt;"", $N1296&lt;&gt;""), VLOOKUP( IF(ISERROR(VLOOKUP($M1296,Datos!$B$8:$C$13,2,0)),0,VLOOKUP($M1296,Datos!$B$8:$C$13,2,0)), Datos!$I$9:$N$13, IF(ISERROR(VLOOKUP($N1296,Datos!$B$17:$C$21,2,0)),0,VLOOKUP($N1296, Datos!$B$17:$C$21,2,0)+1),  0),  "-")</f>
        <v>22</v>
      </c>
      <c r="P1296" s="177"/>
      <c r="Q1296" s="177"/>
      <c r="R1296" s="177"/>
      <c r="S1296" s="178" t="s">
        <v>40</v>
      </c>
      <c r="T1296" s="198" t="str">
        <f>IF(ISERROR(VLOOKUP($S1296,Datos!$B$25:$C$29,2,0)),"", VLOOKUP($S1296,Datos!$B$25:$C$29,2,0))</f>
        <v>Alta</v>
      </c>
      <c r="U1296" s="198" t="str">
        <f>VLOOKUP($S1296,'Efectividad de Controles'!$B$5:$D$9,3,0)</f>
        <v>Impacto / Probabilidad</v>
      </c>
      <c r="V1296" s="177"/>
      <c r="W1296" s="177"/>
      <c r="X1296" s="178" t="s">
        <v>191</v>
      </c>
      <c r="Y1296" s="178" t="s">
        <v>196</v>
      </c>
      <c r="Z1296" s="198">
        <f>IF( AND($X1296&lt;&gt;"", $Y1296&lt;&gt;""), VLOOKUP( IF(ISERROR(VLOOKUP($X1296,Datos!$B$8:$C$13,2,0)),0,VLOOKUP($X1296,Datos!$B$8:$C$13,2,0)), Datos!$I$9:$N$13, IF(ISERROR(VLOOKUP($Y1296,Datos!$B$17:$C$21,2,0)),0,VLOOKUP($Y1296, Datos!$B$17:$C$21,2,0)+1),  0),  "-")</f>
        <v>25</v>
      </c>
      <c r="AA1296" s="177"/>
      <c r="AB1296" s="177"/>
      <c r="AC1296" s="179"/>
      <c r="AD1296" s="180"/>
      <c r="AE1296" s="198">
        <f t="shared" si="60"/>
        <v>22</v>
      </c>
      <c r="AF1296" s="198">
        <f t="shared" si="61"/>
        <v>25</v>
      </c>
      <c r="AG1296" s="178">
        <v>3</v>
      </c>
      <c r="AH1296" s="198" t="str">
        <f>IF(ISERROR(VLOOKUP($AG1296,Datos!$A$9:$E$13,2,0)),"",VLOOKUP($AG1296,Datos!$A$9:$E$13,2,0))</f>
        <v>3 Moderado</v>
      </c>
      <c r="AI1296" s="197" t="str">
        <f>IF(ISERROR(VLOOKUP($AJ1296,Datos!$D$8:$E$13,2,0)),0,VLOOKUP($AJ1296,Datos!$D$8:$E$13,2,0))</f>
        <v>Extremadamente Dañino</v>
      </c>
      <c r="AJ1296" s="198">
        <f>IF(ISERROR(VLOOKUP($X1296,Datos!$B$8:$E$13,3,0)), 0, VLOOKUP($X1296,Datos!$B$8:$E$13,3,0))</f>
        <v>4</v>
      </c>
      <c r="AK1296" s="198">
        <f>IF(ISERROR(VLOOKUP(AL1296,Datos!D1289:E1294,2,0)),0,VLOOKUP(AL1296,Datos!D1289:E1294,2,0))</f>
        <v>0</v>
      </c>
      <c r="AL1296" s="198">
        <f>IF(ISERROR(VLOOKUP(Y1296,Datos!B1289:E1294,3,0)),0,VLOOKUP(Y1296,Datos!B1289:E1294,3,0))</f>
        <v>0</v>
      </c>
      <c r="AM1296" s="198">
        <f t="shared" si="62"/>
        <v>4</v>
      </c>
      <c r="AN1296" s="198" t="str">
        <f>IF(ISERROR(VLOOKUP($AM1296,Datos!$I$24:$J$28,2,0)),"-",VLOOKUP($AM1296,Datos!$I$24:$J$28,2,0))</f>
        <v>Moderado</v>
      </c>
    </row>
    <row r="1297" spans="1:40" s="199" customFormat="1">
      <c r="A1297" s="196"/>
      <c r="B1297" s="177"/>
      <c r="C1297" s="177"/>
      <c r="D1297" s="177"/>
      <c r="E1297" s="177"/>
      <c r="F1297" s="177"/>
      <c r="G1297" s="177"/>
      <c r="H1297" s="177"/>
      <c r="I1297" s="177"/>
      <c r="J1297" s="177"/>
      <c r="K1297" s="177"/>
      <c r="L1297" s="177"/>
      <c r="M1297" s="178" t="s">
        <v>191</v>
      </c>
      <c r="N1297" s="178" t="s">
        <v>194</v>
      </c>
      <c r="O1297" s="198">
        <f>IF( AND($M1297&lt;&gt;"", $N1297&lt;&gt;""), VLOOKUP( IF(ISERROR(VLOOKUP($M1297,Datos!$B$8:$C$13,2,0)),0,VLOOKUP($M1297,Datos!$B$8:$C$13,2,0)), Datos!$I$9:$N$13, IF(ISERROR(VLOOKUP($N1297,Datos!$B$17:$C$21,2,0)),0,VLOOKUP($N1297, Datos!$B$17:$C$21,2,0)+1),  0),  "-")</f>
        <v>22</v>
      </c>
      <c r="P1297" s="177"/>
      <c r="Q1297" s="177"/>
      <c r="R1297" s="177"/>
      <c r="S1297" s="178" t="s">
        <v>40</v>
      </c>
      <c r="T1297" s="198" t="str">
        <f>IF(ISERROR(VLOOKUP($S1297,Datos!$B$25:$C$29,2,0)),"", VLOOKUP($S1297,Datos!$B$25:$C$29,2,0))</f>
        <v>Alta</v>
      </c>
      <c r="U1297" s="198" t="str">
        <f>VLOOKUP($S1297,'Efectividad de Controles'!$B$5:$D$9,3,0)</f>
        <v>Impacto / Probabilidad</v>
      </c>
      <c r="V1297" s="177"/>
      <c r="W1297" s="177"/>
      <c r="X1297" s="178" t="s">
        <v>191</v>
      </c>
      <c r="Y1297" s="178" t="s">
        <v>196</v>
      </c>
      <c r="Z1297" s="198">
        <f>IF( AND($X1297&lt;&gt;"", $Y1297&lt;&gt;""), VLOOKUP( IF(ISERROR(VLOOKUP($X1297,Datos!$B$8:$C$13,2,0)),0,VLOOKUP($X1297,Datos!$B$8:$C$13,2,0)), Datos!$I$9:$N$13, IF(ISERROR(VLOOKUP($Y1297,Datos!$B$17:$C$21,2,0)),0,VLOOKUP($Y1297, Datos!$B$17:$C$21,2,0)+1),  0),  "-")</f>
        <v>25</v>
      </c>
      <c r="AA1297" s="177"/>
      <c r="AB1297" s="177"/>
      <c r="AC1297" s="179"/>
      <c r="AD1297" s="180"/>
      <c r="AE1297" s="198">
        <f t="shared" si="60"/>
        <v>22</v>
      </c>
      <c r="AF1297" s="198">
        <f t="shared" si="61"/>
        <v>25</v>
      </c>
      <c r="AG1297" s="178">
        <v>3</v>
      </c>
      <c r="AH1297" s="198" t="str">
        <f>IF(ISERROR(VLOOKUP($AG1297,Datos!$A$9:$E$13,2,0)),"",VLOOKUP($AG1297,Datos!$A$9:$E$13,2,0))</f>
        <v>3 Moderado</v>
      </c>
      <c r="AI1297" s="197" t="str">
        <f>IF(ISERROR(VLOOKUP($AJ1297,Datos!$D$8:$E$13,2,0)),0,VLOOKUP($AJ1297,Datos!$D$8:$E$13,2,0))</f>
        <v>Extremadamente Dañino</v>
      </c>
      <c r="AJ1297" s="198">
        <f>IF(ISERROR(VLOOKUP($X1297,Datos!$B$8:$E$13,3,0)), 0, VLOOKUP($X1297,Datos!$B$8:$E$13,3,0))</f>
        <v>4</v>
      </c>
      <c r="AK1297" s="198">
        <f>IF(ISERROR(VLOOKUP(AL1297,Datos!D1290:E1295,2,0)),0,VLOOKUP(AL1297,Datos!D1290:E1295,2,0))</f>
        <v>0</v>
      </c>
      <c r="AL1297" s="198">
        <f>IF(ISERROR(VLOOKUP(Y1297,Datos!B1290:E1295,3,0)),0,VLOOKUP(Y1297,Datos!B1290:E1295,3,0))</f>
        <v>0</v>
      </c>
      <c r="AM1297" s="198">
        <f t="shared" si="62"/>
        <v>4</v>
      </c>
      <c r="AN1297" s="198" t="str">
        <f>IF(ISERROR(VLOOKUP($AM1297,Datos!$I$24:$J$28,2,0)),"-",VLOOKUP($AM1297,Datos!$I$24:$J$28,2,0))</f>
        <v>Moderado</v>
      </c>
    </row>
    <row r="1298" spans="1:40" s="199" customFormat="1">
      <c r="A1298" s="196"/>
      <c r="B1298" s="177"/>
      <c r="C1298" s="177"/>
      <c r="D1298" s="177"/>
      <c r="E1298" s="177"/>
      <c r="F1298" s="177"/>
      <c r="G1298" s="177"/>
      <c r="H1298" s="177"/>
      <c r="I1298" s="177"/>
      <c r="J1298" s="177"/>
      <c r="K1298" s="177"/>
      <c r="L1298" s="177"/>
      <c r="M1298" s="178" t="s">
        <v>191</v>
      </c>
      <c r="N1298" s="178" t="s">
        <v>194</v>
      </c>
      <c r="O1298" s="198">
        <f>IF( AND($M1298&lt;&gt;"", $N1298&lt;&gt;""), VLOOKUP( IF(ISERROR(VLOOKUP($M1298,Datos!$B$8:$C$13,2,0)),0,VLOOKUP($M1298,Datos!$B$8:$C$13,2,0)), Datos!$I$9:$N$13, IF(ISERROR(VLOOKUP($N1298,Datos!$B$17:$C$21,2,0)),0,VLOOKUP($N1298, Datos!$B$17:$C$21,2,0)+1),  0),  "-")</f>
        <v>22</v>
      </c>
      <c r="P1298" s="177"/>
      <c r="Q1298" s="177"/>
      <c r="R1298" s="177"/>
      <c r="S1298" s="178" t="s">
        <v>40</v>
      </c>
      <c r="T1298" s="198" t="str">
        <f>IF(ISERROR(VLOOKUP($S1298,Datos!$B$25:$C$29,2,0)),"", VLOOKUP($S1298,Datos!$B$25:$C$29,2,0))</f>
        <v>Alta</v>
      </c>
      <c r="U1298" s="198" t="str">
        <f>VLOOKUP($S1298,'Efectividad de Controles'!$B$5:$D$9,3,0)</f>
        <v>Impacto / Probabilidad</v>
      </c>
      <c r="V1298" s="177"/>
      <c r="W1298" s="177"/>
      <c r="X1298" s="178" t="s">
        <v>191</v>
      </c>
      <c r="Y1298" s="178" t="s">
        <v>196</v>
      </c>
      <c r="Z1298" s="198">
        <f>IF( AND($X1298&lt;&gt;"", $Y1298&lt;&gt;""), VLOOKUP( IF(ISERROR(VLOOKUP($X1298,Datos!$B$8:$C$13,2,0)),0,VLOOKUP($X1298,Datos!$B$8:$C$13,2,0)), Datos!$I$9:$N$13, IF(ISERROR(VLOOKUP($Y1298,Datos!$B$17:$C$21,2,0)),0,VLOOKUP($Y1298, Datos!$B$17:$C$21,2,0)+1),  0),  "-")</f>
        <v>25</v>
      </c>
      <c r="AA1298" s="177"/>
      <c r="AB1298" s="177"/>
      <c r="AC1298" s="179"/>
      <c r="AD1298" s="180"/>
      <c r="AE1298" s="198">
        <f t="shared" si="60"/>
        <v>22</v>
      </c>
      <c r="AF1298" s="198">
        <f t="shared" si="61"/>
        <v>25</v>
      </c>
      <c r="AG1298" s="178">
        <v>3</v>
      </c>
      <c r="AH1298" s="198" t="str">
        <f>IF(ISERROR(VLOOKUP($AG1298,Datos!$A$9:$E$13,2,0)),"",VLOOKUP($AG1298,Datos!$A$9:$E$13,2,0))</f>
        <v>3 Moderado</v>
      </c>
      <c r="AI1298" s="197" t="str">
        <f>IF(ISERROR(VLOOKUP($AJ1298,Datos!$D$8:$E$13,2,0)),0,VLOOKUP($AJ1298,Datos!$D$8:$E$13,2,0))</f>
        <v>Extremadamente Dañino</v>
      </c>
      <c r="AJ1298" s="198">
        <f>IF(ISERROR(VLOOKUP($X1298,Datos!$B$8:$E$13,3,0)), 0, VLOOKUP($X1298,Datos!$B$8:$E$13,3,0))</f>
        <v>4</v>
      </c>
      <c r="AK1298" s="198">
        <f>IF(ISERROR(VLOOKUP(AL1298,Datos!D1291:E1296,2,0)),0,VLOOKUP(AL1298,Datos!D1291:E1296,2,0))</f>
        <v>0</v>
      </c>
      <c r="AL1298" s="198">
        <f>IF(ISERROR(VLOOKUP(Y1298,Datos!B1291:E1296,3,0)),0,VLOOKUP(Y1298,Datos!B1291:E1296,3,0))</f>
        <v>0</v>
      </c>
      <c r="AM1298" s="198">
        <f t="shared" si="62"/>
        <v>4</v>
      </c>
      <c r="AN1298" s="198" t="str">
        <f>IF(ISERROR(VLOOKUP($AM1298,Datos!$I$24:$J$28,2,0)),"-",VLOOKUP($AM1298,Datos!$I$24:$J$28,2,0))</f>
        <v>Moderado</v>
      </c>
    </row>
    <row r="1299" spans="1:40" s="199" customFormat="1">
      <c r="A1299" s="196"/>
      <c r="B1299" s="177"/>
      <c r="C1299" s="177"/>
      <c r="D1299" s="177"/>
      <c r="E1299" s="177"/>
      <c r="F1299" s="177"/>
      <c r="G1299" s="177"/>
      <c r="H1299" s="177"/>
      <c r="I1299" s="177"/>
      <c r="J1299" s="177"/>
      <c r="K1299" s="177"/>
      <c r="L1299" s="177"/>
      <c r="M1299" s="178" t="s">
        <v>191</v>
      </c>
      <c r="N1299" s="178" t="s">
        <v>194</v>
      </c>
      <c r="O1299" s="198">
        <f>IF( AND($M1299&lt;&gt;"", $N1299&lt;&gt;""), VLOOKUP( IF(ISERROR(VLOOKUP($M1299,Datos!$B$8:$C$13,2,0)),0,VLOOKUP($M1299,Datos!$B$8:$C$13,2,0)), Datos!$I$9:$N$13, IF(ISERROR(VLOOKUP($N1299,Datos!$B$17:$C$21,2,0)),0,VLOOKUP($N1299, Datos!$B$17:$C$21,2,0)+1),  0),  "-")</f>
        <v>22</v>
      </c>
      <c r="P1299" s="177"/>
      <c r="Q1299" s="177"/>
      <c r="R1299" s="177"/>
      <c r="S1299" s="178" t="s">
        <v>40</v>
      </c>
      <c r="T1299" s="198" t="str">
        <f>IF(ISERROR(VLOOKUP($S1299,Datos!$B$25:$C$29,2,0)),"", VLOOKUP($S1299,Datos!$B$25:$C$29,2,0))</f>
        <v>Alta</v>
      </c>
      <c r="U1299" s="198" t="str">
        <f>VLOOKUP($S1299,'Efectividad de Controles'!$B$5:$D$9,3,0)</f>
        <v>Impacto / Probabilidad</v>
      </c>
      <c r="V1299" s="177"/>
      <c r="W1299" s="177"/>
      <c r="X1299" s="178" t="s">
        <v>191</v>
      </c>
      <c r="Y1299" s="178" t="s">
        <v>196</v>
      </c>
      <c r="Z1299" s="198">
        <f>IF( AND($X1299&lt;&gt;"", $Y1299&lt;&gt;""), VLOOKUP( IF(ISERROR(VLOOKUP($X1299,Datos!$B$8:$C$13,2,0)),0,VLOOKUP($X1299,Datos!$B$8:$C$13,2,0)), Datos!$I$9:$N$13, IF(ISERROR(VLOOKUP($Y1299,Datos!$B$17:$C$21,2,0)),0,VLOOKUP($Y1299, Datos!$B$17:$C$21,2,0)+1),  0),  "-")</f>
        <v>25</v>
      </c>
      <c r="AA1299" s="177"/>
      <c r="AB1299" s="177"/>
      <c r="AC1299" s="179"/>
      <c r="AD1299" s="180"/>
      <c r="AE1299" s="198">
        <f t="shared" si="60"/>
        <v>22</v>
      </c>
      <c r="AF1299" s="198">
        <f t="shared" si="61"/>
        <v>25</v>
      </c>
      <c r="AG1299" s="178">
        <v>3</v>
      </c>
      <c r="AH1299" s="198" t="str">
        <f>IF(ISERROR(VLOOKUP($AG1299,Datos!$A$9:$E$13,2,0)),"",VLOOKUP($AG1299,Datos!$A$9:$E$13,2,0))</f>
        <v>3 Moderado</v>
      </c>
      <c r="AI1299" s="197" t="str">
        <f>IF(ISERROR(VLOOKUP($AJ1299,Datos!$D$8:$E$13,2,0)),0,VLOOKUP($AJ1299,Datos!$D$8:$E$13,2,0))</f>
        <v>Extremadamente Dañino</v>
      </c>
      <c r="AJ1299" s="198">
        <f>IF(ISERROR(VLOOKUP($X1299,Datos!$B$8:$E$13,3,0)), 0, VLOOKUP($X1299,Datos!$B$8:$E$13,3,0))</f>
        <v>4</v>
      </c>
      <c r="AK1299" s="198">
        <f>IF(ISERROR(VLOOKUP(AL1299,Datos!D1292:E1297,2,0)),0,VLOOKUP(AL1299,Datos!D1292:E1297,2,0))</f>
        <v>0</v>
      </c>
      <c r="AL1299" s="198">
        <f>IF(ISERROR(VLOOKUP(Y1299,Datos!B1292:E1297,3,0)),0,VLOOKUP(Y1299,Datos!B1292:E1297,3,0))</f>
        <v>0</v>
      </c>
      <c r="AM1299" s="198">
        <f t="shared" si="62"/>
        <v>4</v>
      </c>
      <c r="AN1299" s="198" t="str">
        <f>IF(ISERROR(VLOOKUP($AM1299,Datos!$I$24:$J$28,2,0)),"-",VLOOKUP($AM1299,Datos!$I$24:$J$28,2,0))</f>
        <v>Moderado</v>
      </c>
    </row>
    <row r="1300" spans="1:40" s="199" customFormat="1">
      <c r="A1300" s="196"/>
      <c r="B1300" s="177"/>
      <c r="C1300" s="177"/>
      <c r="D1300" s="177"/>
      <c r="E1300" s="177"/>
      <c r="F1300" s="177"/>
      <c r="G1300" s="177"/>
      <c r="H1300" s="177"/>
      <c r="I1300" s="177"/>
      <c r="J1300" s="177"/>
      <c r="K1300" s="177"/>
      <c r="L1300" s="177"/>
      <c r="M1300" s="178" t="s">
        <v>191</v>
      </c>
      <c r="N1300" s="178" t="s">
        <v>194</v>
      </c>
      <c r="O1300" s="198">
        <f>IF( AND($M1300&lt;&gt;"", $N1300&lt;&gt;""), VLOOKUP( IF(ISERROR(VLOOKUP($M1300,Datos!$B$8:$C$13,2,0)),0,VLOOKUP($M1300,Datos!$B$8:$C$13,2,0)), Datos!$I$9:$N$13, IF(ISERROR(VLOOKUP($N1300,Datos!$B$17:$C$21,2,0)),0,VLOOKUP($N1300, Datos!$B$17:$C$21,2,0)+1),  0),  "-")</f>
        <v>22</v>
      </c>
      <c r="P1300" s="177"/>
      <c r="Q1300" s="177"/>
      <c r="R1300" s="177"/>
      <c r="S1300" s="178" t="s">
        <v>40</v>
      </c>
      <c r="T1300" s="198" t="str">
        <f>IF(ISERROR(VLOOKUP($S1300,Datos!$B$25:$C$29,2,0)),"", VLOOKUP($S1300,Datos!$B$25:$C$29,2,0))</f>
        <v>Alta</v>
      </c>
      <c r="U1300" s="198" t="str">
        <f>VLOOKUP($S1300,'Efectividad de Controles'!$B$5:$D$9,3,0)</f>
        <v>Impacto / Probabilidad</v>
      </c>
      <c r="V1300" s="177"/>
      <c r="W1300" s="177"/>
      <c r="X1300" s="178" t="s">
        <v>191</v>
      </c>
      <c r="Y1300" s="178" t="s">
        <v>196</v>
      </c>
      <c r="Z1300" s="198">
        <f>IF( AND($X1300&lt;&gt;"", $Y1300&lt;&gt;""), VLOOKUP( IF(ISERROR(VLOOKUP($X1300,Datos!$B$8:$C$13,2,0)),0,VLOOKUP($X1300,Datos!$B$8:$C$13,2,0)), Datos!$I$9:$N$13, IF(ISERROR(VLOOKUP($Y1300,Datos!$B$17:$C$21,2,0)),0,VLOOKUP($Y1300, Datos!$B$17:$C$21,2,0)+1),  0),  "-")</f>
        <v>25</v>
      </c>
      <c r="AA1300" s="177"/>
      <c r="AB1300" s="177"/>
      <c r="AC1300" s="179"/>
      <c r="AD1300" s="180"/>
      <c r="AE1300" s="198">
        <f t="shared" si="60"/>
        <v>22</v>
      </c>
      <c r="AF1300" s="198">
        <f t="shared" si="61"/>
        <v>25</v>
      </c>
      <c r="AG1300" s="178">
        <v>3</v>
      </c>
      <c r="AH1300" s="198" t="str">
        <f>IF(ISERROR(VLOOKUP($AG1300,Datos!$A$9:$E$13,2,0)),"",VLOOKUP($AG1300,Datos!$A$9:$E$13,2,0))</f>
        <v>3 Moderado</v>
      </c>
      <c r="AI1300" s="197" t="str">
        <f>IF(ISERROR(VLOOKUP($AJ1300,Datos!$D$8:$E$13,2,0)),0,VLOOKUP($AJ1300,Datos!$D$8:$E$13,2,0))</f>
        <v>Extremadamente Dañino</v>
      </c>
      <c r="AJ1300" s="198">
        <f>IF(ISERROR(VLOOKUP($X1300,Datos!$B$8:$E$13,3,0)), 0, VLOOKUP($X1300,Datos!$B$8:$E$13,3,0))</f>
        <v>4</v>
      </c>
      <c r="AK1300" s="198">
        <f>IF(ISERROR(VLOOKUP(AL1300,Datos!D1293:E1298,2,0)),0,VLOOKUP(AL1300,Datos!D1293:E1298,2,0))</f>
        <v>0</v>
      </c>
      <c r="AL1300" s="198">
        <f>IF(ISERROR(VLOOKUP(Y1300,Datos!B1293:E1298,3,0)),0,VLOOKUP(Y1300,Datos!B1293:E1298,3,0))</f>
        <v>0</v>
      </c>
      <c r="AM1300" s="198">
        <f t="shared" si="62"/>
        <v>4</v>
      </c>
      <c r="AN1300" s="198" t="str">
        <f>IF(ISERROR(VLOOKUP($AM1300,Datos!$I$24:$J$28,2,0)),"-",VLOOKUP($AM1300,Datos!$I$24:$J$28,2,0))</f>
        <v>Moderado</v>
      </c>
    </row>
    <row r="1301" spans="1:40" s="199" customFormat="1">
      <c r="A1301" s="196"/>
      <c r="B1301" s="177"/>
      <c r="C1301" s="177"/>
      <c r="D1301" s="177"/>
      <c r="E1301" s="177"/>
      <c r="F1301" s="177"/>
      <c r="G1301" s="177"/>
      <c r="H1301" s="177"/>
      <c r="I1301" s="177"/>
      <c r="J1301" s="177"/>
      <c r="K1301" s="177"/>
      <c r="L1301" s="177"/>
      <c r="M1301" s="178" t="s">
        <v>191</v>
      </c>
      <c r="N1301" s="178" t="s">
        <v>194</v>
      </c>
      <c r="O1301" s="198">
        <f>IF( AND($M1301&lt;&gt;"", $N1301&lt;&gt;""), VLOOKUP( IF(ISERROR(VLOOKUP($M1301,Datos!$B$8:$C$13,2,0)),0,VLOOKUP($M1301,Datos!$B$8:$C$13,2,0)), Datos!$I$9:$N$13, IF(ISERROR(VLOOKUP($N1301,Datos!$B$17:$C$21,2,0)),0,VLOOKUP($N1301, Datos!$B$17:$C$21,2,0)+1),  0),  "-")</f>
        <v>22</v>
      </c>
      <c r="P1301" s="177"/>
      <c r="Q1301" s="177"/>
      <c r="R1301" s="177"/>
      <c r="S1301" s="178" t="s">
        <v>40</v>
      </c>
      <c r="T1301" s="198" t="str">
        <f>IF(ISERROR(VLOOKUP($S1301,Datos!$B$25:$C$29,2,0)),"", VLOOKUP($S1301,Datos!$B$25:$C$29,2,0))</f>
        <v>Alta</v>
      </c>
      <c r="U1301" s="198" t="str">
        <f>VLOOKUP($S1301,'Efectividad de Controles'!$B$5:$D$9,3,0)</f>
        <v>Impacto / Probabilidad</v>
      </c>
      <c r="V1301" s="177"/>
      <c r="W1301" s="177"/>
      <c r="X1301" s="178" t="s">
        <v>191</v>
      </c>
      <c r="Y1301" s="178" t="s">
        <v>196</v>
      </c>
      <c r="Z1301" s="198">
        <f>IF( AND($X1301&lt;&gt;"", $Y1301&lt;&gt;""), VLOOKUP( IF(ISERROR(VLOOKUP($X1301,Datos!$B$8:$C$13,2,0)),0,VLOOKUP($X1301,Datos!$B$8:$C$13,2,0)), Datos!$I$9:$N$13, IF(ISERROR(VLOOKUP($Y1301,Datos!$B$17:$C$21,2,0)),0,VLOOKUP($Y1301, Datos!$B$17:$C$21,2,0)+1),  0),  "-")</f>
        <v>25</v>
      </c>
      <c r="AA1301" s="177"/>
      <c r="AB1301" s="177"/>
      <c r="AC1301" s="179"/>
      <c r="AD1301" s="180"/>
      <c r="AE1301" s="198">
        <f t="shared" si="60"/>
        <v>22</v>
      </c>
      <c r="AF1301" s="198">
        <f t="shared" si="61"/>
        <v>25</v>
      </c>
      <c r="AG1301" s="178">
        <v>3</v>
      </c>
      <c r="AH1301" s="198" t="str">
        <f>IF(ISERROR(VLOOKUP($AG1301,Datos!$A$9:$E$13,2,0)),"",VLOOKUP($AG1301,Datos!$A$9:$E$13,2,0))</f>
        <v>3 Moderado</v>
      </c>
      <c r="AI1301" s="197" t="str">
        <f>IF(ISERROR(VLOOKUP($AJ1301,Datos!$D$8:$E$13,2,0)),0,VLOOKUP($AJ1301,Datos!$D$8:$E$13,2,0))</f>
        <v>Extremadamente Dañino</v>
      </c>
      <c r="AJ1301" s="198">
        <f>IF(ISERROR(VLOOKUP($X1301,Datos!$B$8:$E$13,3,0)), 0, VLOOKUP($X1301,Datos!$B$8:$E$13,3,0))</f>
        <v>4</v>
      </c>
      <c r="AK1301" s="198">
        <f>IF(ISERROR(VLOOKUP(AL1301,Datos!D1294:E1299,2,0)),0,VLOOKUP(AL1301,Datos!D1294:E1299,2,0))</f>
        <v>0</v>
      </c>
      <c r="AL1301" s="198">
        <f>IF(ISERROR(VLOOKUP(Y1301,Datos!B1294:E1299,3,0)),0,VLOOKUP(Y1301,Datos!B1294:E1299,3,0))</f>
        <v>0</v>
      </c>
      <c r="AM1301" s="198">
        <f t="shared" si="62"/>
        <v>4</v>
      </c>
      <c r="AN1301" s="198" t="str">
        <f>IF(ISERROR(VLOOKUP($AM1301,Datos!$I$24:$J$28,2,0)),"-",VLOOKUP($AM1301,Datos!$I$24:$J$28,2,0))</f>
        <v>Moderado</v>
      </c>
    </row>
    <row r="1302" spans="1:40" s="199" customFormat="1">
      <c r="A1302" s="196"/>
      <c r="B1302" s="177"/>
      <c r="C1302" s="177"/>
      <c r="D1302" s="177"/>
      <c r="E1302" s="177"/>
      <c r="F1302" s="177"/>
      <c r="G1302" s="177"/>
      <c r="H1302" s="177"/>
      <c r="I1302" s="177"/>
      <c r="J1302" s="177"/>
      <c r="K1302" s="177"/>
      <c r="L1302" s="177"/>
      <c r="M1302" s="178" t="s">
        <v>191</v>
      </c>
      <c r="N1302" s="178" t="s">
        <v>194</v>
      </c>
      <c r="O1302" s="198">
        <f>IF( AND($M1302&lt;&gt;"", $N1302&lt;&gt;""), VLOOKUP( IF(ISERROR(VLOOKUP($M1302,Datos!$B$8:$C$13,2,0)),0,VLOOKUP($M1302,Datos!$B$8:$C$13,2,0)), Datos!$I$9:$N$13, IF(ISERROR(VLOOKUP($N1302,Datos!$B$17:$C$21,2,0)),0,VLOOKUP($N1302, Datos!$B$17:$C$21,2,0)+1),  0),  "-")</f>
        <v>22</v>
      </c>
      <c r="P1302" s="177"/>
      <c r="Q1302" s="177"/>
      <c r="R1302" s="177"/>
      <c r="S1302" s="178" t="s">
        <v>40</v>
      </c>
      <c r="T1302" s="198" t="str">
        <f>IF(ISERROR(VLOOKUP($S1302,Datos!$B$25:$C$29,2,0)),"", VLOOKUP($S1302,Datos!$B$25:$C$29,2,0))</f>
        <v>Alta</v>
      </c>
      <c r="U1302" s="198" t="str">
        <f>VLOOKUP($S1302,'Efectividad de Controles'!$B$5:$D$9,3,0)</f>
        <v>Impacto / Probabilidad</v>
      </c>
      <c r="V1302" s="177"/>
      <c r="W1302" s="177"/>
      <c r="X1302" s="178" t="s">
        <v>191</v>
      </c>
      <c r="Y1302" s="178" t="s">
        <v>196</v>
      </c>
      <c r="Z1302" s="198">
        <f>IF( AND($X1302&lt;&gt;"", $Y1302&lt;&gt;""), VLOOKUP( IF(ISERROR(VLOOKUP($X1302,Datos!$B$8:$C$13,2,0)),0,VLOOKUP($X1302,Datos!$B$8:$C$13,2,0)), Datos!$I$9:$N$13, IF(ISERROR(VLOOKUP($Y1302,Datos!$B$17:$C$21,2,0)),0,VLOOKUP($Y1302, Datos!$B$17:$C$21,2,0)+1),  0),  "-")</f>
        <v>25</v>
      </c>
      <c r="AA1302" s="177"/>
      <c r="AB1302" s="177"/>
      <c r="AC1302" s="179"/>
      <c r="AD1302" s="180"/>
      <c r="AE1302" s="198">
        <f t="shared" si="60"/>
        <v>22</v>
      </c>
      <c r="AF1302" s="198">
        <f t="shared" si="61"/>
        <v>25</v>
      </c>
      <c r="AG1302" s="178">
        <v>3</v>
      </c>
      <c r="AH1302" s="198" t="str">
        <f>IF(ISERROR(VLOOKUP($AG1302,Datos!$A$9:$E$13,2,0)),"",VLOOKUP($AG1302,Datos!$A$9:$E$13,2,0))</f>
        <v>3 Moderado</v>
      </c>
      <c r="AI1302" s="197" t="str">
        <f>IF(ISERROR(VLOOKUP($AJ1302,Datos!$D$8:$E$13,2,0)),0,VLOOKUP($AJ1302,Datos!$D$8:$E$13,2,0))</f>
        <v>Extremadamente Dañino</v>
      </c>
      <c r="AJ1302" s="198">
        <f>IF(ISERROR(VLOOKUP($X1302,Datos!$B$8:$E$13,3,0)), 0, VLOOKUP($X1302,Datos!$B$8:$E$13,3,0))</f>
        <v>4</v>
      </c>
      <c r="AK1302" s="198">
        <f>IF(ISERROR(VLOOKUP(AL1302,Datos!D1295:E1300,2,0)),0,VLOOKUP(AL1302,Datos!D1295:E1300,2,0))</f>
        <v>0</v>
      </c>
      <c r="AL1302" s="198">
        <f>IF(ISERROR(VLOOKUP(Y1302,Datos!B1295:E1300,3,0)),0,VLOOKUP(Y1302,Datos!B1295:E1300,3,0))</f>
        <v>0</v>
      </c>
      <c r="AM1302" s="198">
        <f t="shared" si="62"/>
        <v>4</v>
      </c>
      <c r="AN1302" s="198" t="str">
        <f>IF(ISERROR(VLOOKUP($AM1302,Datos!$I$24:$J$28,2,0)),"-",VLOOKUP($AM1302,Datos!$I$24:$J$28,2,0))</f>
        <v>Moderado</v>
      </c>
    </row>
    <row r="1303" spans="1:40" s="199" customFormat="1">
      <c r="A1303" s="196"/>
      <c r="B1303" s="177"/>
      <c r="C1303" s="177"/>
      <c r="D1303" s="177"/>
      <c r="E1303" s="177"/>
      <c r="F1303" s="177"/>
      <c r="G1303" s="177"/>
      <c r="H1303" s="177"/>
      <c r="I1303" s="177"/>
      <c r="J1303" s="177"/>
      <c r="K1303" s="177"/>
      <c r="L1303" s="177"/>
      <c r="M1303" s="178" t="s">
        <v>191</v>
      </c>
      <c r="N1303" s="178" t="s">
        <v>194</v>
      </c>
      <c r="O1303" s="198">
        <f>IF( AND($M1303&lt;&gt;"", $N1303&lt;&gt;""), VLOOKUP( IF(ISERROR(VLOOKUP($M1303,Datos!$B$8:$C$13,2,0)),0,VLOOKUP($M1303,Datos!$B$8:$C$13,2,0)), Datos!$I$9:$N$13, IF(ISERROR(VLOOKUP($N1303,Datos!$B$17:$C$21,2,0)),0,VLOOKUP($N1303, Datos!$B$17:$C$21,2,0)+1),  0),  "-")</f>
        <v>22</v>
      </c>
      <c r="P1303" s="177"/>
      <c r="Q1303" s="177"/>
      <c r="R1303" s="177"/>
      <c r="S1303" s="178" t="s">
        <v>40</v>
      </c>
      <c r="T1303" s="198" t="str">
        <f>IF(ISERROR(VLOOKUP($S1303,Datos!$B$25:$C$29,2,0)),"", VLOOKUP($S1303,Datos!$B$25:$C$29,2,0))</f>
        <v>Alta</v>
      </c>
      <c r="U1303" s="198" t="str">
        <f>VLOOKUP($S1303,'Efectividad de Controles'!$B$5:$D$9,3,0)</f>
        <v>Impacto / Probabilidad</v>
      </c>
      <c r="V1303" s="177"/>
      <c r="W1303" s="177"/>
      <c r="X1303" s="178" t="s">
        <v>191</v>
      </c>
      <c r="Y1303" s="178" t="s">
        <v>196</v>
      </c>
      <c r="Z1303" s="198">
        <f>IF( AND($X1303&lt;&gt;"", $Y1303&lt;&gt;""), VLOOKUP( IF(ISERROR(VLOOKUP($X1303,Datos!$B$8:$C$13,2,0)),0,VLOOKUP($X1303,Datos!$B$8:$C$13,2,0)), Datos!$I$9:$N$13, IF(ISERROR(VLOOKUP($Y1303,Datos!$B$17:$C$21,2,0)),0,VLOOKUP($Y1303, Datos!$B$17:$C$21,2,0)+1),  0),  "-")</f>
        <v>25</v>
      </c>
      <c r="AA1303" s="177"/>
      <c r="AB1303" s="177"/>
      <c r="AC1303" s="179"/>
      <c r="AD1303" s="180"/>
      <c r="AE1303" s="198">
        <f t="shared" si="60"/>
        <v>22</v>
      </c>
      <c r="AF1303" s="198">
        <f t="shared" si="61"/>
        <v>25</v>
      </c>
      <c r="AG1303" s="178">
        <v>3</v>
      </c>
      <c r="AH1303" s="198" t="str">
        <f>IF(ISERROR(VLOOKUP($AG1303,Datos!$A$9:$E$13,2,0)),"",VLOOKUP($AG1303,Datos!$A$9:$E$13,2,0))</f>
        <v>3 Moderado</v>
      </c>
      <c r="AI1303" s="197" t="str">
        <f>IF(ISERROR(VLOOKUP($AJ1303,Datos!$D$8:$E$13,2,0)),0,VLOOKUP($AJ1303,Datos!$D$8:$E$13,2,0))</f>
        <v>Extremadamente Dañino</v>
      </c>
      <c r="AJ1303" s="198">
        <f>IF(ISERROR(VLOOKUP($X1303,Datos!$B$8:$E$13,3,0)), 0, VLOOKUP($X1303,Datos!$B$8:$E$13,3,0))</f>
        <v>4</v>
      </c>
      <c r="AK1303" s="198">
        <f>IF(ISERROR(VLOOKUP(AL1303,Datos!D1296:E1301,2,0)),0,VLOOKUP(AL1303,Datos!D1296:E1301,2,0))</f>
        <v>0</v>
      </c>
      <c r="AL1303" s="198">
        <f>IF(ISERROR(VLOOKUP(Y1303,Datos!B1296:E1301,3,0)),0,VLOOKUP(Y1303,Datos!B1296:E1301,3,0))</f>
        <v>0</v>
      </c>
      <c r="AM1303" s="198">
        <f t="shared" si="62"/>
        <v>4</v>
      </c>
      <c r="AN1303" s="198" t="str">
        <f>IF(ISERROR(VLOOKUP($AM1303,Datos!$I$24:$J$28,2,0)),"-",VLOOKUP($AM1303,Datos!$I$24:$J$28,2,0))</f>
        <v>Moderado</v>
      </c>
    </row>
    <row r="1304" spans="1:40" s="199" customFormat="1">
      <c r="A1304" s="196"/>
      <c r="B1304" s="177"/>
      <c r="C1304" s="177"/>
      <c r="D1304" s="177"/>
      <c r="E1304" s="177"/>
      <c r="F1304" s="177"/>
      <c r="G1304" s="177"/>
      <c r="H1304" s="177"/>
      <c r="I1304" s="177"/>
      <c r="J1304" s="177"/>
      <c r="K1304" s="177"/>
      <c r="L1304" s="177"/>
      <c r="M1304" s="178" t="s">
        <v>191</v>
      </c>
      <c r="N1304" s="178" t="s">
        <v>194</v>
      </c>
      <c r="O1304" s="198">
        <f>IF( AND($M1304&lt;&gt;"", $N1304&lt;&gt;""), VLOOKUP( IF(ISERROR(VLOOKUP($M1304,Datos!$B$8:$C$13,2,0)),0,VLOOKUP($M1304,Datos!$B$8:$C$13,2,0)), Datos!$I$9:$N$13, IF(ISERROR(VLOOKUP($N1304,Datos!$B$17:$C$21,2,0)),0,VLOOKUP($N1304, Datos!$B$17:$C$21,2,0)+1),  0),  "-")</f>
        <v>22</v>
      </c>
      <c r="P1304" s="177"/>
      <c r="Q1304" s="177"/>
      <c r="R1304" s="177"/>
      <c r="S1304" s="178" t="s">
        <v>40</v>
      </c>
      <c r="T1304" s="198" t="str">
        <f>IF(ISERROR(VLOOKUP($S1304,Datos!$B$25:$C$29,2,0)),"", VLOOKUP($S1304,Datos!$B$25:$C$29,2,0))</f>
        <v>Alta</v>
      </c>
      <c r="U1304" s="198" t="str">
        <f>VLOOKUP($S1304,'Efectividad de Controles'!$B$5:$D$9,3,0)</f>
        <v>Impacto / Probabilidad</v>
      </c>
      <c r="V1304" s="177"/>
      <c r="W1304" s="177"/>
      <c r="X1304" s="178" t="s">
        <v>191</v>
      </c>
      <c r="Y1304" s="178" t="s">
        <v>196</v>
      </c>
      <c r="Z1304" s="198">
        <f>IF( AND($X1304&lt;&gt;"", $Y1304&lt;&gt;""), VLOOKUP( IF(ISERROR(VLOOKUP($X1304,Datos!$B$8:$C$13,2,0)),0,VLOOKUP($X1304,Datos!$B$8:$C$13,2,0)), Datos!$I$9:$N$13, IF(ISERROR(VLOOKUP($Y1304,Datos!$B$17:$C$21,2,0)),0,VLOOKUP($Y1304, Datos!$B$17:$C$21,2,0)+1),  0),  "-")</f>
        <v>25</v>
      </c>
      <c r="AA1304" s="177"/>
      <c r="AB1304" s="177"/>
      <c r="AC1304" s="179"/>
      <c r="AD1304" s="180"/>
      <c r="AE1304" s="198">
        <f t="shared" si="60"/>
        <v>22</v>
      </c>
      <c r="AF1304" s="198">
        <f t="shared" si="61"/>
        <v>25</v>
      </c>
      <c r="AG1304" s="178">
        <v>3</v>
      </c>
      <c r="AH1304" s="198" t="str">
        <f>IF(ISERROR(VLOOKUP($AG1304,Datos!$A$9:$E$13,2,0)),"",VLOOKUP($AG1304,Datos!$A$9:$E$13,2,0))</f>
        <v>3 Moderado</v>
      </c>
      <c r="AI1304" s="197" t="str">
        <f>IF(ISERROR(VLOOKUP($AJ1304,Datos!$D$8:$E$13,2,0)),0,VLOOKUP($AJ1304,Datos!$D$8:$E$13,2,0))</f>
        <v>Extremadamente Dañino</v>
      </c>
      <c r="AJ1304" s="198">
        <f>IF(ISERROR(VLOOKUP($X1304,Datos!$B$8:$E$13,3,0)), 0, VLOOKUP($X1304,Datos!$B$8:$E$13,3,0))</f>
        <v>4</v>
      </c>
      <c r="AK1304" s="198">
        <f>IF(ISERROR(VLOOKUP(AL1304,Datos!D1297:E1302,2,0)),0,VLOOKUP(AL1304,Datos!D1297:E1302,2,0))</f>
        <v>0</v>
      </c>
      <c r="AL1304" s="198">
        <f>IF(ISERROR(VLOOKUP(Y1304,Datos!B1297:E1302,3,0)),0,VLOOKUP(Y1304,Datos!B1297:E1302,3,0))</f>
        <v>0</v>
      </c>
      <c r="AM1304" s="198">
        <f t="shared" si="62"/>
        <v>4</v>
      </c>
      <c r="AN1304" s="198" t="str">
        <f>IF(ISERROR(VLOOKUP($AM1304,Datos!$I$24:$J$28,2,0)),"-",VLOOKUP($AM1304,Datos!$I$24:$J$28,2,0))</f>
        <v>Moderado</v>
      </c>
    </row>
    <row r="1305" spans="1:40" s="199" customFormat="1">
      <c r="A1305" s="196"/>
      <c r="B1305" s="177"/>
      <c r="C1305" s="177"/>
      <c r="D1305" s="177"/>
      <c r="E1305" s="177"/>
      <c r="F1305" s="177"/>
      <c r="G1305" s="177"/>
      <c r="H1305" s="177"/>
      <c r="I1305" s="177"/>
      <c r="J1305" s="177"/>
      <c r="K1305" s="177"/>
      <c r="L1305" s="177"/>
      <c r="M1305" s="178" t="s">
        <v>191</v>
      </c>
      <c r="N1305" s="178" t="s">
        <v>194</v>
      </c>
      <c r="O1305" s="198">
        <f>IF( AND($M1305&lt;&gt;"", $N1305&lt;&gt;""), VLOOKUP( IF(ISERROR(VLOOKUP($M1305,Datos!$B$8:$C$13,2,0)),0,VLOOKUP($M1305,Datos!$B$8:$C$13,2,0)), Datos!$I$9:$N$13, IF(ISERROR(VLOOKUP($N1305,Datos!$B$17:$C$21,2,0)),0,VLOOKUP($N1305, Datos!$B$17:$C$21,2,0)+1),  0),  "-")</f>
        <v>22</v>
      </c>
      <c r="P1305" s="177"/>
      <c r="Q1305" s="177"/>
      <c r="R1305" s="177"/>
      <c r="S1305" s="178" t="s">
        <v>40</v>
      </c>
      <c r="T1305" s="198" t="str">
        <f>IF(ISERROR(VLOOKUP($S1305,Datos!$B$25:$C$29,2,0)),"", VLOOKUP($S1305,Datos!$B$25:$C$29,2,0))</f>
        <v>Alta</v>
      </c>
      <c r="U1305" s="198" t="str">
        <f>VLOOKUP($S1305,'Efectividad de Controles'!$B$5:$D$9,3,0)</f>
        <v>Impacto / Probabilidad</v>
      </c>
      <c r="V1305" s="177"/>
      <c r="W1305" s="177"/>
      <c r="X1305" s="178" t="s">
        <v>191</v>
      </c>
      <c r="Y1305" s="178" t="s">
        <v>196</v>
      </c>
      <c r="Z1305" s="198">
        <f>IF( AND($X1305&lt;&gt;"", $Y1305&lt;&gt;""), VLOOKUP( IF(ISERROR(VLOOKUP($X1305,Datos!$B$8:$C$13,2,0)),0,VLOOKUP($X1305,Datos!$B$8:$C$13,2,0)), Datos!$I$9:$N$13, IF(ISERROR(VLOOKUP($Y1305,Datos!$B$17:$C$21,2,0)),0,VLOOKUP($Y1305, Datos!$B$17:$C$21,2,0)+1),  0),  "-")</f>
        <v>25</v>
      </c>
      <c r="AA1305" s="177"/>
      <c r="AB1305" s="177"/>
      <c r="AC1305" s="179"/>
      <c r="AD1305" s="180"/>
      <c r="AE1305" s="198">
        <f t="shared" si="60"/>
        <v>22</v>
      </c>
      <c r="AF1305" s="198">
        <f t="shared" si="61"/>
        <v>25</v>
      </c>
      <c r="AG1305" s="178">
        <v>3</v>
      </c>
      <c r="AH1305" s="198" t="str">
        <f>IF(ISERROR(VLOOKUP($AG1305,Datos!$A$9:$E$13,2,0)),"",VLOOKUP($AG1305,Datos!$A$9:$E$13,2,0))</f>
        <v>3 Moderado</v>
      </c>
      <c r="AI1305" s="197" t="str">
        <f>IF(ISERROR(VLOOKUP($AJ1305,Datos!$D$8:$E$13,2,0)),0,VLOOKUP($AJ1305,Datos!$D$8:$E$13,2,0))</f>
        <v>Extremadamente Dañino</v>
      </c>
      <c r="AJ1305" s="198">
        <f>IF(ISERROR(VLOOKUP($X1305,Datos!$B$8:$E$13,3,0)), 0, VLOOKUP($X1305,Datos!$B$8:$E$13,3,0))</f>
        <v>4</v>
      </c>
      <c r="AK1305" s="198">
        <f>IF(ISERROR(VLOOKUP(AL1305,Datos!D1298:E1303,2,0)),0,VLOOKUP(AL1305,Datos!D1298:E1303,2,0))</f>
        <v>0</v>
      </c>
      <c r="AL1305" s="198">
        <f>IF(ISERROR(VLOOKUP(Y1305,Datos!B1298:E1303,3,0)),0,VLOOKUP(Y1305,Datos!B1298:E1303,3,0))</f>
        <v>0</v>
      </c>
      <c r="AM1305" s="198">
        <f t="shared" si="62"/>
        <v>4</v>
      </c>
      <c r="AN1305" s="198" t="str">
        <f>IF(ISERROR(VLOOKUP($AM1305,Datos!$I$24:$J$28,2,0)),"-",VLOOKUP($AM1305,Datos!$I$24:$J$28,2,0))</f>
        <v>Moderado</v>
      </c>
    </row>
    <row r="1306" spans="1:40" s="199" customFormat="1">
      <c r="A1306" s="196"/>
      <c r="B1306" s="177"/>
      <c r="C1306" s="177"/>
      <c r="D1306" s="177"/>
      <c r="E1306" s="177"/>
      <c r="F1306" s="177"/>
      <c r="G1306" s="177"/>
      <c r="H1306" s="177"/>
      <c r="I1306" s="177"/>
      <c r="J1306" s="177"/>
      <c r="K1306" s="177"/>
      <c r="L1306" s="177"/>
      <c r="M1306" s="178" t="s">
        <v>191</v>
      </c>
      <c r="N1306" s="178" t="s">
        <v>194</v>
      </c>
      <c r="O1306" s="198">
        <f>IF( AND($M1306&lt;&gt;"", $N1306&lt;&gt;""), VLOOKUP( IF(ISERROR(VLOOKUP($M1306,Datos!$B$8:$C$13,2,0)),0,VLOOKUP($M1306,Datos!$B$8:$C$13,2,0)), Datos!$I$9:$N$13, IF(ISERROR(VLOOKUP($N1306,Datos!$B$17:$C$21,2,0)),0,VLOOKUP($N1306, Datos!$B$17:$C$21,2,0)+1),  0),  "-")</f>
        <v>22</v>
      </c>
      <c r="P1306" s="177"/>
      <c r="Q1306" s="177"/>
      <c r="R1306" s="177"/>
      <c r="S1306" s="178" t="s">
        <v>40</v>
      </c>
      <c r="T1306" s="198" t="str">
        <f>IF(ISERROR(VLOOKUP($S1306,Datos!$B$25:$C$29,2,0)),"", VLOOKUP($S1306,Datos!$B$25:$C$29,2,0))</f>
        <v>Alta</v>
      </c>
      <c r="U1306" s="198" t="str">
        <f>VLOOKUP($S1306,'Efectividad de Controles'!$B$5:$D$9,3,0)</f>
        <v>Impacto / Probabilidad</v>
      </c>
      <c r="V1306" s="177"/>
      <c r="W1306" s="177"/>
      <c r="X1306" s="178" t="s">
        <v>191</v>
      </c>
      <c r="Y1306" s="178" t="s">
        <v>196</v>
      </c>
      <c r="Z1306" s="198">
        <f>IF( AND($X1306&lt;&gt;"", $Y1306&lt;&gt;""), VLOOKUP( IF(ISERROR(VLOOKUP($X1306,Datos!$B$8:$C$13,2,0)),0,VLOOKUP($X1306,Datos!$B$8:$C$13,2,0)), Datos!$I$9:$N$13, IF(ISERROR(VLOOKUP($Y1306,Datos!$B$17:$C$21,2,0)),0,VLOOKUP($Y1306, Datos!$B$17:$C$21,2,0)+1),  0),  "-")</f>
        <v>25</v>
      </c>
      <c r="AA1306" s="177"/>
      <c r="AB1306" s="177"/>
      <c r="AC1306" s="179"/>
      <c r="AD1306" s="180"/>
      <c r="AE1306" s="198">
        <f t="shared" si="60"/>
        <v>22</v>
      </c>
      <c r="AF1306" s="198">
        <f t="shared" si="61"/>
        <v>25</v>
      </c>
      <c r="AG1306" s="178">
        <v>3</v>
      </c>
      <c r="AH1306" s="198" t="str">
        <f>IF(ISERROR(VLOOKUP($AG1306,Datos!$A$9:$E$13,2,0)),"",VLOOKUP($AG1306,Datos!$A$9:$E$13,2,0))</f>
        <v>3 Moderado</v>
      </c>
      <c r="AI1306" s="197" t="str">
        <f>IF(ISERROR(VLOOKUP($AJ1306,Datos!$D$8:$E$13,2,0)),0,VLOOKUP($AJ1306,Datos!$D$8:$E$13,2,0))</f>
        <v>Extremadamente Dañino</v>
      </c>
      <c r="AJ1306" s="198">
        <f>IF(ISERROR(VLOOKUP($X1306,Datos!$B$8:$E$13,3,0)), 0, VLOOKUP($X1306,Datos!$B$8:$E$13,3,0))</f>
        <v>4</v>
      </c>
      <c r="AK1306" s="198">
        <f>IF(ISERROR(VLOOKUP(AL1306,Datos!D1299:E1304,2,0)),0,VLOOKUP(AL1306,Datos!D1299:E1304,2,0))</f>
        <v>0</v>
      </c>
      <c r="AL1306" s="198">
        <f>IF(ISERROR(VLOOKUP(Y1306,Datos!B1299:E1304,3,0)),0,VLOOKUP(Y1306,Datos!B1299:E1304,3,0))</f>
        <v>0</v>
      </c>
      <c r="AM1306" s="198">
        <f t="shared" si="62"/>
        <v>4</v>
      </c>
      <c r="AN1306" s="198" t="str">
        <f>IF(ISERROR(VLOOKUP($AM1306,Datos!$I$24:$J$28,2,0)),"-",VLOOKUP($AM1306,Datos!$I$24:$J$28,2,0))</f>
        <v>Moderado</v>
      </c>
    </row>
    <row r="1307" spans="1:40" s="199" customFormat="1">
      <c r="A1307" s="196"/>
      <c r="B1307" s="177"/>
      <c r="C1307" s="177"/>
      <c r="D1307" s="177"/>
      <c r="E1307" s="177"/>
      <c r="F1307" s="177"/>
      <c r="G1307" s="177"/>
      <c r="H1307" s="177"/>
      <c r="I1307" s="177"/>
      <c r="J1307" s="177"/>
      <c r="K1307" s="177"/>
      <c r="L1307" s="177"/>
      <c r="M1307" s="178" t="s">
        <v>191</v>
      </c>
      <c r="N1307" s="178" t="s">
        <v>194</v>
      </c>
      <c r="O1307" s="198">
        <f>IF( AND($M1307&lt;&gt;"", $N1307&lt;&gt;""), VLOOKUP( IF(ISERROR(VLOOKUP($M1307,Datos!$B$8:$C$13,2,0)),0,VLOOKUP($M1307,Datos!$B$8:$C$13,2,0)), Datos!$I$9:$N$13, IF(ISERROR(VLOOKUP($N1307,Datos!$B$17:$C$21,2,0)),0,VLOOKUP($N1307, Datos!$B$17:$C$21,2,0)+1),  0),  "-")</f>
        <v>22</v>
      </c>
      <c r="P1307" s="177"/>
      <c r="Q1307" s="177"/>
      <c r="R1307" s="177"/>
      <c r="S1307" s="178" t="s">
        <v>40</v>
      </c>
      <c r="T1307" s="198" t="str">
        <f>IF(ISERROR(VLOOKUP($S1307,Datos!$B$25:$C$29,2,0)),"", VLOOKUP($S1307,Datos!$B$25:$C$29,2,0))</f>
        <v>Alta</v>
      </c>
      <c r="U1307" s="198" t="str">
        <f>VLOOKUP($S1307,'Efectividad de Controles'!$B$5:$D$9,3,0)</f>
        <v>Impacto / Probabilidad</v>
      </c>
      <c r="V1307" s="177"/>
      <c r="W1307" s="177"/>
      <c r="X1307" s="178" t="s">
        <v>191</v>
      </c>
      <c r="Y1307" s="178" t="s">
        <v>196</v>
      </c>
      <c r="Z1307" s="198">
        <f>IF( AND($X1307&lt;&gt;"", $Y1307&lt;&gt;""), VLOOKUP( IF(ISERROR(VLOOKUP($X1307,Datos!$B$8:$C$13,2,0)),0,VLOOKUP($X1307,Datos!$B$8:$C$13,2,0)), Datos!$I$9:$N$13, IF(ISERROR(VLOOKUP($Y1307,Datos!$B$17:$C$21,2,0)),0,VLOOKUP($Y1307, Datos!$B$17:$C$21,2,0)+1),  0),  "-")</f>
        <v>25</v>
      </c>
      <c r="AA1307" s="177"/>
      <c r="AB1307" s="177"/>
      <c r="AC1307" s="179"/>
      <c r="AD1307" s="180"/>
      <c r="AE1307" s="198">
        <f t="shared" si="60"/>
        <v>22</v>
      </c>
      <c r="AF1307" s="198">
        <f t="shared" si="61"/>
        <v>25</v>
      </c>
      <c r="AG1307" s="178">
        <v>3</v>
      </c>
      <c r="AH1307" s="198" t="str">
        <f>IF(ISERROR(VLOOKUP($AG1307,Datos!$A$9:$E$13,2,0)),"",VLOOKUP($AG1307,Datos!$A$9:$E$13,2,0))</f>
        <v>3 Moderado</v>
      </c>
      <c r="AI1307" s="197" t="str">
        <f>IF(ISERROR(VLOOKUP($AJ1307,Datos!$D$8:$E$13,2,0)),0,VLOOKUP($AJ1307,Datos!$D$8:$E$13,2,0))</f>
        <v>Extremadamente Dañino</v>
      </c>
      <c r="AJ1307" s="198">
        <f>IF(ISERROR(VLOOKUP($X1307,Datos!$B$8:$E$13,3,0)), 0, VLOOKUP($X1307,Datos!$B$8:$E$13,3,0))</f>
        <v>4</v>
      </c>
      <c r="AK1307" s="198">
        <f>IF(ISERROR(VLOOKUP(AL1307,Datos!D1300:E1305,2,0)),0,VLOOKUP(AL1307,Datos!D1300:E1305,2,0))</f>
        <v>0</v>
      </c>
      <c r="AL1307" s="198">
        <f>IF(ISERROR(VLOOKUP(Y1307,Datos!B1300:E1305,3,0)),0,VLOOKUP(Y1307,Datos!B1300:E1305,3,0))</f>
        <v>0</v>
      </c>
      <c r="AM1307" s="198">
        <f t="shared" si="62"/>
        <v>4</v>
      </c>
      <c r="AN1307" s="198" t="str">
        <f>IF(ISERROR(VLOOKUP($AM1307,Datos!$I$24:$J$28,2,0)),"-",VLOOKUP($AM1307,Datos!$I$24:$J$28,2,0))</f>
        <v>Moderado</v>
      </c>
    </row>
    <row r="1308" spans="1:40" s="199" customFormat="1">
      <c r="A1308" s="196"/>
      <c r="B1308" s="177"/>
      <c r="C1308" s="177"/>
      <c r="D1308" s="177"/>
      <c r="E1308" s="177"/>
      <c r="F1308" s="177"/>
      <c r="G1308" s="177"/>
      <c r="H1308" s="177"/>
      <c r="I1308" s="177"/>
      <c r="J1308" s="177"/>
      <c r="K1308" s="177"/>
      <c r="L1308" s="177"/>
      <c r="M1308" s="178" t="s">
        <v>191</v>
      </c>
      <c r="N1308" s="178" t="s">
        <v>194</v>
      </c>
      <c r="O1308" s="198">
        <f>IF( AND($M1308&lt;&gt;"", $N1308&lt;&gt;""), VLOOKUP( IF(ISERROR(VLOOKUP($M1308,Datos!$B$8:$C$13,2,0)),0,VLOOKUP($M1308,Datos!$B$8:$C$13,2,0)), Datos!$I$9:$N$13, IF(ISERROR(VLOOKUP($N1308,Datos!$B$17:$C$21,2,0)),0,VLOOKUP($N1308, Datos!$B$17:$C$21,2,0)+1),  0),  "-")</f>
        <v>22</v>
      </c>
      <c r="P1308" s="177"/>
      <c r="Q1308" s="177"/>
      <c r="R1308" s="177"/>
      <c r="S1308" s="178" t="s">
        <v>40</v>
      </c>
      <c r="T1308" s="198" t="str">
        <f>IF(ISERROR(VLOOKUP($S1308,Datos!$B$25:$C$29,2,0)),"", VLOOKUP($S1308,Datos!$B$25:$C$29,2,0))</f>
        <v>Alta</v>
      </c>
      <c r="U1308" s="198" t="str">
        <f>VLOOKUP($S1308,'Efectividad de Controles'!$B$5:$D$9,3,0)</f>
        <v>Impacto / Probabilidad</v>
      </c>
      <c r="V1308" s="177"/>
      <c r="W1308" s="177"/>
      <c r="X1308" s="178" t="s">
        <v>191</v>
      </c>
      <c r="Y1308" s="178" t="s">
        <v>196</v>
      </c>
      <c r="Z1308" s="198">
        <f>IF( AND($X1308&lt;&gt;"", $Y1308&lt;&gt;""), VLOOKUP( IF(ISERROR(VLOOKUP($X1308,Datos!$B$8:$C$13,2,0)),0,VLOOKUP($X1308,Datos!$B$8:$C$13,2,0)), Datos!$I$9:$N$13, IF(ISERROR(VLOOKUP($Y1308,Datos!$B$17:$C$21,2,0)),0,VLOOKUP($Y1308, Datos!$B$17:$C$21,2,0)+1),  0),  "-")</f>
        <v>25</v>
      </c>
      <c r="AA1308" s="177"/>
      <c r="AB1308" s="177"/>
      <c r="AC1308" s="179"/>
      <c r="AD1308" s="180"/>
      <c r="AE1308" s="198">
        <f t="shared" si="60"/>
        <v>22</v>
      </c>
      <c r="AF1308" s="198">
        <f t="shared" si="61"/>
        <v>25</v>
      </c>
      <c r="AG1308" s="178">
        <v>3</v>
      </c>
      <c r="AH1308" s="198" t="str">
        <f>IF(ISERROR(VLOOKUP($AG1308,Datos!$A$9:$E$13,2,0)),"",VLOOKUP($AG1308,Datos!$A$9:$E$13,2,0))</f>
        <v>3 Moderado</v>
      </c>
      <c r="AI1308" s="197" t="str">
        <f>IF(ISERROR(VLOOKUP($AJ1308,Datos!$D$8:$E$13,2,0)),0,VLOOKUP($AJ1308,Datos!$D$8:$E$13,2,0))</f>
        <v>Extremadamente Dañino</v>
      </c>
      <c r="AJ1308" s="198">
        <f>IF(ISERROR(VLOOKUP($X1308,Datos!$B$8:$E$13,3,0)), 0, VLOOKUP($X1308,Datos!$B$8:$E$13,3,0))</f>
        <v>4</v>
      </c>
      <c r="AK1308" s="198">
        <f>IF(ISERROR(VLOOKUP(AL1308,Datos!D1301:E1306,2,0)),0,VLOOKUP(AL1308,Datos!D1301:E1306,2,0))</f>
        <v>0</v>
      </c>
      <c r="AL1308" s="198">
        <f>IF(ISERROR(VLOOKUP(Y1308,Datos!B1301:E1306,3,0)),0,VLOOKUP(Y1308,Datos!B1301:E1306,3,0))</f>
        <v>0</v>
      </c>
      <c r="AM1308" s="198">
        <f t="shared" si="62"/>
        <v>4</v>
      </c>
      <c r="AN1308" s="198" t="str">
        <f>IF(ISERROR(VLOOKUP($AM1308,Datos!$I$24:$J$28,2,0)),"-",VLOOKUP($AM1308,Datos!$I$24:$J$28,2,0))</f>
        <v>Moderado</v>
      </c>
    </row>
    <row r="1309" spans="1:40" s="199" customFormat="1">
      <c r="A1309" s="196"/>
      <c r="B1309" s="177"/>
      <c r="C1309" s="177"/>
      <c r="D1309" s="177"/>
      <c r="E1309" s="177"/>
      <c r="F1309" s="177"/>
      <c r="G1309" s="177"/>
      <c r="H1309" s="177"/>
      <c r="I1309" s="177"/>
      <c r="J1309" s="177"/>
      <c r="K1309" s="177"/>
      <c r="L1309" s="177"/>
      <c r="M1309" s="178" t="s">
        <v>191</v>
      </c>
      <c r="N1309" s="178" t="s">
        <v>194</v>
      </c>
      <c r="O1309" s="198">
        <f>IF( AND($M1309&lt;&gt;"", $N1309&lt;&gt;""), VLOOKUP( IF(ISERROR(VLOOKUP($M1309,Datos!$B$8:$C$13,2,0)),0,VLOOKUP($M1309,Datos!$B$8:$C$13,2,0)), Datos!$I$9:$N$13, IF(ISERROR(VLOOKUP($N1309,Datos!$B$17:$C$21,2,0)),0,VLOOKUP($N1309, Datos!$B$17:$C$21,2,0)+1),  0),  "-")</f>
        <v>22</v>
      </c>
      <c r="P1309" s="177"/>
      <c r="Q1309" s="177"/>
      <c r="R1309" s="177"/>
      <c r="S1309" s="178" t="s">
        <v>40</v>
      </c>
      <c r="T1309" s="198" t="str">
        <f>IF(ISERROR(VLOOKUP($S1309,Datos!$B$25:$C$29,2,0)),"", VLOOKUP($S1309,Datos!$B$25:$C$29,2,0))</f>
        <v>Alta</v>
      </c>
      <c r="U1309" s="198" t="str">
        <f>VLOOKUP($S1309,'Efectividad de Controles'!$B$5:$D$9,3,0)</f>
        <v>Impacto / Probabilidad</v>
      </c>
      <c r="V1309" s="177"/>
      <c r="W1309" s="177"/>
      <c r="X1309" s="178" t="s">
        <v>191</v>
      </c>
      <c r="Y1309" s="178" t="s">
        <v>196</v>
      </c>
      <c r="Z1309" s="198">
        <f>IF( AND($X1309&lt;&gt;"", $Y1309&lt;&gt;""), VLOOKUP( IF(ISERROR(VLOOKUP($X1309,Datos!$B$8:$C$13,2,0)),0,VLOOKUP($X1309,Datos!$B$8:$C$13,2,0)), Datos!$I$9:$N$13, IF(ISERROR(VLOOKUP($Y1309,Datos!$B$17:$C$21,2,0)),0,VLOOKUP($Y1309, Datos!$B$17:$C$21,2,0)+1),  0),  "-")</f>
        <v>25</v>
      </c>
      <c r="AA1309" s="177"/>
      <c r="AB1309" s="177"/>
      <c r="AC1309" s="179"/>
      <c r="AD1309" s="180"/>
      <c r="AE1309" s="198">
        <f t="shared" si="60"/>
        <v>22</v>
      </c>
      <c r="AF1309" s="198">
        <f t="shared" si="61"/>
        <v>25</v>
      </c>
      <c r="AG1309" s="178">
        <v>3</v>
      </c>
      <c r="AH1309" s="198" t="str">
        <f>IF(ISERROR(VLOOKUP($AG1309,Datos!$A$9:$E$13,2,0)),"",VLOOKUP($AG1309,Datos!$A$9:$E$13,2,0))</f>
        <v>3 Moderado</v>
      </c>
      <c r="AI1309" s="197" t="str">
        <f>IF(ISERROR(VLOOKUP($AJ1309,Datos!$D$8:$E$13,2,0)),0,VLOOKUP($AJ1309,Datos!$D$8:$E$13,2,0))</f>
        <v>Extremadamente Dañino</v>
      </c>
      <c r="AJ1309" s="198">
        <f>IF(ISERROR(VLOOKUP($X1309,Datos!$B$8:$E$13,3,0)), 0, VLOOKUP($X1309,Datos!$B$8:$E$13,3,0))</f>
        <v>4</v>
      </c>
      <c r="AK1309" s="198">
        <f>IF(ISERROR(VLOOKUP(AL1309,Datos!D1302:E1307,2,0)),0,VLOOKUP(AL1309,Datos!D1302:E1307,2,0))</f>
        <v>0</v>
      </c>
      <c r="AL1309" s="198">
        <f>IF(ISERROR(VLOOKUP(Y1309,Datos!B1302:E1307,3,0)),0,VLOOKUP(Y1309,Datos!B1302:E1307,3,0))</f>
        <v>0</v>
      </c>
      <c r="AM1309" s="198">
        <f t="shared" si="62"/>
        <v>4</v>
      </c>
      <c r="AN1309" s="198" t="str">
        <f>IF(ISERROR(VLOOKUP($AM1309,Datos!$I$24:$J$28,2,0)),"-",VLOOKUP($AM1309,Datos!$I$24:$J$28,2,0))</f>
        <v>Moderado</v>
      </c>
    </row>
    <row r="1310" spans="1:40" s="199" customFormat="1">
      <c r="A1310" s="196"/>
      <c r="B1310" s="177"/>
      <c r="C1310" s="177"/>
      <c r="D1310" s="177"/>
      <c r="E1310" s="177"/>
      <c r="F1310" s="177"/>
      <c r="G1310" s="177"/>
      <c r="H1310" s="177"/>
      <c r="I1310" s="177"/>
      <c r="J1310" s="177"/>
      <c r="K1310" s="177"/>
      <c r="L1310" s="177"/>
      <c r="M1310" s="178" t="s">
        <v>191</v>
      </c>
      <c r="N1310" s="178" t="s">
        <v>194</v>
      </c>
      <c r="O1310" s="198">
        <f>IF( AND($M1310&lt;&gt;"", $N1310&lt;&gt;""), VLOOKUP( IF(ISERROR(VLOOKUP($M1310,Datos!$B$8:$C$13,2,0)),0,VLOOKUP($M1310,Datos!$B$8:$C$13,2,0)), Datos!$I$9:$N$13, IF(ISERROR(VLOOKUP($N1310,Datos!$B$17:$C$21,2,0)),0,VLOOKUP($N1310, Datos!$B$17:$C$21,2,0)+1),  0),  "-")</f>
        <v>22</v>
      </c>
      <c r="P1310" s="177"/>
      <c r="Q1310" s="177"/>
      <c r="R1310" s="177"/>
      <c r="S1310" s="178" t="s">
        <v>40</v>
      </c>
      <c r="T1310" s="198" t="str">
        <f>IF(ISERROR(VLOOKUP($S1310,Datos!$B$25:$C$29,2,0)),"", VLOOKUP($S1310,Datos!$B$25:$C$29,2,0))</f>
        <v>Alta</v>
      </c>
      <c r="U1310" s="198" t="str">
        <f>VLOOKUP($S1310,'Efectividad de Controles'!$B$5:$D$9,3,0)</f>
        <v>Impacto / Probabilidad</v>
      </c>
      <c r="V1310" s="177"/>
      <c r="W1310" s="177"/>
      <c r="X1310" s="178" t="s">
        <v>191</v>
      </c>
      <c r="Y1310" s="178" t="s">
        <v>196</v>
      </c>
      <c r="Z1310" s="198">
        <f>IF( AND($X1310&lt;&gt;"", $Y1310&lt;&gt;""), VLOOKUP( IF(ISERROR(VLOOKUP($X1310,Datos!$B$8:$C$13,2,0)),0,VLOOKUP($X1310,Datos!$B$8:$C$13,2,0)), Datos!$I$9:$N$13, IF(ISERROR(VLOOKUP($Y1310,Datos!$B$17:$C$21,2,0)),0,VLOOKUP($Y1310, Datos!$B$17:$C$21,2,0)+1),  0),  "-")</f>
        <v>25</v>
      </c>
      <c r="AA1310" s="177"/>
      <c r="AB1310" s="177"/>
      <c r="AC1310" s="179"/>
      <c r="AD1310" s="180"/>
      <c r="AE1310" s="198">
        <f t="shared" si="60"/>
        <v>22</v>
      </c>
      <c r="AF1310" s="198">
        <f t="shared" si="61"/>
        <v>25</v>
      </c>
      <c r="AG1310" s="178">
        <v>3</v>
      </c>
      <c r="AH1310" s="198" t="str">
        <f>IF(ISERROR(VLOOKUP($AG1310,Datos!$A$9:$E$13,2,0)),"",VLOOKUP($AG1310,Datos!$A$9:$E$13,2,0))</f>
        <v>3 Moderado</v>
      </c>
      <c r="AI1310" s="197" t="str">
        <f>IF(ISERROR(VLOOKUP($AJ1310,Datos!$D$8:$E$13,2,0)),0,VLOOKUP($AJ1310,Datos!$D$8:$E$13,2,0))</f>
        <v>Extremadamente Dañino</v>
      </c>
      <c r="AJ1310" s="198">
        <f>IF(ISERROR(VLOOKUP($X1310,Datos!$B$8:$E$13,3,0)), 0, VLOOKUP($X1310,Datos!$B$8:$E$13,3,0))</f>
        <v>4</v>
      </c>
      <c r="AK1310" s="198">
        <f>IF(ISERROR(VLOOKUP(AL1310,Datos!D1303:E1308,2,0)),0,VLOOKUP(AL1310,Datos!D1303:E1308,2,0))</f>
        <v>0</v>
      </c>
      <c r="AL1310" s="198">
        <f>IF(ISERROR(VLOOKUP(Y1310,Datos!B1303:E1308,3,0)),0,VLOOKUP(Y1310,Datos!B1303:E1308,3,0))</f>
        <v>0</v>
      </c>
      <c r="AM1310" s="198">
        <f t="shared" si="62"/>
        <v>4</v>
      </c>
      <c r="AN1310" s="198" t="str">
        <f>IF(ISERROR(VLOOKUP($AM1310,Datos!$I$24:$J$28,2,0)),"-",VLOOKUP($AM1310,Datos!$I$24:$J$28,2,0))</f>
        <v>Moderado</v>
      </c>
    </row>
    <row r="1311" spans="1:40" s="199" customFormat="1">
      <c r="A1311" s="196"/>
      <c r="B1311" s="177"/>
      <c r="C1311" s="177"/>
      <c r="D1311" s="177"/>
      <c r="E1311" s="177"/>
      <c r="F1311" s="177"/>
      <c r="G1311" s="177"/>
      <c r="H1311" s="177"/>
      <c r="I1311" s="177"/>
      <c r="J1311" s="177"/>
      <c r="K1311" s="177"/>
      <c r="L1311" s="177"/>
      <c r="M1311" s="178" t="s">
        <v>191</v>
      </c>
      <c r="N1311" s="178" t="s">
        <v>194</v>
      </c>
      <c r="O1311" s="198">
        <f>IF( AND($M1311&lt;&gt;"", $N1311&lt;&gt;""), VLOOKUP( IF(ISERROR(VLOOKUP($M1311,Datos!$B$8:$C$13,2,0)),0,VLOOKUP($M1311,Datos!$B$8:$C$13,2,0)), Datos!$I$9:$N$13, IF(ISERROR(VLOOKUP($N1311,Datos!$B$17:$C$21,2,0)),0,VLOOKUP($N1311, Datos!$B$17:$C$21,2,0)+1),  0),  "-")</f>
        <v>22</v>
      </c>
      <c r="P1311" s="177"/>
      <c r="Q1311" s="177"/>
      <c r="R1311" s="177"/>
      <c r="S1311" s="178" t="s">
        <v>40</v>
      </c>
      <c r="T1311" s="198" t="str">
        <f>IF(ISERROR(VLOOKUP($S1311,Datos!$B$25:$C$29,2,0)),"", VLOOKUP($S1311,Datos!$B$25:$C$29,2,0))</f>
        <v>Alta</v>
      </c>
      <c r="U1311" s="198" t="str">
        <f>VLOOKUP($S1311,'Efectividad de Controles'!$B$5:$D$9,3,0)</f>
        <v>Impacto / Probabilidad</v>
      </c>
      <c r="V1311" s="177"/>
      <c r="W1311" s="177"/>
      <c r="X1311" s="178" t="s">
        <v>191</v>
      </c>
      <c r="Y1311" s="178" t="s">
        <v>196</v>
      </c>
      <c r="Z1311" s="198">
        <f>IF( AND($X1311&lt;&gt;"", $Y1311&lt;&gt;""), VLOOKUP( IF(ISERROR(VLOOKUP($X1311,Datos!$B$8:$C$13,2,0)),0,VLOOKUP($X1311,Datos!$B$8:$C$13,2,0)), Datos!$I$9:$N$13, IF(ISERROR(VLOOKUP($Y1311,Datos!$B$17:$C$21,2,0)),0,VLOOKUP($Y1311, Datos!$B$17:$C$21,2,0)+1),  0),  "-")</f>
        <v>25</v>
      </c>
      <c r="AA1311" s="177"/>
      <c r="AB1311" s="177"/>
      <c r="AC1311" s="179"/>
      <c r="AD1311" s="180"/>
      <c r="AE1311" s="198">
        <f t="shared" si="60"/>
        <v>22</v>
      </c>
      <c r="AF1311" s="198">
        <f t="shared" si="61"/>
        <v>25</v>
      </c>
      <c r="AG1311" s="178">
        <v>3</v>
      </c>
      <c r="AH1311" s="198" t="str">
        <f>IF(ISERROR(VLOOKUP($AG1311,Datos!$A$9:$E$13,2,0)),"",VLOOKUP($AG1311,Datos!$A$9:$E$13,2,0))</f>
        <v>3 Moderado</v>
      </c>
      <c r="AI1311" s="197" t="str">
        <f>IF(ISERROR(VLOOKUP($AJ1311,Datos!$D$8:$E$13,2,0)),0,VLOOKUP($AJ1311,Datos!$D$8:$E$13,2,0))</f>
        <v>Extremadamente Dañino</v>
      </c>
      <c r="AJ1311" s="198">
        <f>IF(ISERROR(VLOOKUP($X1311,Datos!$B$8:$E$13,3,0)), 0, VLOOKUP($X1311,Datos!$B$8:$E$13,3,0))</f>
        <v>4</v>
      </c>
      <c r="AK1311" s="198">
        <f>IF(ISERROR(VLOOKUP(AL1311,Datos!D1304:E1309,2,0)),0,VLOOKUP(AL1311,Datos!D1304:E1309,2,0))</f>
        <v>0</v>
      </c>
      <c r="AL1311" s="198">
        <f>IF(ISERROR(VLOOKUP(Y1311,Datos!B1304:E1309,3,0)),0,VLOOKUP(Y1311,Datos!B1304:E1309,3,0))</f>
        <v>0</v>
      </c>
      <c r="AM1311" s="198">
        <f t="shared" si="62"/>
        <v>4</v>
      </c>
      <c r="AN1311" s="198" t="str">
        <f>IF(ISERROR(VLOOKUP($AM1311,Datos!$I$24:$J$28,2,0)),"-",VLOOKUP($AM1311,Datos!$I$24:$J$28,2,0))</f>
        <v>Moderado</v>
      </c>
    </row>
    <row r="1312" spans="1:40" s="199" customFormat="1">
      <c r="A1312" s="196"/>
      <c r="B1312" s="177"/>
      <c r="C1312" s="177"/>
      <c r="D1312" s="177"/>
      <c r="E1312" s="177"/>
      <c r="F1312" s="177"/>
      <c r="G1312" s="177"/>
      <c r="H1312" s="177"/>
      <c r="I1312" s="177"/>
      <c r="J1312" s="177"/>
      <c r="K1312" s="177"/>
      <c r="L1312" s="177"/>
      <c r="M1312" s="178" t="s">
        <v>191</v>
      </c>
      <c r="N1312" s="178" t="s">
        <v>194</v>
      </c>
      <c r="O1312" s="198">
        <f>IF( AND($M1312&lt;&gt;"", $N1312&lt;&gt;""), VLOOKUP( IF(ISERROR(VLOOKUP($M1312,Datos!$B$8:$C$13,2,0)),0,VLOOKUP($M1312,Datos!$B$8:$C$13,2,0)), Datos!$I$9:$N$13, IF(ISERROR(VLOOKUP($N1312,Datos!$B$17:$C$21,2,0)),0,VLOOKUP($N1312, Datos!$B$17:$C$21,2,0)+1),  0),  "-")</f>
        <v>22</v>
      </c>
      <c r="P1312" s="177"/>
      <c r="Q1312" s="177"/>
      <c r="R1312" s="177"/>
      <c r="S1312" s="178" t="s">
        <v>40</v>
      </c>
      <c r="T1312" s="198" t="str">
        <f>IF(ISERROR(VLOOKUP($S1312,Datos!$B$25:$C$29,2,0)),"", VLOOKUP($S1312,Datos!$B$25:$C$29,2,0))</f>
        <v>Alta</v>
      </c>
      <c r="U1312" s="198" t="str">
        <f>VLOOKUP($S1312,'Efectividad de Controles'!$B$5:$D$9,3,0)</f>
        <v>Impacto / Probabilidad</v>
      </c>
      <c r="V1312" s="177"/>
      <c r="W1312" s="177"/>
      <c r="X1312" s="178" t="s">
        <v>191</v>
      </c>
      <c r="Y1312" s="178" t="s">
        <v>196</v>
      </c>
      <c r="Z1312" s="198">
        <f>IF( AND($X1312&lt;&gt;"", $Y1312&lt;&gt;""), VLOOKUP( IF(ISERROR(VLOOKUP($X1312,Datos!$B$8:$C$13,2,0)),0,VLOOKUP($X1312,Datos!$B$8:$C$13,2,0)), Datos!$I$9:$N$13, IF(ISERROR(VLOOKUP($Y1312,Datos!$B$17:$C$21,2,0)),0,VLOOKUP($Y1312, Datos!$B$17:$C$21,2,0)+1),  0),  "-")</f>
        <v>25</v>
      </c>
      <c r="AA1312" s="177"/>
      <c r="AB1312" s="177"/>
      <c r="AC1312" s="179"/>
      <c r="AD1312" s="180"/>
      <c r="AE1312" s="198">
        <f t="shared" si="60"/>
        <v>22</v>
      </c>
      <c r="AF1312" s="198">
        <f t="shared" si="61"/>
        <v>25</v>
      </c>
      <c r="AG1312" s="178">
        <v>3</v>
      </c>
      <c r="AH1312" s="198" t="str">
        <f>IF(ISERROR(VLOOKUP($AG1312,Datos!$A$9:$E$13,2,0)),"",VLOOKUP($AG1312,Datos!$A$9:$E$13,2,0))</f>
        <v>3 Moderado</v>
      </c>
      <c r="AI1312" s="197" t="str">
        <f>IF(ISERROR(VLOOKUP($AJ1312,Datos!$D$8:$E$13,2,0)),0,VLOOKUP($AJ1312,Datos!$D$8:$E$13,2,0))</f>
        <v>Extremadamente Dañino</v>
      </c>
      <c r="AJ1312" s="198">
        <f>IF(ISERROR(VLOOKUP($X1312,Datos!$B$8:$E$13,3,0)), 0, VLOOKUP($X1312,Datos!$B$8:$E$13,3,0))</f>
        <v>4</v>
      </c>
      <c r="AK1312" s="198">
        <f>IF(ISERROR(VLOOKUP(AL1312,Datos!D1305:E1310,2,0)),0,VLOOKUP(AL1312,Datos!D1305:E1310,2,0))</f>
        <v>0</v>
      </c>
      <c r="AL1312" s="198">
        <f>IF(ISERROR(VLOOKUP(Y1312,Datos!B1305:E1310,3,0)),0,VLOOKUP(Y1312,Datos!B1305:E1310,3,0))</f>
        <v>0</v>
      </c>
      <c r="AM1312" s="198">
        <f t="shared" si="62"/>
        <v>4</v>
      </c>
      <c r="AN1312" s="198" t="str">
        <f>IF(ISERROR(VLOOKUP($AM1312,Datos!$I$24:$J$28,2,0)),"-",VLOOKUP($AM1312,Datos!$I$24:$J$28,2,0))</f>
        <v>Moderado</v>
      </c>
    </row>
    <row r="1313" spans="1:40" s="199" customFormat="1">
      <c r="A1313" s="196"/>
      <c r="B1313" s="177"/>
      <c r="C1313" s="177"/>
      <c r="D1313" s="177"/>
      <c r="E1313" s="177"/>
      <c r="F1313" s="177"/>
      <c r="G1313" s="177"/>
      <c r="H1313" s="177"/>
      <c r="I1313" s="177"/>
      <c r="J1313" s="177"/>
      <c r="K1313" s="177"/>
      <c r="L1313" s="177"/>
      <c r="M1313" s="178" t="s">
        <v>191</v>
      </c>
      <c r="N1313" s="178" t="s">
        <v>194</v>
      </c>
      <c r="O1313" s="198">
        <f>IF( AND($M1313&lt;&gt;"", $N1313&lt;&gt;""), VLOOKUP( IF(ISERROR(VLOOKUP($M1313,Datos!$B$8:$C$13,2,0)),0,VLOOKUP($M1313,Datos!$B$8:$C$13,2,0)), Datos!$I$9:$N$13, IF(ISERROR(VLOOKUP($N1313,Datos!$B$17:$C$21,2,0)),0,VLOOKUP($N1313, Datos!$B$17:$C$21,2,0)+1),  0),  "-")</f>
        <v>22</v>
      </c>
      <c r="P1313" s="177"/>
      <c r="Q1313" s="177"/>
      <c r="R1313" s="177"/>
      <c r="S1313" s="178" t="s">
        <v>40</v>
      </c>
      <c r="T1313" s="198" t="str">
        <f>IF(ISERROR(VLOOKUP($S1313,Datos!$B$25:$C$29,2,0)),"", VLOOKUP($S1313,Datos!$B$25:$C$29,2,0))</f>
        <v>Alta</v>
      </c>
      <c r="U1313" s="198" t="str">
        <f>VLOOKUP($S1313,'Efectividad de Controles'!$B$5:$D$9,3,0)</f>
        <v>Impacto / Probabilidad</v>
      </c>
      <c r="V1313" s="177"/>
      <c r="W1313" s="177"/>
      <c r="X1313" s="178" t="s">
        <v>191</v>
      </c>
      <c r="Y1313" s="178" t="s">
        <v>196</v>
      </c>
      <c r="Z1313" s="198">
        <f>IF( AND($X1313&lt;&gt;"", $Y1313&lt;&gt;""), VLOOKUP( IF(ISERROR(VLOOKUP($X1313,Datos!$B$8:$C$13,2,0)),0,VLOOKUP($X1313,Datos!$B$8:$C$13,2,0)), Datos!$I$9:$N$13, IF(ISERROR(VLOOKUP($Y1313,Datos!$B$17:$C$21,2,0)),0,VLOOKUP($Y1313, Datos!$B$17:$C$21,2,0)+1),  0),  "-")</f>
        <v>25</v>
      </c>
      <c r="AA1313" s="177"/>
      <c r="AB1313" s="177"/>
      <c r="AC1313" s="179"/>
      <c r="AD1313" s="180"/>
      <c r="AE1313" s="198">
        <f t="shared" ref="AE1313:AE1376" si="63">+O1313</f>
        <v>22</v>
      </c>
      <c r="AF1313" s="198">
        <f t="shared" ref="AF1313:AF1376" si="64">+Z1313</f>
        <v>25</v>
      </c>
      <c r="AG1313" s="178">
        <v>3</v>
      </c>
      <c r="AH1313" s="198" t="str">
        <f>IF(ISERROR(VLOOKUP($AG1313,Datos!$A$9:$E$13,2,0)),"",VLOOKUP($AG1313,Datos!$A$9:$E$13,2,0))</f>
        <v>3 Moderado</v>
      </c>
      <c r="AI1313" s="197" t="str">
        <f>IF(ISERROR(VLOOKUP($AJ1313,Datos!$D$8:$E$13,2,0)),0,VLOOKUP($AJ1313,Datos!$D$8:$E$13,2,0))</f>
        <v>Extremadamente Dañino</v>
      </c>
      <c r="AJ1313" s="198">
        <f>IF(ISERROR(VLOOKUP($X1313,Datos!$B$8:$E$13,3,0)), 0, VLOOKUP($X1313,Datos!$B$8:$E$13,3,0))</f>
        <v>4</v>
      </c>
      <c r="AK1313" s="198">
        <f>IF(ISERROR(VLOOKUP(AL1313,Datos!D1306:E1311,2,0)),0,VLOOKUP(AL1313,Datos!D1306:E1311,2,0))</f>
        <v>0</v>
      </c>
      <c r="AL1313" s="198">
        <f>IF(ISERROR(VLOOKUP(Y1313,Datos!B1306:E1311,3,0)),0,VLOOKUP(Y1313,Datos!B1306:E1311,3,0))</f>
        <v>0</v>
      </c>
      <c r="AM1313" s="198">
        <f t="shared" ref="AM1313:AM1376" si="65">+AL1313+AJ1313</f>
        <v>4</v>
      </c>
      <c r="AN1313" s="198" t="str">
        <f>IF(ISERROR(VLOOKUP($AM1313,Datos!$I$24:$J$28,2,0)),"-",VLOOKUP($AM1313,Datos!$I$24:$J$28,2,0))</f>
        <v>Moderado</v>
      </c>
    </row>
    <row r="1314" spans="1:40" s="199" customFormat="1">
      <c r="A1314" s="196"/>
      <c r="B1314" s="177"/>
      <c r="C1314" s="177"/>
      <c r="D1314" s="177"/>
      <c r="E1314" s="177"/>
      <c r="F1314" s="177"/>
      <c r="G1314" s="177"/>
      <c r="H1314" s="177"/>
      <c r="I1314" s="177"/>
      <c r="J1314" s="177"/>
      <c r="K1314" s="177"/>
      <c r="L1314" s="177"/>
      <c r="M1314" s="178" t="s">
        <v>191</v>
      </c>
      <c r="N1314" s="178" t="s">
        <v>194</v>
      </c>
      <c r="O1314" s="198">
        <f>IF( AND($M1314&lt;&gt;"", $N1314&lt;&gt;""), VLOOKUP( IF(ISERROR(VLOOKUP($M1314,Datos!$B$8:$C$13,2,0)),0,VLOOKUP($M1314,Datos!$B$8:$C$13,2,0)), Datos!$I$9:$N$13, IF(ISERROR(VLOOKUP($N1314,Datos!$B$17:$C$21,2,0)),0,VLOOKUP($N1314, Datos!$B$17:$C$21,2,0)+1),  0),  "-")</f>
        <v>22</v>
      </c>
      <c r="P1314" s="177"/>
      <c r="Q1314" s="177"/>
      <c r="R1314" s="177"/>
      <c r="S1314" s="178" t="s">
        <v>40</v>
      </c>
      <c r="T1314" s="198" t="str">
        <f>IF(ISERROR(VLOOKUP($S1314,Datos!$B$25:$C$29,2,0)),"", VLOOKUP($S1314,Datos!$B$25:$C$29,2,0))</f>
        <v>Alta</v>
      </c>
      <c r="U1314" s="198" t="str">
        <f>VLOOKUP($S1314,'Efectividad de Controles'!$B$5:$D$9,3,0)</f>
        <v>Impacto / Probabilidad</v>
      </c>
      <c r="V1314" s="177"/>
      <c r="W1314" s="177"/>
      <c r="X1314" s="178" t="s">
        <v>191</v>
      </c>
      <c r="Y1314" s="178" t="s">
        <v>196</v>
      </c>
      <c r="Z1314" s="198">
        <f>IF( AND($X1314&lt;&gt;"", $Y1314&lt;&gt;""), VLOOKUP( IF(ISERROR(VLOOKUP($X1314,Datos!$B$8:$C$13,2,0)),0,VLOOKUP($X1314,Datos!$B$8:$C$13,2,0)), Datos!$I$9:$N$13, IF(ISERROR(VLOOKUP($Y1314,Datos!$B$17:$C$21,2,0)),0,VLOOKUP($Y1314, Datos!$B$17:$C$21,2,0)+1),  0),  "-")</f>
        <v>25</v>
      </c>
      <c r="AA1314" s="177"/>
      <c r="AB1314" s="177"/>
      <c r="AC1314" s="179"/>
      <c r="AD1314" s="180"/>
      <c r="AE1314" s="198">
        <f t="shared" si="63"/>
        <v>22</v>
      </c>
      <c r="AF1314" s="198">
        <f t="shared" si="64"/>
        <v>25</v>
      </c>
      <c r="AG1314" s="178">
        <v>3</v>
      </c>
      <c r="AH1314" s="198" t="str">
        <f>IF(ISERROR(VLOOKUP($AG1314,Datos!$A$9:$E$13,2,0)),"",VLOOKUP($AG1314,Datos!$A$9:$E$13,2,0))</f>
        <v>3 Moderado</v>
      </c>
      <c r="AI1314" s="197" t="str">
        <f>IF(ISERROR(VLOOKUP($AJ1314,Datos!$D$8:$E$13,2,0)),0,VLOOKUP($AJ1314,Datos!$D$8:$E$13,2,0))</f>
        <v>Extremadamente Dañino</v>
      </c>
      <c r="AJ1314" s="198">
        <f>IF(ISERROR(VLOOKUP($X1314,Datos!$B$8:$E$13,3,0)), 0, VLOOKUP($X1314,Datos!$B$8:$E$13,3,0))</f>
        <v>4</v>
      </c>
      <c r="AK1314" s="198">
        <f>IF(ISERROR(VLOOKUP(AL1314,Datos!D1307:E1312,2,0)),0,VLOOKUP(AL1314,Datos!D1307:E1312,2,0))</f>
        <v>0</v>
      </c>
      <c r="AL1314" s="198">
        <f>IF(ISERROR(VLOOKUP(Y1314,Datos!B1307:E1312,3,0)),0,VLOOKUP(Y1314,Datos!B1307:E1312,3,0))</f>
        <v>0</v>
      </c>
      <c r="AM1314" s="198">
        <f t="shared" si="65"/>
        <v>4</v>
      </c>
      <c r="AN1314" s="198" t="str">
        <f>IF(ISERROR(VLOOKUP($AM1314,Datos!$I$24:$J$28,2,0)),"-",VLOOKUP($AM1314,Datos!$I$24:$J$28,2,0))</f>
        <v>Moderado</v>
      </c>
    </row>
    <row r="1315" spans="1:40" s="199" customFormat="1">
      <c r="A1315" s="196"/>
      <c r="B1315" s="177"/>
      <c r="C1315" s="177"/>
      <c r="D1315" s="177"/>
      <c r="E1315" s="177"/>
      <c r="F1315" s="177"/>
      <c r="G1315" s="177"/>
      <c r="H1315" s="177"/>
      <c r="I1315" s="177"/>
      <c r="J1315" s="177"/>
      <c r="K1315" s="177"/>
      <c r="L1315" s="177"/>
      <c r="M1315" s="178" t="s">
        <v>191</v>
      </c>
      <c r="N1315" s="178" t="s">
        <v>194</v>
      </c>
      <c r="O1315" s="198">
        <f>IF( AND($M1315&lt;&gt;"", $N1315&lt;&gt;""), VLOOKUP( IF(ISERROR(VLOOKUP($M1315,Datos!$B$8:$C$13,2,0)),0,VLOOKUP($M1315,Datos!$B$8:$C$13,2,0)), Datos!$I$9:$N$13, IF(ISERROR(VLOOKUP($N1315,Datos!$B$17:$C$21,2,0)),0,VLOOKUP($N1315, Datos!$B$17:$C$21,2,0)+1),  0),  "-")</f>
        <v>22</v>
      </c>
      <c r="P1315" s="177"/>
      <c r="Q1315" s="177"/>
      <c r="R1315" s="177"/>
      <c r="S1315" s="178" t="s">
        <v>40</v>
      </c>
      <c r="T1315" s="198" t="str">
        <f>IF(ISERROR(VLOOKUP($S1315,Datos!$B$25:$C$29,2,0)),"", VLOOKUP($S1315,Datos!$B$25:$C$29,2,0))</f>
        <v>Alta</v>
      </c>
      <c r="U1315" s="198" t="str">
        <f>VLOOKUP($S1315,'Efectividad de Controles'!$B$5:$D$9,3,0)</f>
        <v>Impacto / Probabilidad</v>
      </c>
      <c r="V1315" s="177"/>
      <c r="W1315" s="177"/>
      <c r="X1315" s="178" t="s">
        <v>191</v>
      </c>
      <c r="Y1315" s="178" t="s">
        <v>196</v>
      </c>
      <c r="Z1315" s="198">
        <f>IF( AND($X1315&lt;&gt;"", $Y1315&lt;&gt;""), VLOOKUP( IF(ISERROR(VLOOKUP($X1315,Datos!$B$8:$C$13,2,0)),0,VLOOKUP($X1315,Datos!$B$8:$C$13,2,0)), Datos!$I$9:$N$13, IF(ISERROR(VLOOKUP($Y1315,Datos!$B$17:$C$21,2,0)),0,VLOOKUP($Y1315, Datos!$B$17:$C$21,2,0)+1),  0),  "-")</f>
        <v>25</v>
      </c>
      <c r="AA1315" s="177"/>
      <c r="AB1315" s="177"/>
      <c r="AC1315" s="179"/>
      <c r="AD1315" s="180"/>
      <c r="AE1315" s="198">
        <f t="shared" si="63"/>
        <v>22</v>
      </c>
      <c r="AF1315" s="198">
        <f t="shared" si="64"/>
        <v>25</v>
      </c>
      <c r="AG1315" s="178">
        <v>3</v>
      </c>
      <c r="AH1315" s="198" t="str">
        <f>IF(ISERROR(VLOOKUP($AG1315,Datos!$A$9:$E$13,2,0)),"",VLOOKUP($AG1315,Datos!$A$9:$E$13,2,0))</f>
        <v>3 Moderado</v>
      </c>
      <c r="AI1315" s="197" t="str">
        <f>IF(ISERROR(VLOOKUP($AJ1315,Datos!$D$8:$E$13,2,0)),0,VLOOKUP($AJ1315,Datos!$D$8:$E$13,2,0))</f>
        <v>Extremadamente Dañino</v>
      </c>
      <c r="AJ1315" s="198">
        <f>IF(ISERROR(VLOOKUP($X1315,Datos!$B$8:$E$13,3,0)), 0, VLOOKUP($X1315,Datos!$B$8:$E$13,3,0))</f>
        <v>4</v>
      </c>
      <c r="AK1315" s="198">
        <f>IF(ISERROR(VLOOKUP(AL1315,Datos!D1308:E1313,2,0)),0,VLOOKUP(AL1315,Datos!D1308:E1313,2,0))</f>
        <v>0</v>
      </c>
      <c r="AL1315" s="198">
        <f>IF(ISERROR(VLOOKUP(Y1315,Datos!B1308:E1313,3,0)),0,VLOOKUP(Y1315,Datos!B1308:E1313,3,0))</f>
        <v>0</v>
      </c>
      <c r="AM1315" s="198">
        <f t="shared" si="65"/>
        <v>4</v>
      </c>
      <c r="AN1315" s="198" t="str">
        <f>IF(ISERROR(VLOOKUP($AM1315,Datos!$I$24:$J$28,2,0)),"-",VLOOKUP($AM1315,Datos!$I$24:$J$28,2,0))</f>
        <v>Moderado</v>
      </c>
    </row>
    <row r="1316" spans="1:40" s="199" customFormat="1">
      <c r="A1316" s="196"/>
      <c r="B1316" s="177"/>
      <c r="C1316" s="177"/>
      <c r="D1316" s="177"/>
      <c r="E1316" s="177"/>
      <c r="F1316" s="177"/>
      <c r="G1316" s="177"/>
      <c r="H1316" s="177"/>
      <c r="I1316" s="177"/>
      <c r="J1316" s="177"/>
      <c r="K1316" s="177"/>
      <c r="L1316" s="177"/>
      <c r="M1316" s="178" t="s">
        <v>191</v>
      </c>
      <c r="N1316" s="178" t="s">
        <v>194</v>
      </c>
      <c r="O1316" s="198">
        <f>IF( AND($M1316&lt;&gt;"", $N1316&lt;&gt;""), VLOOKUP( IF(ISERROR(VLOOKUP($M1316,Datos!$B$8:$C$13,2,0)),0,VLOOKUP($M1316,Datos!$B$8:$C$13,2,0)), Datos!$I$9:$N$13, IF(ISERROR(VLOOKUP($N1316,Datos!$B$17:$C$21,2,0)),0,VLOOKUP($N1316, Datos!$B$17:$C$21,2,0)+1),  0),  "-")</f>
        <v>22</v>
      </c>
      <c r="P1316" s="177"/>
      <c r="Q1316" s="177"/>
      <c r="R1316" s="177"/>
      <c r="S1316" s="178" t="s">
        <v>40</v>
      </c>
      <c r="T1316" s="198" t="str">
        <f>IF(ISERROR(VLOOKUP($S1316,Datos!$B$25:$C$29,2,0)),"", VLOOKUP($S1316,Datos!$B$25:$C$29,2,0))</f>
        <v>Alta</v>
      </c>
      <c r="U1316" s="198" t="str">
        <f>VLOOKUP($S1316,'Efectividad de Controles'!$B$5:$D$9,3,0)</f>
        <v>Impacto / Probabilidad</v>
      </c>
      <c r="V1316" s="177"/>
      <c r="W1316" s="177"/>
      <c r="X1316" s="178" t="s">
        <v>191</v>
      </c>
      <c r="Y1316" s="178" t="s">
        <v>196</v>
      </c>
      <c r="Z1316" s="198">
        <f>IF( AND($X1316&lt;&gt;"", $Y1316&lt;&gt;""), VLOOKUP( IF(ISERROR(VLOOKUP($X1316,Datos!$B$8:$C$13,2,0)),0,VLOOKUP($X1316,Datos!$B$8:$C$13,2,0)), Datos!$I$9:$N$13, IF(ISERROR(VLOOKUP($Y1316,Datos!$B$17:$C$21,2,0)),0,VLOOKUP($Y1316, Datos!$B$17:$C$21,2,0)+1),  0),  "-")</f>
        <v>25</v>
      </c>
      <c r="AA1316" s="177"/>
      <c r="AB1316" s="177"/>
      <c r="AC1316" s="179"/>
      <c r="AD1316" s="180"/>
      <c r="AE1316" s="198">
        <f t="shared" si="63"/>
        <v>22</v>
      </c>
      <c r="AF1316" s="198">
        <f t="shared" si="64"/>
        <v>25</v>
      </c>
      <c r="AG1316" s="178">
        <v>3</v>
      </c>
      <c r="AH1316" s="198" t="str">
        <f>IF(ISERROR(VLOOKUP($AG1316,Datos!$A$9:$E$13,2,0)),"",VLOOKUP($AG1316,Datos!$A$9:$E$13,2,0))</f>
        <v>3 Moderado</v>
      </c>
      <c r="AI1316" s="197" t="str">
        <f>IF(ISERROR(VLOOKUP($AJ1316,Datos!$D$8:$E$13,2,0)),0,VLOOKUP($AJ1316,Datos!$D$8:$E$13,2,0))</f>
        <v>Extremadamente Dañino</v>
      </c>
      <c r="AJ1316" s="198">
        <f>IF(ISERROR(VLOOKUP($X1316,Datos!$B$8:$E$13,3,0)), 0, VLOOKUP($X1316,Datos!$B$8:$E$13,3,0))</f>
        <v>4</v>
      </c>
      <c r="AK1316" s="198">
        <f>IF(ISERROR(VLOOKUP(AL1316,Datos!D1309:E1314,2,0)),0,VLOOKUP(AL1316,Datos!D1309:E1314,2,0))</f>
        <v>0</v>
      </c>
      <c r="AL1316" s="198">
        <f>IF(ISERROR(VLOOKUP(Y1316,Datos!B1309:E1314,3,0)),0,VLOOKUP(Y1316,Datos!B1309:E1314,3,0))</f>
        <v>0</v>
      </c>
      <c r="AM1316" s="198">
        <f t="shared" si="65"/>
        <v>4</v>
      </c>
      <c r="AN1316" s="198" t="str">
        <f>IF(ISERROR(VLOOKUP($AM1316,Datos!$I$24:$J$28,2,0)),"-",VLOOKUP($AM1316,Datos!$I$24:$J$28,2,0))</f>
        <v>Moderado</v>
      </c>
    </row>
    <row r="1317" spans="1:40" s="199" customFormat="1">
      <c r="A1317" s="196"/>
      <c r="B1317" s="177"/>
      <c r="C1317" s="177"/>
      <c r="D1317" s="177"/>
      <c r="E1317" s="177"/>
      <c r="F1317" s="177"/>
      <c r="G1317" s="177"/>
      <c r="H1317" s="177"/>
      <c r="I1317" s="177"/>
      <c r="J1317" s="177"/>
      <c r="K1317" s="177"/>
      <c r="L1317" s="177"/>
      <c r="M1317" s="178" t="s">
        <v>191</v>
      </c>
      <c r="N1317" s="178" t="s">
        <v>194</v>
      </c>
      <c r="O1317" s="198">
        <f>IF( AND($M1317&lt;&gt;"", $N1317&lt;&gt;""), VLOOKUP( IF(ISERROR(VLOOKUP($M1317,Datos!$B$8:$C$13,2,0)),0,VLOOKUP($M1317,Datos!$B$8:$C$13,2,0)), Datos!$I$9:$N$13, IF(ISERROR(VLOOKUP($N1317,Datos!$B$17:$C$21,2,0)),0,VLOOKUP($N1317, Datos!$B$17:$C$21,2,0)+1),  0),  "-")</f>
        <v>22</v>
      </c>
      <c r="P1317" s="177"/>
      <c r="Q1317" s="177"/>
      <c r="R1317" s="177"/>
      <c r="S1317" s="178" t="s">
        <v>40</v>
      </c>
      <c r="T1317" s="198" t="str">
        <f>IF(ISERROR(VLOOKUP($S1317,Datos!$B$25:$C$29,2,0)),"", VLOOKUP($S1317,Datos!$B$25:$C$29,2,0))</f>
        <v>Alta</v>
      </c>
      <c r="U1317" s="198" t="str">
        <f>VLOOKUP($S1317,'Efectividad de Controles'!$B$5:$D$9,3,0)</f>
        <v>Impacto / Probabilidad</v>
      </c>
      <c r="V1317" s="177"/>
      <c r="W1317" s="177"/>
      <c r="X1317" s="178" t="s">
        <v>191</v>
      </c>
      <c r="Y1317" s="178" t="s">
        <v>196</v>
      </c>
      <c r="Z1317" s="198">
        <f>IF( AND($X1317&lt;&gt;"", $Y1317&lt;&gt;""), VLOOKUP( IF(ISERROR(VLOOKUP($X1317,Datos!$B$8:$C$13,2,0)),0,VLOOKUP($X1317,Datos!$B$8:$C$13,2,0)), Datos!$I$9:$N$13, IF(ISERROR(VLOOKUP($Y1317,Datos!$B$17:$C$21,2,0)),0,VLOOKUP($Y1317, Datos!$B$17:$C$21,2,0)+1),  0),  "-")</f>
        <v>25</v>
      </c>
      <c r="AA1317" s="177"/>
      <c r="AB1317" s="177"/>
      <c r="AC1317" s="179"/>
      <c r="AD1317" s="180"/>
      <c r="AE1317" s="198">
        <f t="shared" si="63"/>
        <v>22</v>
      </c>
      <c r="AF1317" s="198">
        <f t="shared" si="64"/>
        <v>25</v>
      </c>
      <c r="AG1317" s="178">
        <v>3</v>
      </c>
      <c r="AH1317" s="198" t="str">
        <f>IF(ISERROR(VLOOKUP($AG1317,Datos!$A$9:$E$13,2,0)),"",VLOOKUP($AG1317,Datos!$A$9:$E$13,2,0))</f>
        <v>3 Moderado</v>
      </c>
      <c r="AI1317" s="197" t="str">
        <f>IF(ISERROR(VLOOKUP($AJ1317,Datos!$D$8:$E$13,2,0)),0,VLOOKUP($AJ1317,Datos!$D$8:$E$13,2,0))</f>
        <v>Extremadamente Dañino</v>
      </c>
      <c r="AJ1317" s="198">
        <f>IF(ISERROR(VLOOKUP($X1317,Datos!$B$8:$E$13,3,0)), 0, VLOOKUP($X1317,Datos!$B$8:$E$13,3,0))</f>
        <v>4</v>
      </c>
      <c r="AK1317" s="198">
        <f>IF(ISERROR(VLOOKUP(AL1317,Datos!D1310:E1315,2,0)),0,VLOOKUP(AL1317,Datos!D1310:E1315,2,0))</f>
        <v>0</v>
      </c>
      <c r="AL1317" s="198">
        <f>IF(ISERROR(VLOOKUP(Y1317,Datos!B1310:E1315,3,0)),0,VLOOKUP(Y1317,Datos!B1310:E1315,3,0))</f>
        <v>0</v>
      </c>
      <c r="AM1317" s="198">
        <f t="shared" si="65"/>
        <v>4</v>
      </c>
      <c r="AN1317" s="198" t="str">
        <f>IF(ISERROR(VLOOKUP($AM1317,Datos!$I$24:$J$28,2,0)),"-",VLOOKUP($AM1317,Datos!$I$24:$J$28,2,0))</f>
        <v>Moderado</v>
      </c>
    </row>
    <row r="1318" spans="1:40" s="199" customFormat="1">
      <c r="A1318" s="196"/>
      <c r="B1318" s="177"/>
      <c r="C1318" s="177"/>
      <c r="D1318" s="177"/>
      <c r="E1318" s="177"/>
      <c r="F1318" s="177"/>
      <c r="G1318" s="177"/>
      <c r="H1318" s="177"/>
      <c r="I1318" s="177"/>
      <c r="J1318" s="177"/>
      <c r="K1318" s="177"/>
      <c r="L1318" s="177"/>
      <c r="M1318" s="178" t="s">
        <v>191</v>
      </c>
      <c r="N1318" s="178" t="s">
        <v>194</v>
      </c>
      <c r="O1318" s="198">
        <f>IF( AND($M1318&lt;&gt;"", $N1318&lt;&gt;""), VLOOKUP( IF(ISERROR(VLOOKUP($M1318,Datos!$B$8:$C$13,2,0)),0,VLOOKUP($M1318,Datos!$B$8:$C$13,2,0)), Datos!$I$9:$N$13, IF(ISERROR(VLOOKUP($N1318,Datos!$B$17:$C$21,2,0)),0,VLOOKUP($N1318, Datos!$B$17:$C$21,2,0)+1),  0),  "-")</f>
        <v>22</v>
      </c>
      <c r="P1318" s="177"/>
      <c r="Q1318" s="177"/>
      <c r="R1318" s="177"/>
      <c r="S1318" s="178" t="s">
        <v>40</v>
      </c>
      <c r="T1318" s="198" t="str">
        <f>IF(ISERROR(VLOOKUP($S1318,Datos!$B$25:$C$29,2,0)),"", VLOOKUP($S1318,Datos!$B$25:$C$29,2,0))</f>
        <v>Alta</v>
      </c>
      <c r="U1318" s="198" t="str">
        <f>VLOOKUP($S1318,'Efectividad de Controles'!$B$5:$D$9,3,0)</f>
        <v>Impacto / Probabilidad</v>
      </c>
      <c r="V1318" s="177"/>
      <c r="W1318" s="177"/>
      <c r="X1318" s="178" t="s">
        <v>191</v>
      </c>
      <c r="Y1318" s="178" t="s">
        <v>196</v>
      </c>
      <c r="Z1318" s="198">
        <f>IF( AND($X1318&lt;&gt;"", $Y1318&lt;&gt;""), VLOOKUP( IF(ISERROR(VLOOKUP($X1318,Datos!$B$8:$C$13,2,0)),0,VLOOKUP($X1318,Datos!$B$8:$C$13,2,0)), Datos!$I$9:$N$13, IF(ISERROR(VLOOKUP($Y1318,Datos!$B$17:$C$21,2,0)),0,VLOOKUP($Y1318, Datos!$B$17:$C$21,2,0)+1),  0),  "-")</f>
        <v>25</v>
      </c>
      <c r="AA1318" s="177"/>
      <c r="AB1318" s="177"/>
      <c r="AC1318" s="179"/>
      <c r="AD1318" s="180"/>
      <c r="AE1318" s="198">
        <f t="shared" si="63"/>
        <v>22</v>
      </c>
      <c r="AF1318" s="198">
        <f t="shared" si="64"/>
        <v>25</v>
      </c>
      <c r="AG1318" s="178">
        <v>3</v>
      </c>
      <c r="AH1318" s="198" t="str">
        <f>IF(ISERROR(VLOOKUP($AG1318,Datos!$A$9:$E$13,2,0)),"",VLOOKUP($AG1318,Datos!$A$9:$E$13,2,0))</f>
        <v>3 Moderado</v>
      </c>
      <c r="AI1318" s="197" t="str">
        <f>IF(ISERROR(VLOOKUP($AJ1318,Datos!$D$8:$E$13,2,0)),0,VLOOKUP($AJ1318,Datos!$D$8:$E$13,2,0))</f>
        <v>Extremadamente Dañino</v>
      </c>
      <c r="AJ1318" s="198">
        <f>IF(ISERROR(VLOOKUP($X1318,Datos!$B$8:$E$13,3,0)), 0, VLOOKUP($X1318,Datos!$B$8:$E$13,3,0))</f>
        <v>4</v>
      </c>
      <c r="AK1318" s="198">
        <f>IF(ISERROR(VLOOKUP(AL1318,Datos!D1311:E1316,2,0)),0,VLOOKUP(AL1318,Datos!D1311:E1316,2,0))</f>
        <v>0</v>
      </c>
      <c r="AL1318" s="198">
        <f>IF(ISERROR(VLOOKUP(Y1318,Datos!B1311:E1316,3,0)),0,VLOOKUP(Y1318,Datos!B1311:E1316,3,0))</f>
        <v>0</v>
      </c>
      <c r="AM1318" s="198">
        <f t="shared" si="65"/>
        <v>4</v>
      </c>
      <c r="AN1318" s="198" t="str">
        <f>IF(ISERROR(VLOOKUP($AM1318,Datos!$I$24:$J$28,2,0)),"-",VLOOKUP($AM1318,Datos!$I$24:$J$28,2,0))</f>
        <v>Moderado</v>
      </c>
    </row>
    <row r="1319" spans="1:40" s="199" customFormat="1">
      <c r="A1319" s="196"/>
      <c r="B1319" s="177"/>
      <c r="C1319" s="177"/>
      <c r="D1319" s="177"/>
      <c r="E1319" s="177"/>
      <c r="F1319" s="177"/>
      <c r="G1319" s="177"/>
      <c r="H1319" s="177"/>
      <c r="I1319" s="177"/>
      <c r="J1319" s="177"/>
      <c r="K1319" s="177"/>
      <c r="L1319" s="177"/>
      <c r="M1319" s="178" t="s">
        <v>191</v>
      </c>
      <c r="N1319" s="178" t="s">
        <v>194</v>
      </c>
      <c r="O1319" s="198">
        <f>IF( AND($M1319&lt;&gt;"", $N1319&lt;&gt;""), VLOOKUP( IF(ISERROR(VLOOKUP($M1319,Datos!$B$8:$C$13,2,0)),0,VLOOKUP($M1319,Datos!$B$8:$C$13,2,0)), Datos!$I$9:$N$13, IF(ISERROR(VLOOKUP($N1319,Datos!$B$17:$C$21,2,0)),0,VLOOKUP($N1319, Datos!$B$17:$C$21,2,0)+1),  0),  "-")</f>
        <v>22</v>
      </c>
      <c r="P1319" s="177"/>
      <c r="Q1319" s="177"/>
      <c r="R1319" s="177"/>
      <c r="S1319" s="178" t="s">
        <v>40</v>
      </c>
      <c r="T1319" s="198" t="str">
        <f>IF(ISERROR(VLOOKUP($S1319,Datos!$B$25:$C$29,2,0)),"", VLOOKUP($S1319,Datos!$B$25:$C$29,2,0))</f>
        <v>Alta</v>
      </c>
      <c r="U1319" s="198" t="str">
        <f>VLOOKUP($S1319,'Efectividad de Controles'!$B$5:$D$9,3,0)</f>
        <v>Impacto / Probabilidad</v>
      </c>
      <c r="V1319" s="177"/>
      <c r="W1319" s="177"/>
      <c r="X1319" s="178" t="s">
        <v>191</v>
      </c>
      <c r="Y1319" s="178" t="s">
        <v>196</v>
      </c>
      <c r="Z1319" s="198">
        <f>IF( AND($X1319&lt;&gt;"", $Y1319&lt;&gt;""), VLOOKUP( IF(ISERROR(VLOOKUP($X1319,Datos!$B$8:$C$13,2,0)),0,VLOOKUP($X1319,Datos!$B$8:$C$13,2,0)), Datos!$I$9:$N$13, IF(ISERROR(VLOOKUP($Y1319,Datos!$B$17:$C$21,2,0)),0,VLOOKUP($Y1319, Datos!$B$17:$C$21,2,0)+1),  0),  "-")</f>
        <v>25</v>
      </c>
      <c r="AA1319" s="177"/>
      <c r="AB1319" s="177"/>
      <c r="AC1319" s="179"/>
      <c r="AD1319" s="180"/>
      <c r="AE1319" s="198">
        <f t="shared" si="63"/>
        <v>22</v>
      </c>
      <c r="AF1319" s="198">
        <f t="shared" si="64"/>
        <v>25</v>
      </c>
      <c r="AG1319" s="178">
        <v>3</v>
      </c>
      <c r="AH1319" s="198" t="str">
        <f>IF(ISERROR(VLOOKUP($AG1319,Datos!$A$9:$E$13,2,0)),"",VLOOKUP($AG1319,Datos!$A$9:$E$13,2,0))</f>
        <v>3 Moderado</v>
      </c>
      <c r="AI1319" s="197" t="str">
        <f>IF(ISERROR(VLOOKUP($AJ1319,Datos!$D$8:$E$13,2,0)),0,VLOOKUP($AJ1319,Datos!$D$8:$E$13,2,0))</f>
        <v>Extremadamente Dañino</v>
      </c>
      <c r="AJ1319" s="198">
        <f>IF(ISERROR(VLOOKUP($X1319,Datos!$B$8:$E$13,3,0)), 0, VLOOKUP($X1319,Datos!$B$8:$E$13,3,0))</f>
        <v>4</v>
      </c>
      <c r="AK1319" s="198">
        <f>IF(ISERROR(VLOOKUP(AL1319,Datos!D1312:E1317,2,0)),0,VLOOKUP(AL1319,Datos!D1312:E1317,2,0))</f>
        <v>0</v>
      </c>
      <c r="AL1319" s="198">
        <f>IF(ISERROR(VLOOKUP(Y1319,Datos!B1312:E1317,3,0)),0,VLOOKUP(Y1319,Datos!B1312:E1317,3,0))</f>
        <v>0</v>
      </c>
      <c r="AM1319" s="198">
        <f t="shared" si="65"/>
        <v>4</v>
      </c>
      <c r="AN1319" s="198" t="str">
        <f>IF(ISERROR(VLOOKUP($AM1319,Datos!$I$24:$J$28,2,0)),"-",VLOOKUP($AM1319,Datos!$I$24:$J$28,2,0))</f>
        <v>Moderado</v>
      </c>
    </row>
    <row r="1320" spans="1:40" s="199" customFormat="1">
      <c r="A1320" s="196"/>
      <c r="B1320" s="177"/>
      <c r="C1320" s="177"/>
      <c r="D1320" s="177"/>
      <c r="E1320" s="177"/>
      <c r="F1320" s="177"/>
      <c r="G1320" s="177"/>
      <c r="H1320" s="177"/>
      <c r="I1320" s="177"/>
      <c r="J1320" s="177"/>
      <c r="K1320" s="177"/>
      <c r="L1320" s="177"/>
      <c r="M1320" s="178" t="s">
        <v>191</v>
      </c>
      <c r="N1320" s="178" t="s">
        <v>194</v>
      </c>
      <c r="O1320" s="198">
        <f>IF( AND($M1320&lt;&gt;"", $N1320&lt;&gt;""), VLOOKUP( IF(ISERROR(VLOOKUP($M1320,Datos!$B$8:$C$13,2,0)),0,VLOOKUP($M1320,Datos!$B$8:$C$13,2,0)), Datos!$I$9:$N$13, IF(ISERROR(VLOOKUP($N1320,Datos!$B$17:$C$21,2,0)),0,VLOOKUP($N1320, Datos!$B$17:$C$21,2,0)+1),  0),  "-")</f>
        <v>22</v>
      </c>
      <c r="P1320" s="177"/>
      <c r="Q1320" s="177"/>
      <c r="R1320" s="177"/>
      <c r="S1320" s="178" t="s">
        <v>40</v>
      </c>
      <c r="T1320" s="198" t="str">
        <f>IF(ISERROR(VLOOKUP($S1320,Datos!$B$25:$C$29,2,0)),"", VLOOKUP($S1320,Datos!$B$25:$C$29,2,0))</f>
        <v>Alta</v>
      </c>
      <c r="U1320" s="198" t="str">
        <f>VLOOKUP($S1320,'Efectividad de Controles'!$B$5:$D$9,3,0)</f>
        <v>Impacto / Probabilidad</v>
      </c>
      <c r="V1320" s="177"/>
      <c r="W1320" s="177"/>
      <c r="X1320" s="178" t="s">
        <v>191</v>
      </c>
      <c r="Y1320" s="178" t="s">
        <v>196</v>
      </c>
      <c r="Z1320" s="198">
        <f>IF( AND($X1320&lt;&gt;"", $Y1320&lt;&gt;""), VLOOKUP( IF(ISERROR(VLOOKUP($X1320,Datos!$B$8:$C$13,2,0)),0,VLOOKUP($X1320,Datos!$B$8:$C$13,2,0)), Datos!$I$9:$N$13, IF(ISERROR(VLOOKUP($Y1320,Datos!$B$17:$C$21,2,0)),0,VLOOKUP($Y1320, Datos!$B$17:$C$21,2,0)+1),  0),  "-")</f>
        <v>25</v>
      </c>
      <c r="AA1320" s="177"/>
      <c r="AB1320" s="177"/>
      <c r="AC1320" s="179"/>
      <c r="AD1320" s="180"/>
      <c r="AE1320" s="198">
        <f t="shared" si="63"/>
        <v>22</v>
      </c>
      <c r="AF1320" s="198">
        <f t="shared" si="64"/>
        <v>25</v>
      </c>
      <c r="AG1320" s="178">
        <v>3</v>
      </c>
      <c r="AH1320" s="198" t="str">
        <f>IF(ISERROR(VLOOKUP($AG1320,Datos!$A$9:$E$13,2,0)),"",VLOOKUP($AG1320,Datos!$A$9:$E$13,2,0))</f>
        <v>3 Moderado</v>
      </c>
      <c r="AI1320" s="197" t="str">
        <f>IF(ISERROR(VLOOKUP($AJ1320,Datos!$D$8:$E$13,2,0)),0,VLOOKUP($AJ1320,Datos!$D$8:$E$13,2,0))</f>
        <v>Extremadamente Dañino</v>
      </c>
      <c r="AJ1320" s="198">
        <f>IF(ISERROR(VLOOKUP($X1320,Datos!$B$8:$E$13,3,0)), 0, VLOOKUP($X1320,Datos!$B$8:$E$13,3,0))</f>
        <v>4</v>
      </c>
      <c r="AK1320" s="198">
        <f>IF(ISERROR(VLOOKUP(AL1320,Datos!D1313:E1318,2,0)),0,VLOOKUP(AL1320,Datos!D1313:E1318,2,0))</f>
        <v>0</v>
      </c>
      <c r="AL1320" s="198">
        <f>IF(ISERROR(VLOOKUP(Y1320,Datos!B1313:E1318,3,0)),0,VLOOKUP(Y1320,Datos!B1313:E1318,3,0))</f>
        <v>0</v>
      </c>
      <c r="AM1320" s="198">
        <f t="shared" si="65"/>
        <v>4</v>
      </c>
      <c r="AN1320" s="198" t="str">
        <f>IF(ISERROR(VLOOKUP($AM1320,Datos!$I$24:$J$28,2,0)),"-",VLOOKUP($AM1320,Datos!$I$24:$J$28,2,0))</f>
        <v>Moderado</v>
      </c>
    </row>
    <row r="1321" spans="1:40" s="199" customFormat="1">
      <c r="A1321" s="196"/>
      <c r="B1321" s="177"/>
      <c r="C1321" s="177"/>
      <c r="D1321" s="177"/>
      <c r="E1321" s="177"/>
      <c r="F1321" s="177"/>
      <c r="G1321" s="177"/>
      <c r="H1321" s="177"/>
      <c r="I1321" s="177"/>
      <c r="J1321" s="177"/>
      <c r="K1321" s="177"/>
      <c r="L1321" s="177"/>
      <c r="M1321" s="178" t="s">
        <v>191</v>
      </c>
      <c r="N1321" s="178" t="s">
        <v>194</v>
      </c>
      <c r="O1321" s="198">
        <f>IF( AND($M1321&lt;&gt;"", $N1321&lt;&gt;""), VLOOKUP( IF(ISERROR(VLOOKUP($M1321,Datos!$B$8:$C$13,2,0)),0,VLOOKUP($M1321,Datos!$B$8:$C$13,2,0)), Datos!$I$9:$N$13, IF(ISERROR(VLOOKUP($N1321,Datos!$B$17:$C$21,2,0)),0,VLOOKUP($N1321, Datos!$B$17:$C$21,2,0)+1),  0),  "-")</f>
        <v>22</v>
      </c>
      <c r="P1321" s="177"/>
      <c r="Q1321" s="177"/>
      <c r="R1321" s="177"/>
      <c r="S1321" s="178" t="s">
        <v>40</v>
      </c>
      <c r="T1321" s="198" t="str">
        <f>IF(ISERROR(VLOOKUP($S1321,Datos!$B$25:$C$29,2,0)),"", VLOOKUP($S1321,Datos!$B$25:$C$29,2,0))</f>
        <v>Alta</v>
      </c>
      <c r="U1321" s="198" t="str">
        <f>VLOOKUP($S1321,'Efectividad de Controles'!$B$5:$D$9,3,0)</f>
        <v>Impacto / Probabilidad</v>
      </c>
      <c r="V1321" s="177"/>
      <c r="W1321" s="177"/>
      <c r="X1321" s="178" t="s">
        <v>191</v>
      </c>
      <c r="Y1321" s="178" t="s">
        <v>196</v>
      </c>
      <c r="Z1321" s="198">
        <f>IF( AND($X1321&lt;&gt;"", $Y1321&lt;&gt;""), VLOOKUP( IF(ISERROR(VLOOKUP($X1321,Datos!$B$8:$C$13,2,0)),0,VLOOKUP($X1321,Datos!$B$8:$C$13,2,0)), Datos!$I$9:$N$13, IF(ISERROR(VLOOKUP($Y1321,Datos!$B$17:$C$21,2,0)),0,VLOOKUP($Y1321, Datos!$B$17:$C$21,2,0)+1),  0),  "-")</f>
        <v>25</v>
      </c>
      <c r="AA1321" s="177"/>
      <c r="AB1321" s="177"/>
      <c r="AC1321" s="179"/>
      <c r="AD1321" s="180"/>
      <c r="AE1321" s="198">
        <f t="shared" si="63"/>
        <v>22</v>
      </c>
      <c r="AF1321" s="198">
        <f t="shared" si="64"/>
        <v>25</v>
      </c>
      <c r="AG1321" s="178">
        <v>3</v>
      </c>
      <c r="AH1321" s="198" t="str">
        <f>IF(ISERROR(VLOOKUP($AG1321,Datos!$A$9:$E$13,2,0)),"",VLOOKUP($AG1321,Datos!$A$9:$E$13,2,0))</f>
        <v>3 Moderado</v>
      </c>
      <c r="AI1321" s="197" t="str">
        <f>IF(ISERROR(VLOOKUP($AJ1321,Datos!$D$8:$E$13,2,0)),0,VLOOKUP($AJ1321,Datos!$D$8:$E$13,2,0))</f>
        <v>Extremadamente Dañino</v>
      </c>
      <c r="AJ1321" s="198">
        <f>IF(ISERROR(VLOOKUP($X1321,Datos!$B$8:$E$13,3,0)), 0, VLOOKUP($X1321,Datos!$B$8:$E$13,3,0))</f>
        <v>4</v>
      </c>
      <c r="AK1321" s="198">
        <f>IF(ISERROR(VLOOKUP(AL1321,Datos!D1314:E1319,2,0)),0,VLOOKUP(AL1321,Datos!D1314:E1319,2,0))</f>
        <v>0</v>
      </c>
      <c r="AL1321" s="198">
        <f>IF(ISERROR(VLOOKUP(Y1321,Datos!B1314:E1319,3,0)),0,VLOOKUP(Y1321,Datos!B1314:E1319,3,0))</f>
        <v>0</v>
      </c>
      <c r="AM1321" s="198">
        <f t="shared" si="65"/>
        <v>4</v>
      </c>
      <c r="AN1321" s="198" t="str">
        <f>IF(ISERROR(VLOOKUP($AM1321,Datos!$I$24:$J$28,2,0)),"-",VLOOKUP($AM1321,Datos!$I$24:$J$28,2,0))</f>
        <v>Moderado</v>
      </c>
    </row>
    <row r="1322" spans="1:40" s="199" customFormat="1">
      <c r="A1322" s="196"/>
      <c r="B1322" s="177"/>
      <c r="C1322" s="177"/>
      <c r="D1322" s="177"/>
      <c r="E1322" s="177"/>
      <c r="F1322" s="177"/>
      <c r="G1322" s="177"/>
      <c r="H1322" s="177"/>
      <c r="I1322" s="177"/>
      <c r="J1322" s="177"/>
      <c r="K1322" s="177"/>
      <c r="L1322" s="177"/>
      <c r="M1322" s="178" t="s">
        <v>191</v>
      </c>
      <c r="N1322" s="178" t="s">
        <v>194</v>
      </c>
      <c r="O1322" s="198">
        <f>IF( AND($M1322&lt;&gt;"", $N1322&lt;&gt;""), VLOOKUP( IF(ISERROR(VLOOKUP($M1322,Datos!$B$8:$C$13,2,0)),0,VLOOKUP($M1322,Datos!$B$8:$C$13,2,0)), Datos!$I$9:$N$13, IF(ISERROR(VLOOKUP($N1322,Datos!$B$17:$C$21,2,0)),0,VLOOKUP($N1322, Datos!$B$17:$C$21,2,0)+1),  0),  "-")</f>
        <v>22</v>
      </c>
      <c r="P1322" s="177"/>
      <c r="Q1322" s="177"/>
      <c r="R1322" s="177"/>
      <c r="S1322" s="178" t="s">
        <v>40</v>
      </c>
      <c r="T1322" s="198" t="str">
        <f>IF(ISERROR(VLOOKUP($S1322,Datos!$B$25:$C$29,2,0)),"", VLOOKUP($S1322,Datos!$B$25:$C$29,2,0))</f>
        <v>Alta</v>
      </c>
      <c r="U1322" s="198" t="str">
        <f>VLOOKUP($S1322,'Efectividad de Controles'!$B$5:$D$9,3,0)</f>
        <v>Impacto / Probabilidad</v>
      </c>
      <c r="V1322" s="177"/>
      <c r="W1322" s="177"/>
      <c r="X1322" s="178" t="s">
        <v>191</v>
      </c>
      <c r="Y1322" s="178" t="s">
        <v>196</v>
      </c>
      <c r="Z1322" s="198">
        <f>IF( AND($X1322&lt;&gt;"", $Y1322&lt;&gt;""), VLOOKUP( IF(ISERROR(VLOOKUP($X1322,Datos!$B$8:$C$13,2,0)),0,VLOOKUP($X1322,Datos!$B$8:$C$13,2,0)), Datos!$I$9:$N$13, IF(ISERROR(VLOOKUP($Y1322,Datos!$B$17:$C$21,2,0)),0,VLOOKUP($Y1322, Datos!$B$17:$C$21,2,0)+1),  0),  "-")</f>
        <v>25</v>
      </c>
      <c r="AA1322" s="177"/>
      <c r="AB1322" s="177"/>
      <c r="AC1322" s="179"/>
      <c r="AD1322" s="180"/>
      <c r="AE1322" s="198">
        <f t="shared" si="63"/>
        <v>22</v>
      </c>
      <c r="AF1322" s="198">
        <f t="shared" si="64"/>
        <v>25</v>
      </c>
      <c r="AG1322" s="178">
        <v>3</v>
      </c>
      <c r="AH1322" s="198" t="str">
        <f>IF(ISERROR(VLOOKUP($AG1322,Datos!$A$9:$E$13,2,0)),"",VLOOKUP($AG1322,Datos!$A$9:$E$13,2,0))</f>
        <v>3 Moderado</v>
      </c>
      <c r="AI1322" s="197" t="str">
        <f>IF(ISERROR(VLOOKUP($AJ1322,Datos!$D$8:$E$13,2,0)),0,VLOOKUP($AJ1322,Datos!$D$8:$E$13,2,0))</f>
        <v>Extremadamente Dañino</v>
      </c>
      <c r="AJ1322" s="198">
        <f>IF(ISERROR(VLOOKUP($X1322,Datos!$B$8:$E$13,3,0)), 0, VLOOKUP($X1322,Datos!$B$8:$E$13,3,0))</f>
        <v>4</v>
      </c>
      <c r="AK1322" s="198">
        <f>IF(ISERROR(VLOOKUP(AL1322,Datos!D1315:E1320,2,0)),0,VLOOKUP(AL1322,Datos!D1315:E1320,2,0))</f>
        <v>0</v>
      </c>
      <c r="AL1322" s="198">
        <f>IF(ISERROR(VLOOKUP(Y1322,Datos!B1315:E1320,3,0)),0,VLOOKUP(Y1322,Datos!B1315:E1320,3,0))</f>
        <v>0</v>
      </c>
      <c r="AM1322" s="198">
        <f t="shared" si="65"/>
        <v>4</v>
      </c>
      <c r="AN1322" s="198" t="str">
        <f>IF(ISERROR(VLOOKUP($AM1322,Datos!$I$24:$J$28,2,0)),"-",VLOOKUP($AM1322,Datos!$I$24:$J$28,2,0))</f>
        <v>Moderado</v>
      </c>
    </row>
    <row r="1323" spans="1:40" s="199" customFormat="1">
      <c r="A1323" s="196"/>
      <c r="B1323" s="177"/>
      <c r="C1323" s="177"/>
      <c r="D1323" s="177"/>
      <c r="E1323" s="177"/>
      <c r="F1323" s="177"/>
      <c r="G1323" s="177"/>
      <c r="H1323" s="177"/>
      <c r="I1323" s="177"/>
      <c r="J1323" s="177"/>
      <c r="K1323" s="177"/>
      <c r="L1323" s="177"/>
      <c r="M1323" s="178" t="s">
        <v>191</v>
      </c>
      <c r="N1323" s="178" t="s">
        <v>194</v>
      </c>
      <c r="O1323" s="198">
        <f>IF( AND($M1323&lt;&gt;"", $N1323&lt;&gt;""), VLOOKUP( IF(ISERROR(VLOOKUP($M1323,Datos!$B$8:$C$13,2,0)),0,VLOOKUP($M1323,Datos!$B$8:$C$13,2,0)), Datos!$I$9:$N$13, IF(ISERROR(VLOOKUP($N1323,Datos!$B$17:$C$21,2,0)),0,VLOOKUP($N1323, Datos!$B$17:$C$21,2,0)+1),  0),  "-")</f>
        <v>22</v>
      </c>
      <c r="P1323" s="177"/>
      <c r="Q1323" s="177"/>
      <c r="R1323" s="177"/>
      <c r="S1323" s="178" t="s">
        <v>40</v>
      </c>
      <c r="T1323" s="198" t="str">
        <f>IF(ISERROR(VLOOKUP($S1323,Datos!$B$25:$C$29,2,0)),"", VLOOKUP($S1323,Datos!$B$25:$C$29,2,0))</f>
        <v>Alta</v>
      </c>
      <c r="U1323" s="198" t="str">
        <f>VLOOKUP($S1323,'Efectividad de Controles'!$B$5:$D$9,3,0)</f>
        <v>Impacto / Probabilidad</v>
      </c>
      <c r="V1323" s="177"/>
      <c r="W1323" s="177"/>
      <c r="X1323" s="178" t="s">
        <v>191</v>
      </c>
      <c r="Y1323" s="178" t="s">
        <v>196</v>
      </c>
      <c r="Z1323" s="198">
        <f>IF( AND($X1323&lt;&gt;"", $Y1323&lt;&gt;""), VLOOKUP( IF(ISERROR(VLOOKUP($X1323,Datos!$B$8:$C$13,2,0)),0,VLOOKUP($X1323,Datos!$B$8:$C$13,2,0)), Datos!$I$9:$N$13, IF(ISERROR(VLOOKUP($Y1323,Datos!$B$17:$C$21,2,0)),0,VLOOKUP($Y1323, Datos!$B$17:$C$21,2,0)+1),  0),  "-")</f>
        <v>25</v>
      </c>
      <c r="AA1323" s="177"/>
      <c r="AB1323" s="177"/>
      <c r="AC1323" s="179"/>
      <c r="AD1323" s="180"/>
      <c r="AE1323" s="198">
        <f t="shared" si="63"/>
        <v>22</v>
      </c>
      <c r="AF1323" s="198">
        <f t="shared" si="64"/>
        <v>25</v>
      </c>
      <c r="AG1323" s="178">
        <v>3</v>
      </c>
      <c r="AH1323" s="198" t="str">
        <f>IF(ISERROR(VLOOKUP($AG1323,Datos!$A$9:$E$13,2,0)),"",VLOOKUP($AG1323,Datos!$A$9:$E$13,2,0))</f>
        <v>3 Moderado</v>
      </c>
      <c r="AI1323" s="197" t="str">
        <f>IF(ISERROR(VLOOKUP($AJ1323,Datos!$D$8:$E$13,2,0)),0,VLOOKUP($AJ1323,Datos!$D$8:$E$13,2,0))</f>
        <v>Extremadamente Dañino</v>
      </c>
      <c r="AJ1323" s="198">
        <f>IF(ISERROR(VLOOKUP($X1323,Datos!$B$8:$E$13,3,0)), 0, VLOOKUP($X1323,Datos!$B$8:$E$13,3,0))</f>
        <v>4</v>
      </c>
      <c r="AK1323" s="198">
        <f>IF(ISERROR(VLOOKUP(AL1323,Datos!D1316:E1321,2,0)),0,VLOOKUP(AL1323,Datos!D1316:E1321,2,0))</f>
        <v>0</v>
      </c>
      <c r="AL1323" s="198">
        <f>IF(ISERROR(VLOOKUP(Y1323,Datos!B1316:E1321,3,0)),0,VLOOKUP(Y1323,Datos!B1316:E1321,3,0))</f>
        <v>0</v>
      </c>
      <c r="AM1323" s="198">
        <f t="shared" si="65"/>
        <v>4</v>
      </c>
      <c r="AN1323" s="198" t="str">
        <f>IF(ISERROR(VLOOKUP($AM1323,Datos!$I$24:$J$28,2,0)),"-",VLOOKUP($AM1323,Datos!$I$24:$J$28,2,0))</f>
        <v>Moderado</v>
      </c>
    </row>
    <row r="1324" spans="1:40" s="199" customFormat="1">
      <c r="A1324" s="196"/>
      <c r="B1324" s="177"/>
      <c r="C1324" s="177"/>
      <c r="D1324" s="177"/>
      <c r="E1324" s="177"/>
      <c r="F1324" s="177"/>
      <c r="G1324" s="177"/>
      <c r="H1324" s="177"/>
      <c r="I1324" s="177"/>
      <c r="J1324" s="177"/>
      <c r="K1324" s="177"/>
      <c r="L1324" s="177"/>
      <c r="M1324" s="178" t="s">
        <v>191</v>
      </c>
      <c r="N1324" s="178" t="s">
        <v>194</v>
      </c>
      <c r="O1324" s="198">
        <f>IF( AND($M1324&lt;&gt;"", $N1324&lt;&gt;""), VLOOKUP( IF(ISERROR(VLOOKUP($M1324,Datos!$B$8:$C$13,2,0)),0,VLOOKUP($M1324,Datos!$B$8:$C$13,2,0)), Datos!$I$9:$N$13, IF(ISERROR(VLOOKUP($N1324,Datos!$B$17:$C$21,2,0)),0,VLOOKUP($N1324, Datos!$B$17:$C$21,2,0)+1),  0),  "-")</f>
        <v>22</v>
      </c>
      <c r="P1324" s="177"/>
      <c r="Q1324" s="177"/>
      <c r="R1324" s="177"/>
      <c r="S1324" s="178" t="s">
        <v>40</v>
      </c>
      <c r="T1324" s="198" t="str">
        <f>IF(ISERROR(VLOOKUP($S1324,Datos!$B$25:$C$29,2,0)),"", VLOOKUP($S1324,Datos!$B$25:$C$29,2,0))</f>
        <v>Alta</v>
      </c>
      <c r="U1324" s="198" t="str">
        <f>VLOOKUP($S1324,'Efectividad de Controles'!$B$5:$D$9,3,0)</f>
        <v>Impacto / Probabilidad</v>
      </c>
      <c r="V1324" s="177"/>
      <c r="W1324" s="177"/>
      <c r="X1324" s="178" t="s">
        <v>191</v>
      </c>
      <c r="Y1324" s="178" t="s">
        <v>196</v>
      </c>
      <c r="Z1324" s="198">
        <f>IF( AND($X1324&lt;&gt;"", $Y1324&lt;&gt;""), VLOOKUP( IF(ISERROR(VLOOKUP($X1324,Datos!$B$8:$C$13,2,0)),0,VLOOKUP($X1324,Datos!$B$8:$C$13,2,0)), Datos!$I$9:$N$13, IF(ISERROR(VLOOKUP($Y1324,Datos!$B$17:$C$21,2,0)),0,VLOOKUP($Y1324, Datos!$B$17:$C$21,2,0)+1),  0),  "-")</f>
        <v>25</v>
      </c>
      <c r="AA1324" s="177"/>
      <c r="AB1324" s="177"/>
      <c r="AC1324" s="179"/>
      <c r="AD1324" s="180"/>
      <c r="AE1324" s="198">
        <f t="shared" si="63"/>
        <v>22</v>
      </c>
      <c r="AF1324" s="198">
        <f t="shared" si="64"/>
        <v>25</v>
      </c>
      <c r="AG1324" s="178">
        <v>3</v>
      </c>
      <c r="AH1324" s="198" t="str">
        <f>IF(ISERROR(VLOOKUP($AG1324,Datos!$A$9:$E$13,2,0)),"",VLOOKUP($AG1324,Datos!$A$9:$E$13,2,0))</f>
        <v>3 Moderado</v>
      </c>
      <c r="AI1324" s="197" t="str">
        <f>IF(ISERROR(VLOOKUP($AJ1324,Datos!$D$8:$E$13,2,0)),0,VLOOKUP($AJ1324,Datos!$D$8:$E$13,2,0))</f>
        <v>Extremadamente Dañino</v>
      </c>
      <c r="AJ1324" s="198">
        <f>IF(ISERROR(VLOOKUP($X1324,Datos!$B$8:$E$13,3,0)), 0, VLOOKUP($X1324,Datos!$B$8:$E$13,3,0))</f>
        <v>4</v>
      </c>
      <c r="AK1324" s="198">
        <f>IF(ISERROR(VLOOKUP(AL1324,Datos!D1317:E1322,2,0)),0,VLOOKUP(AL1324,Datos!D1317:E1322,2,0))</f>
        <v>0</v>
      </c>
      <c r="AL1324" s="198">
        <f>IF(ISERROR(VLOOKUP(Y1324,Datos!B1317:E1322,3,0)),0,VLOOKUP(Y1324,Datos!B1317:E1322,3,0))</f>
        <v>0</v>
      </c>
      <c r="AM1324" s="198">
        <f t="shared" si="65"/>
        <v>4</v>
      </c>
      <c r="AN1324" s="198" t="str">
        <f>IF(ISERROR(VLOOKUP($AM1324,Datos!$I$24:$J$28,2,0)),"-",VLOOKUP($AM1324,Datos!$I$24:$J$28,2,0))</f>
        <v>Moderado</v>
      </c>
    </row>
    <row r="1325" spans="1:40" s="199" customFormat="1">
      <c r="A1325" s="196"/>
      <c r="B1325" s="177"/>
      <c r="C1325" s="177"/>
      <c r="D1325" s="177"/>
      <c r="E1325" s="177"/>
      <c r="F1325" s="177"/>
      <c r="G1325" s="177"/>
      <c r="H1325" s="177"/>
      <c r="I1325" s="177"/>
      <c r="J1325" s="177"/>
      <c r="K1325" s="177"/>
      <c r="L1325" s="177"/>
      <c r="M1325" s="178" t="s">
        <v>191</v>
      </c>
      <c r="N1325" s="178" t="s">
        <v>194</v>
      </c>
      <c r="O1325" s="198">
        <f>IF( AND($M1325&lt;&gt;"", $N1325&lt;&gt;""), VLOOKUP( IF(ISERROR(VLOOKUP($M1325,Datos!$B$8:$C$13,2,0)),0,VLOOKUP($M1325,Datos!$B$8:$C$13,2,0)), Datos!$I$9:$N$13, IF(ISERROR(VLOOKUP($N1325,Datos!$B$17:$C$21,2,0)),0,VLOOKUP($N1325, Datos!$B$17:$C$21,2,0)+1),  0),  "-")</f>
        <v>22</v>
      </c>
      <c r="P1325" s="177"/>
      <c r="Q1325" s="177"/>
      <c r="R1325" s="177"/>
      <c r="S1325" s="178" t="s">
        <v>40</v>
      </c>
      <c r="T1325" s="198" t="str">
        <f>IF(ISERROR(VLOOKUP($S1325,Datos!$B$25:$C$29,2,0)),"", VLOOKUP($S1325,Datos!$B$25:$C$29,2,0))</f>
        <v>Alta</v>
      </c>
      <c r="U1325" s="198" t="str">
        <f>VLOOKUP($S1325,'Efectividad de Controles'!$B$5:$D$9,3,0)</f>
        <v>Impacto / Probabilidad</v>
      </c>
      <c r="V1325" s="177"/>
      <c r="W1325" s="177"/>
      <c r="X1325" s="178" t="s">
        <v>191</v>
      </c>
      <c r="Y1325" s="178" t="s">
        <v>196</v>
      </c>
      <c r="Z1325" s="198">
        <f>IF( AND($X1325&lt;&gt;"", $Y1325&lt;&gt;""), VLOOKUP( IF(ISERROR(VLOOKUP($X1325,Datos!$B$8:$C$13,2,0)),0,VLOOKUP($X1325,Datos!$B$8:$C$13,2,0)), Datos!$I$9:$N$13, IF(ISERROR(VLOOKUP($Y1325,Datos!$B$17:$C$21,2,0)),0,VLOOKUP($Y1325, Datos!$B$17:$C$21,2,0)+1),  0),  "-")</f>
        <v>25</v>
      </c>
      <c r="AA1325" s="177"/>
      <c r="AB1325" s="177"/>
      <c r="AC1325" s="179"/>
      <c r="AD1325" s="180"/>
      <c r="AE1325" s="198">
        <f t="shared" si="63"/>
        <v>22</v>
      </c>
      <c r="AF1325" s="198">
        <f t="shared" si="64"/>
        <v>25</v>
      </c>
      <c r="AG1325" s="178">
        <v>3</v>
      </c>
      <c r="AH1325" s="198" t="str">
        <f>IF(ISERROR(VLOOKUP($AG1325,Datos!$A$9:$E$13,2,0)),"",VLOOKUP($AG1325,Datos!$A$9:$E$13,2,0))</f>
        <v>3 Moderado</v>
      </c>
      <c r="AI1325" s="197" t="str">
        <f>IF(ISERROR(VLOOKUP($AJ1325,Datos!$D$8:$E$13,2,0)),0,VLOOKUP($AJ1325,Datos!$D$8:$E$13,2,0))</f>
        <v>Extremadamente Dañino</v>
      </c>
      <c r="AJ1325" s="198">
        <f>IF(ISERROR(VLOOKUP($X1325,Datos!$B$8:$E$13,3,0)), 0, VLOOKUP($X1325,Datos!$B$8:$E$13,3,0))</f>
        <v>4</v>
      </c>
      <c r="AK1325" s="198">
        <f>IF(ISERROR(VLOOKUP(AL1325,Datos!D1318:E1323,2,0)),0,VLOOKUP(AL1325,Datos!D1318:E1323,2,0))</f>
        <v>0</v>
      </c>
      <c r="AL1325" s="198">
        <f>IF(ISERROR(VLOOKUP(Y1325,Datos!B1318:E1323,3,0)),0,VLOOKUP(Y1325,Datos!B1318:E1323,3,0))</f>
        <v>0</v>
      </c>
      <c r="AM1325" s="198">
        <f t="shared" si="65"/>
        <v>4</v>
      </c>
      <c r="AN1325" s="198" t="str">
        <f>IF(ISERROR(VLOOKUP($AM1325,Datos!$I$24:$J$28,2,0)),"-",VLOOKUP($AM1325,Datos!$I$24:$J$28,2,0))</f>
        <v>Moderado</v>
      </c>
    </row>
    <row r="1326" spans="1:40" s="199" customFormat="1">
      <c r="A1326" s="196"/>
      <c r="B1326" s="177"/>
      <c r="C1326" s="177"/>
      <c r="D1326" s="177"/>
      <c r="E1326" s="177"/>
      <c r="F1326" s="177"/>
      <c r="G1326" s="177"/>
      <c r="H1326" s="177"/>
      <c r="I1326" s="177"/>
      <c r="J1326" s="177"/>
      <c r="K1326" s="177"/>
      <c r="L1326" s="177"/>
      <c r="M1326" s="178" t="s">
        <v>191</v>
      </c>
      <c r="N1326" s="178" t="s">
        <v>194</v>
      </c>
      <c r="O1326" s="198">
        <f>IF( AND($M1326&lt;&gt;"", $N1326&lt;&gt;""), VLOOKUP( IF(ISERROR(VLOOKUP($M1326,Datos!$B$8:$C$13,2,0)),0,VLOOKUP($M1326,Datos!$B$8:$C$13,2,0)), Datos!$I$9:$N$13, IF(ISERROR(VLOOKUP($N1326,Datos!$B$17:$C$21,2,0)),0,VLOOKUP($N1326, Datos!$B$17:$C$21,2,0)+1),  0),  "-")</f>
        <v>22</v>
      </c>
      <c r="P1326" s="177"/>
      <c r="Q1326" s="177"/>
      <c r="R1326" s="177"/>
      <c r="S1326" s="178" t="s">
        <v>40</v>
      </c>
      <c r="T1326" s="198" t="str">
        <f>IF(ISERROR(VLOOKUP($S1326,Datos!$B$25:$C$29,2,0)),"", VLOOKUP($S1326,Datos!$B$25:$C$29,2,0))</f>
        <v>Alta</v>
      </c>
      <c r="U1326" s="198" t="str">
        <f>VLOOKUP($S1326,'Efectividad de Controles'!$B$5:$D$9,3,0)</f>
        <v>Impacto / Probabilidad</v>
      </c>
      <c r="V1326" s="177"/>
      <c r="W1326" s="177"/>
      <c r="X1326" s="178" t="s">
        <v>191</v>
      </c>
      <c r="Y1326" s="178" t="s">
        <v>196</v>
      </c>
      <c r="Z1326" s="198">
        <f>IF( AND($X1326&lt;&gt;"", $Y1326&lt;&gt;""), VLOOKUP( IF(ISERROR(VLOOKUP($X1326,Datos!$B$8:$C$13,2,0)),0,VLOOKUP($X1326,Datos!$B$8:$C$13,2,0)), Datos!$I$9:$N$13, IF(ISERROR(VLOOKUP($Y1326,Datos!$B$17:$C$21,2,0)),0,VLOOKUP($Y1326, Datos!$B$17:$C$21,2,0)+1),  0),  "-")</f>
        <v>25</v>
      </c>
      <c r="AA1326" s="177"/>
      <c r="AB1326" s="177"/>
      <c r="AC1326" s="179"/>
      <c r="AD1326" s="180"/>
      <c r="AE1326" s="198">
        <f t="shared" si="63"/>
        <v>22</v>
      </c>
      <c r="AF1326" s="198">
        <f t="shared" si="64"/>
        <v>25</v>
      </c>
      <c r="AG1326" s="178">
        <v>3</v>
      </c>
      <c r="AH1326" s="198" t="str">
        <f>IF(ISERROR(VLOOKUP($AG1326,Datos!$A$9:$E$13,2,0)),"",VLOOKUP($AG1326,Datos!$A$9:$E$13,2,0))</f>
        <v>3 Moderado</v>
      </c>
      <c r="AI1326" s="197" t="str">
        <f>IF(ISERROR(VLOOKUP($AJ1326,Datos!$D$8:$E$13,2,0)),0,VLOOKUP($AJ1326,Datos!$D$8:$E$13,2,0))</f>
        <v>Extremadamente Dañino</v>
      </c>
      <c r="AJ1326" s="198">
        <f>IF(ISERROR(VLOOKUP($X1326,Datos!$B$8:$E$13,3,0)), 0, VLOOKUP($X1326,Datos!$B$8:$E$13,3,0))</f>
        <v>4</v>
      </c>
      <c r="AK1326" s="198">
        <f>IF(ISERROR(VLOOKUP(AL1326,Datos!D1319:E1324,2,0)),0,VLOOKUP(AL1326,Datos!D1319:E1324,2,0))</f>
        <v>0</v>
      </c>
      <c r="AL1326" s="198">
        <f>IF(ISERROR(VLOOKUP(Y1326,Datos!B1319:E1324,3,0)),0,VLOOKUP(Y1326,Datos!B1319:E1324,3,0))</f>
        <v>0</v>
      </c>
      <c r="AM1326" s="198">
        <f t="shared" si="65"/>
        <v>4</v>
      </c>
      <c r="AN1326" s="198" t="str">
        <f>IF(ISERROR(VLOOKUP($AM1326,Datos!$I$24:$J$28,2,0)),"-",VLOOKUP($AM1326,Datos!$I$24:$J$28,2,0))</f>
        <v>Moderado</v>
      </c>
    </row>
    <row r="1327" spans="1:40" s="199" customFormat="1">
      <c r="A1327" s="196"/>
      <c r="B1327" s="177"/>
      <c r="C1327" s="177"/>
      <c r="D1327" s="177"/>
      <c r="E1327" s="177"/>
      <c r="F1327" s="177"/>
      <c r="G1327" s="177"/>
      <c r="H1327" s="177"/>
      <c r="I1327" s="177"/>
      <c r="J1327" s="177"/>
      <c r="K1327" s="177"/>
      <c r="L1327" s="177"/>
      <c r="M1327" s="178" t="s">
        <v>191</v>
      </c>
      <c r="N1327" s="178" t="s">
        <v>194</v>
      </c>
      <c r="O1327" s="198">
        <f>IF( AND($M1327&lt;&gt;"", $N1327&lt;&gt;""), VLOOKUP( IF(ISERROR(VLOOKUP($M1327,Datos!$B$8:$C$13,2,0)),0,VLOOKUP($M1327,Datos!$B$8:$C$13,2,0)), Datos!$I$9:$N$13, IF(ISERROR(VLOOKUP($N1327,Datos!$B$17:$C$21,2,0)),0,VLOOKUP($N1327, Datos!$B$17:$C$21,2,0)+1),  0),  "-")</f>
        <v>22</v>
      </c>
      <c r="P1327" s="177"/>
      <c r="Q1327" s="177"/>
      <c r="R1327" s="177"/>
      <c r="S1327" s="178" t="s">
        <v>40</v>
      </c>
      <c r="T1327" s="198" t="str">
        <f>IF(ISERROR(VLOOKUP($S1327,Datos!$B$25:$C$29,2,0)),"", VLOOKUP($S1327,Datos!$B$25:$C$29,2,0))</f>
        <v>Alta</v>
      </c>
      <c r="U1327" s="198" t="str">
        <f>VLOOKUP($S1327,'Efectividad de Controles'!$B$5:$D$9,3,0)</f>
        <v>Impacto / Probabilidad</v>
      </c>
      <c r="V1327" s="177"/>
      <c r="W1327" s="177"/>
      <c r="X1327" s="178" t="s">
        <v>191</v>
      </c>
      <c r="Y1327" s="178" t="s">
        <v>196</v>
      </c>
      <c r="Z1327" s="198">
        <f>IF( AND($X1327&lt;&gt;"", $Y1327&lt;&gt;""), VLOOKUP( IF(ISERROR(VLOOKUP($X1327,Datos!$B$8:$C$13,2,0)),0,VLOOKUP($X1327,Datos!$B$8:$C$13,2,0)), Datos!$I$9:$N$13, IF(ISERROR(VLOOKUP($Y1327,Datos!$B$17:$C$21,2,0)),0,VLOOKUP($Y1327, Datos!$B$17:$C$21,2,0)+1),  0),  "-")</f>
        <v>25</v>
      </c>
      <c r="AA1327" s="177"/>
      <c r="AB1327" s="177"/>
      <c r="AC1327" s="179"/>
      <c r="AD1327" s="180"/>
      <c r="AE1327" s="198">
        <f t="shared" si="63"/>
        <v>22</v>
      </c>
      <c r="AF1327" s="198">
        <f t="shared" si="64"/>
        <v>25</v>
      </c>
      <c r="AG1327" s="178">
        <v>3</v>
      </c>
      <c r="AH1327" s="198" t="str">
        <f>IF(ISERROR(VLOOKUP($AG1327,Datos!$A$9:$E$13,2,0)),"",VLOOKUP($AG1327,Datos!$A$9:$E$13,2,0))</f>
        <v>3 Moderado</v>
      </c>
      <c r="AI1327" s="197" t="str">
        <f>IF(ISERROR(VLOOKUP($AJ1327,Datos!$D$8:$E$13,2,0)),0,VLOOKUP($AJ1327,Datos!$D$8:$E$13,2,0))</f>
        <v>Extremadamente Dañino</v>
      </c>
      <c r="AJ1327" s="198">
        <f>IF(ISERROR(VLOOKUP($X1327,Datos!$B$8:$E$13,3,0)), 0, VLOOKUP($X1327,Datos!$B$8:$E$13,3,0))</f>
        <v>4</v>
      </c>
      <c r="AK1327" s="198">
        <f>IF(ISERROR(VLOOKUP(AL1327,Datos!D1320:E1325,2,0)),0,VLOOKUP(AL1327,Datos!D1320:E1325,2,0))</f>
        <v>0</v>
      </c>
      <c r="AL1327" s="198">
        <f>IF(ISERROR(VLOOKUP(Y1327,Datos!B1320:E1325,3,0)),0,VLOOKUP(Y1327,Datos!B1320:E1325,3,0))</f>
        <v>0</v>
      </c>
      <c r="AM1327" s="198">
        <f t="shared" si="65"/>
        <v>4</v>
      </c>
      <c r="AN1327" s="198" t="str">
        <f>IF(ISERROR(VLOOKUP($AM1327,Datos!$I$24:$J$28,2,0)),"-",VLOOKUP($AM1327,Datos!$I$24:$J$28,2,0))</f>
        <v>Moderado</v>
      </c>
    </row>
    <row r="1328" spans="1:40" s="199" customFormat="1">
      <c r="A1328" s="196"/>
      <c r="B1328" s="177"/>
      <c r="C1328" s="177"/>
      <c r="D1328" s="177"/>
      <c r="E1328" s="177"/>
      <c r="F1328" s="177"/>
      <c r="G1328" s="177"/>
      <c r="H1328" s="177"/>
      <c r="I1328" s="177"/>
      <c r="J1328" s="177"/>
      <c r="K1328" s="177"/>
      <c r="L1328" s="177"/>
      <c r="M1328" s="178" t="s">
        <v>191</v>
      </c>
      <c r="N1328" s="178" t="s">
        <v>194</v>
      </c>
      <c r="O1328" s="198">
        <f>IF( AND($M1328&lt;&gt;"", $N1328&lt;&gt;""), VLOOKUP( IF(ISERROR(VLOOKUP($M1328,Datos!$B$8:$C$13,2,0)),0,VLOOKUP($M1328,Datos!$B$8:$C$13,2,0)), Datos!$I$9:$N$13, IF(ISERROR(VLOOKUP($N1328,Datos!$B$17:$C$21,2,0)),0,VLOOKUP($N1328, Datos!$B$17:$C$21,2,0)+1),  0),  "-")</f>
        <v>22</v>
      </c>
      <c r="P1328" s="177"/>
      <c r="Q1328" s="177"/>
      <c r="R1328" s="177"/>
      <c r="S1328" s="178" t="s">
        <v>40</v>
      </c>
      <c r="T1328" s="198" t="str">
        <f>IF(ISERROR(VLOOKUP($S1328,Datos!$B$25:$C$29,2,0)),"", VLOOKUP($S1328,Datos!$B$25:$C$29,2,0))</f>
        <v>Alta</v>
      </c>
      <c r="U1328" s="198" t="str">
        <f>VLOOKUP($S1328,'Efectividad de Controles'!$B$5:$D$9,3,0)</f>
        <v>Impacto / Probabilidad</v>
      </c>
      <c r="V1328" s="177"/>
      <c r="W1328" s="177"/>
      <c r="X1328" s="178" t="s">
        <v>191</v>
      </c>
      <c r="Y1328" s="178" t="s">
        <v>196</v>
      </c>
      <c r="Z1328" s="198">
        <f>IF( AND($X1328&lt;&gt;"", $Y1328&lt;&gt;""), VLOOKUP( IF(ISERROR(VLOOKUP($X1328,Datos!$B$8:$C$13,2,0)),0,VLOOKUP($X1328,Datos!$B$8:$C$13,2,0)), Datos!$I$9:$N$13, IF(ISERROR(VLOOKUP($Y1328,Datos!$B$17:$C$21,2,0)),0,VLOOKUP($Y1328, Datos!$B$17:$C$21,2,0)+1),  0),  "-")</f>
        <v>25</v>
      </c>
      <c r="AA1328" s="177"/>
      <c r="AB1328" s="177"/>
      <c r="AC1328" s="179"/>
      <c r="AD1328" s="180"/>
      <c r="AE1328" s="198">
        <f t="shared" si="63"/>
        <v>22</v>
      </c>
      <c r="AF1328" s="198">
        <f t="shared" si="64"/>
        <v>25</v>
      </c>
      <c r="AG1328" s="178">
        <v>3</v>
      </c>
      <c r="AH1328" s="198" t="str">
        <f>IF(ISERROR(VLOOKUP($AG1328,Datos!$A$9:$E$13,2,0)),"",VLOOKUP($AG1328,Datos!$A$9:$E$13,2,0))</f>
        <v>3 Moderado</v>
      </c>
      <c r="AI1328" s="197" t="str">
        <f>IF(ISERROR(VLOOKUP($AJ1328,Datos!$D$8:$E$13,2,0)),0,VLOOKUP($AJ1328,Datos!$D$8:$E$13,2,0))</f>
        <v>Extremadamente Dañino</v>
      </c>
      <c r="AJ1328" s="198">
        <f>IF(ISERROR(VLOOKUP($X1328,Datos!$B$8:$E$13,3,0)), 0, VLOOKUP($X1328,Datos!$B$8:$E$13,3,0))</f>
        <v>4</v>
      </c>
      <c r="AK1328" s="198">
        <f>IF(ISERROR(VLOOKUP(AL1328,Datos!D1321:E1326,2,0)),0,VLOOKUP(AL1328,Datos!D1321:E1326,2,0))</f>
        <v>0</v>
      </c>
      <c r="AL1328" s="198">
        <f>IF(ISERROR(VLOOKUP(Y1328,Datos!B1321:E1326,3,0)),0,VLOOKUP(Y1328,Datos!B1321:E1326,3,0))</f>
        <v>0</v>
      </c>
      <c r="AM1328" s="198">
        <f t="shared" si="65"/>
        <v>4</v>
      </c>
      <c r="AN1328" s="198" t="str">
        <f>IF(ISERROR(VLOOKUP($AM1328,Datos!$I$24:$J$28,2,0)),"-",VLOOKUP($AM1328,Datos!$I$24:$J$28,2,0))</f>
        <v>Moderado</v>
      </c>
    </row>
    <row r="1329" spans="1:40" s="199" customFormat="1">
      <c r="A1329" s="196"/>
      <c r="B1329" s="177"/>
      <c r="C1329" s="177"/>
      <c r="D1329" s="177"/>
      <c r="E1329" s="177"/>
      <c r="F1329" s="177"/>
      <c r="G1329" s="177"/>
      <c r="H1329" s="177"/>
      <c r="I1329" s="177"/>
      <c r="J1329" s="177"/>
      <c r="K1329" s="177"/>
      <c r="L1329" s="177"/>
      <c r="M1329" s="178" t="s">
        <v>191</v>
      </c>
      <c r="N1329" s="178" t="s">
        <v>194</v>
      </c>
      <c r="O1329" s="198">
        <f>IF( AND($M1329&lt;&gt;"", $N1329&lt;&gt;""), VLOOKUP( IF(ISERROR(VLOOKUP($M1329,Datos!$B$8:$C$13,2,0)),0,VLOOKUP($M1329,Datos!$B$8:$C$13,2,0)), Datos!$I$9:$N$13, IF(ISERROR(VLOOKUP($N1329,Datos!$B$17:$C$21,2,0)),0,VLOOKUP($N1329, Datos!$B$17:$C$21,2,0)+1),  0),  "-")</f>
        <v>22</v>
      </c>
      <c r="P1329" s="177"/>
      <c r="Q1329" s="177"/>
      <c r="R1329" s="177"/>
      <c r="S1329" s="178" t="s">
        <v>40</v>
      </c>
      <c r="T1329" s="198" t="str">
        <f>IF(ISERROR(VLOOKUP($S1329,Datos!$B$25:$C$29,2,0)),"", VLOOKUP($S1329,Datos!$B$25:$C$29,2,0))</f>
        <v>Alta</v>
      </c>
      <c r="U1329" s="198" t="str">
        <f>VLOOKUP($S1329,'Efectividad de Controles'!$B$5:$D$9,3,0)</f>
        <v>Impacto / Probabilidad</v>
      </c>
      <c r="V1329" s="177"/>
      <c r="W1329" s="177"/>
      <c r="X1329" s="178" t="s">
        <v>191</v>
      </c>
      <c r="Y1329" s="178" t="s">
        <v>196</v>
      </c>
      <c r="Z1329" s="198">
        <f>IF( AND($X1329&lt;&gt;"", $Y1329&lt;&gt;""), VLOOKUP( IF(ISERROR(VLOOKUP($X1329,Datos!$B$8:$C$13,2,0)),0,VLOOKUP($X1329,Datos!$B$8:$C$13,2,0)), Datos!$I$9:$N$13, IF(ISERROR(VLOOKUP($Y1329,Datos!$B$17:$C$21,2,0)),0,VLOOKUP($Y1329, Datos!$B$17:$C$21,2,0)+1),  0),  "-")</f>
        <v>25</v>
      </c>
      <c r="AA1329" s="177"/>
      <c r="AB1329" s="177"/>
      <c r="AC1329" s="179"/>
      <c r="AD1329" s="180"/>
      <c r="AE1329" s="198">
        <f t="shared" si="63"/>
        <v>22</v>
      </c>
      <c r="AF1329" s="198">
        <f t="shared" si="64"/>
        <v>25</v>
      </c>
      <c r="AG1329" s="178">
        <v>3</v>
      </c>
      <c r="AH1329" s="198" t="str">
        <f>IF(ISERROR(VLOOKUP($AG1329,Datos!$A$9:$E$13,2,0)),"",VLOOKUP($AG1329,Datos!$A$9:$E$13,2,0))</f>
        <v>3 Moderado</v>
      </c>
      <c r="AI1329" s="197" t="str">
        <f>IF(ISERROR(VLOOKUP($AJ1329,Datos!$D$8:$E$13,2,0)),0,VLOOKUP($AJ1329,Datos!$D$8:$E$13,2,0))</f>
        <v>Extremadamente Dañino</v>
      </c>
      <c r="AJ1329" s="198">
        <f>IF(ISERROR(VLOOKUP($X1329,Datos!$B$8:$E$13,3,0)), 0, VLOOKUP($X1329,Datos!$B$8:$E$13,3,0))</f>
        <v>4</v>
      </c>
      <c r="AK1329" s="198">
        <f>IF(ISERROR(VLOOKUP(AL1329,Datos!D1322:E1327,2,0)),0,VLOOKUP(AL1329,Datos!D1322:E1327,2,0))</f>
        <v>0</v>
      </c>
      <c r="AL1329" s="198">
        <f>IF(ISERROR(VLOOKUP(Y1329,Datos!B1322:E1327,3,0)),0,VLOOKUP(Y1329,Datos!B1322:E1327,3,0))</f>
        <v>0</v>
      </c>
      <c r="AM1329" s="198">
        <f t="shared" si="65"/>
        <v>4</v>
      </c>
      <c r="AN1329" s="198" t="str">
        <f>IF(ISERROR(VLOOKUP($AM1329,Datos!$I$24:$J$28,2,0)),"-",VLOOKUP($AM1329,Datos!$I$24:$J$28,2,0))</f>
        <v>Moderado</v>
      </c>
    </row>
    <row r="1330" spans="1:40" s="199" customFormat="1">
      <c r="A1330" s="196"/>
      <c r="B1330" s="177"/>
      <c r="C1330" s="177"/>
      <c r="D1330" s="177"/>
      <c r="E1330" s="177"/>
      <c r="F1330" s="177"/>
      <c r="G1330" s="177"/>
      <c r="H1330" s="177"/>
      <c r="I1330" s="177"/>
      <c r="J1330" s="177"/>
      <c r="K1330" s="177"/>
      <c r="L1330" s="177"/>
      <c r="M1330" s="178" t="s">
        <v>191</v>
      </c>
      <c r="N1330" s="178" t="s">
        <v>194</v>
      </c>
      <c r="O1330" s="198">
        <f>IF( AND($M1330&lt;&gt;"", $N1330&lt;&gt;""), VLOOKUP( IF(ISERROR(VLOOKUP($M1330,Datos!$B$8:$C$13,2,0)),0,VLOOKUP($M1330,Datos!$B$8:$C$13,2,0)), Datos!$I$9:$N$13, IF(ISERROR(VLOOKUP($N1330,Datos!$B$17:$C$21,2,0)),0,VLOOKUP($N1330, Datos!$B$17:$C$21,2,0)+1),  0),  "-")</f>
        <v>22</v>
      </c>
      <c r="P1330" s="177"/>
      <c r="Q1330" s="177"/>
      <c r="R1330" s="177"/>
      <c r="S1330" s="178" t="s">
        <v>40</v>
      </c>
      <c r="T1330" s="198" t="str">
        <f>IF(ISERROR(VLOOKUP($S1330,Datos!$B$25:$C$29,2,0)),"", VLOOKUP($S1330,Datos!$B$25:$C$29,2,0))</f>
        <v>Alta</v>
      </c>
      <c r="U1330" s="198" t="str">
        <f>VLOOKUP($S1330,'Efectividad de Controles'!$B$5:$D$9,3,0)</f>
        <v>Impacto / Probabilidad</v>
      </c>
      <c r="V1330" s="177"/>
      <c r="W1330" s="177"/>
      <c r="X1330" s="178" t="s">
        <v>191</v>
      </c>
      <c r="Y1330" s="178" t="s">
        <v>196</v>
      </c>
      <c r="Z1330" s="198">
        <f>IF( AND($X1330&lt;&gt;"", $Y1330&lt;&gt;""), VLOOKUP( IF(ISERROR(VLOOKUP($X1330,Datos!$B$8:$C$13,2,0)),0,VLOOKUP($X1330,Datos!$B$8:$C$13,2,0)), Datos!$I$9:$N$13, IF(ISERROR(VLOOKUP($Y1330,Datos!$B$17:$C$21,2,0)),0,VLOOKUP($Y1330, Datos!$B$17:$C$21,2,0)+1),  0),  "-")</f>
        <v>25</v>
      </c>
      <c r="AA1330" s="177"/>
      <c r="AB1330" s="177"/>
      <c r="AC1330" s="179"/>
      <c r="AD1330" s="180"/>
      <c r="AE1330" s="198">
        <f t="shared" si="63"/>
        <v>22</v>
      </c>
      <c r="AF1330" s="198">
        <f t="shared" si="64"/>
        <v>25</v>
      </c>
      <c r="AG1330" s="178">
        <v>3</v>
      </c>
      <c r="AH1330" s="198" t="str">
        <f>IF(ISERROR(VLOOKUP($AG1330,Datos!$A$9:$E$13,2,0)),"",VLOOKUP($AG1330,Datos!$A$9:$E$13,2,0))</f>
        <v>3 Moderado</v>
      </c>
      <c r="AI1330" s="197" t="str">
        <f>IF(ISERROR(VLOOKUP($AJ1330,Datos!$D$8:$E$13,2,0)),0,VLOOKUP($AJ1330,Datos!$D$8:$E$13,2,0))</f>
        <v>Extremadamente Dañino</v>
      </c>
      <c r="AJ1330" s="198">
        <f>IF(ISERROR(VLOOKUP($X1330,Datos!$B$8:$E$13,3,0)), 0, VLOOKUP($X1330,Datos!$B$8:$E$13,3,0))</f>
        <v>4</v>
      </c>
      <c r="AK1330" s="198">
        <f>IF(ISERROR(VLOOKUP(AL1330,Datos!D1323:E1328,2,0)),0,VLOOKUP(AL1330,Datos!D1323:E1328,2,0))</f>
        <v>0</v>
      </c>
      <c r="AL1330" s="198">
        <f>IF(ISERROR(VLOOKUP(Y1330,Datos!B1323:E1328,3,0)),0,VLOOKUP(Y1330,Datos!B1323:E1328,3,0))</f>
        <v>0</v>
      </c>
      <c r="AM1330" s="198">
        <f t="shared" si="65"/>
        <v>4</v>
      </c>
      <c r="AN1330" s="198" t="str">
        <f>IF(ISERROR(VLOOKUP($AM1330,Datos!$I$24:$J$28,2,0)),"-",VLOOKUP($AM1330,Datos!$I$24:$J$28,2,0))</f>
        <v>Moderado</v>
      </c>
    </row>
    <row r="1331" spans="1:40" s="199" customFormat="1">
      <c r="A1331" s="196"/>
      <c r="B1331" s="177"/>
      <c r="C1331" s="177"/>
      <c r="D1331" s="177"/>
      <c r="E1331" s="177"/>
      <c r="F1331" s="177"/>
      <c r="G1331" s="177"/>
      <c r="H1331" s="177"/>
      <c r="I1331" s="177"/>
      <c r="J1331" s="177"/>
      <c r="K1331" s="177"/>
      <c r="L1331" s="177"/>
      <c r="M1331" s="178" t="s">
        <v>191</v>
      </c>
      <c r="N1331" s="178" t="s">
        <v>194</v>
      </c>
      <c r="O1331" s="198">
        <f>IF( AND($M1331&lt;&gt;"", $N1331&lt;&gt;""), VLOOKUP( IF(ISERROR(VLOOKUP($M1331,Datos!$B$8:$C$13,2,0)),0,VLOOKUP($M1331,Datos!$B$8:$C$13,2,0)), Datos!$I$9:$N$13, IF(ISERROR(VLOOKUP($N1331,Datos!$B$17:$C$21,2,0)),0,VLOOKUP($N1331, Datos!$B$17:$C$21,2,0)+1),  0),  "-")</f>
        <v>22</v>
      </c>
      <c r="P1331" s="177"/>
      <c r="Q1331" s="177"/>
      <c r="R1331" s="177"/>
      <c r="S1331" s="178" t="s">
        <v>40</v>
      </c>
      <c r="T1331" s="198" t="str">
        <f>IF(ISERROR(VLOOKUP($S1331,Datos!$B$25:$C$29,2,0)),"", VLOOKUP($S1331,Datos!$B$25:$C$29,2,0))</f>
        <v>Alta</v>
      </c>
      <c r="U1331" s="198" t="str">
        <f>VLOOKUP($S1331,'Efectividad de Controles'!$B$5:$D$9,3,0)</f>
        <v>Impacto / Probabilidad</v>
      </c>
      <c r="V1331" s="177"/>
      <c r="W1331" s="177"/>
      <c r="X1331" s="178" t="s">
        <v>191</v>
      </c>
      <c r="Y1331" s="178" t="s">
        <v>196</v>
      </c>
      <c r="Z1331" s="198">
        <f>IF( AND($X1331&lt;&gt;"", $Y1331&lt;&gt;""), VLOOKUP( IF(ISERROR(VLOOKUP($X1331,Datos!$B$8:$C$13,2,0)),0,VLOOKUP($X1331,Datos!$B$8:$C$13,2,0)), Datos!$I$9:$N$13, IF(ISERROR(VLOOKUP($Y1331,Datos!$B$17:$C$21,2,0)),0,VLOOKUP($Y1331, Datos!$B$17:$C$21,2,0)+1),  0),  "-")</f>
        <v>25</v>
      </c>
      <c r="AA1331" s="177"/>
      <c r="AB1331" s="177"/>
      <c r="AC1331" s="179"/>
      <c r="AD1331" s="180"/>
      <c r="AE1331" s="198">
        <f t="shared" si="63"/>
        <v>22</v>
      </c>
      <c r="AF1331" s="198">
        <f t="shared" si="64"/>
        <v>25</v>
      </c>
      <c r="AG1331" s="178">
        <v>3</v>
      </c>
      <c r="AH1331" s="198" t="str">
        <f>IF(ISERROR(VLOOKUP($AG1331,Datos!$A$9:$E$13,2,0)),"",VLOOKUP($AG1331,Datos!$A$9:$E$13,2,0))</f>
        <v>3 Moderado</v>
      </c>
      <c r="AI1331" s="197" t="str">
        <f>IF(ISERROR(VLOOKUP($AJ1331,Datos!$D$8:$E$13,2,0)),0,VLOOKUP($AJ1331,Datos!$D$8:$E$13,2,0))</f>
        <v>Extremadamente Dañino</v>
      </c>
      <c r="AJ1331" s="198">
        <f>IF(ISERROR(VLOOKUP($X1331,Datos!$B$8:$E$13,3,0)), 0, VLOOKUP($X1331,Datos!$B$8:$E$13,3,0))</f>
        <v>4</v>
      </c>
      <c r="AK1331" s="198">
        <f>IF(ISERROR(VLOOKUP(AL1331,Datos!D1324:E1329,2,0)),0,VLOOKUP(AL1331,Datos!D1324:E1329,2,0))</f>
        <v>0</v>
      </c>
      <c r="AL1331" s="198">
        <f>IF(ISERROR(VLOOKUP(Y1331,Datos!B1324:E1329,3,0)),0,VLOOKUP(Y1331,Datos!B1324:E1329,3,0))</f>
        <v>0</v>
      </c>
      <c r="AM1331" s="198">
        <f t="shared" si="65"/>
        <v>4</v>
      </c>
      <c r="AN1331" s="198" t="str">
        <f>IF(ISERROR(VLOOKUP($AM1331,Datos!$I$24:$J$28,2,0)),"-",VLOOKUP($AM1331,Datos!$I$24:$J$28,2,0))</f>
        <v>Moderado</v>
      </c>
    </row>
    <row r="1332" spans="1:40" s="199" customFormat="1">
      <c r="A1332" s="196"/>
      <c r="B1332" s="177"/>
      <c r="C1332" s="177"/>
      <c r="D1332" s="177"/>
      <c r="E1332" s="177"/>
      <c r="F1332" s="177"/>
      <c r="G1332" s="177"/>
      <c r="H1332" s="177"/>
      <c r="I1332" s="177"/>
      <c r="J1332" s="177"/>
      <c r="K1332" s="177"/>
      <c r="L1332" s="177"/>
      <c r="M1332" s="178" t="s">
        <v>191</v>
      </c>
      <c r="N1332" s="178" t="s">
        <v>194</v>
      </c>
      <c r="O1332" s="198">
        <f>IF( AND($M1332&lt;&gt;"", $N1332&lt;&gt;""), VLOOKUP( IF(ISERROR(VLOOKUP($M1332,Datos!$B$8:$C$13,2,0)),0,VLOOKUP($M1332,Datos!$B$8:$C$13,2,0)), Datos!$I$9:$N$13, IF(ISERROR(VLOOKUP($N1332,Datos!$B$17:$C$21,2,0)),0,VLOOKUP($N1332, Datos!$B$17:$C$21,2,0)+1),  0),  "-")</f>
        <v>22</v>
      </c>
      <c r="P1332" s="177"/>
      <c r="Q1332" s="177"/>
      <c r="R1332" s="177"/>
      <c r="S1332" s="178" t="s">
        <v>40</v>
      </c>
      <c r="T1332" s="198" t="str">
        <f>IF(ISERROR(VLOOKUP($S1332,Datos!$B$25:$C$29,2,0)),"", VLOOKUP($S1332,Datos!$B$25:$C$29,2,0))</f>
        <v>Alta</v>
      </c>
      <c r="U1332" s="198" t="str">
        <f>VLOOKUP($S1332,'Efectividad de Controles'!$B$5:$D$9,3,0)</f>
        <v>Impacto / Probabilidad</v>
      </c>
      <c r="V1332" s="177"/>
      <c r="W1332" s="177"/>
      <c r="X1332" s="178" t="s">
        <v>191</v>
      </c>
      <c r="Y1332" s="178" t="s">
        <v>196</v>
      </c>
      <c r="Z1332" s="198">
        <f>IF( AND($X1332&lt;&gt;"", $Y1332&lt;&gt;""), VLOOKUP( IF(ISERROR(VLOOKUP($X1332,Datos!$B$8:$C$13,2,0)),0,VLOOKUP($X1332,Datos!$B$8:$C$13,2,0)), Datos!$I$9:$N$13, IF(ISERROR(VLOOKUP($Y1332,Datos!$B$17:$C$21,2,0)),0,VLOOKUP($Y1332, Datos!$B$17:$C$21,2,0)+1),  0),  "-")</f>
        <v>25</v>
      </c>
      <c r="AA1332" s="177"/>
      <c r="AB1332" s="177"/>
      <c r="AC1332" s="179"/>
      <c r="AD1332" s="180"/>
      <c r="AE1332" s="198">
        <f t="shared" si="63"/>
        <v>22</v>
      </c>
      <c r="AF1332" s="198">
        <f t="shared" si="64"/>
        <v>25</v>
      </c>
      <c r="AG1332" s="178">
        <v>3</v>
      </c>
      <c r="AH1332" s="198" t="str">
        <f>IF(ISERROR(VLOOKUP($AG1332,Datos!$A$9:$E$13,2,0)),"",VLOOKUP($AG1332,Datos!$A$9:$E$13,2,0))</f>
        <v>3 Moderado</v>
      </c>
      <c r="AI1332" s="197" t="str">
        <f>IF(ISERROR(VLOOKUP($AJ1332,Datos!$D$8:$E$13,2,0)),0,VLOOKUP($AJ1332,Datos!$D$8:$E$13,2,0))</f>
        <v>Extremadamente Dañino</v>
      </c>
      <c r="AJ1332" s="198">
        <f>IF(ISERROR(VLOOKUP($X1332,Datos!$B$8:$E$13,3,0)), 0, VLOOKUP($X1332,Datos!$B$8:$E$13,3,0))</f>
        <v>4</v>
      </c>
      <c r="AK1332" s="198">
        <f>IF(ISERROR(VLOOKUP(AL1332,Datos!D1325:E1330,2,0)),0,VLOOKUP(AL1332,Datos!D1325:E1330,2,0))</f>
        <v>0</v>
      </c>
      <c r="AL1332" s="198">
        <f>IF(ISERROR(VLOOKUP(Y1332,Datos!B1325:E1330,3,0)),0,VLOOKUP(Y1332,Datos!B1325:E1330,3,0))</f>
        <v>0</v>
      </c>
      <c r="AM1332" s="198">
        <f t="shared" si="65"/>
        <v>4</v>
      </c>
      <c r="AN1332" s="198" t="str">
        <f>IF(ISERROR(VLOOKUP($AM1332,Datos!$I$24:$J$28,2,0)),"-",VLOOKUP($AM1332,Datos!$I$24:$J$28,2,0))</f>
        <v>Moderado</v>
      </c>
    </row>
    <row r="1333" spans="1:40" s="199" customFormat="1">
      <c r="A1333" s="196"/>
      <c r="B1333" s="177"/>
      <c r="C1333" s="177"/>
      <c r="D1333" s="177"/>
      <c r="E1333" s="177"/>
      <c r="F1333" s="177"/>
      <c r="G1333" s="177"/>
      <c r="H1333" s="177"/>
      <c r="I1333" s="177"/>
      <c r="J1333" s="177"/>
      <c r="K1333" s="177"/>
      <c r="L1333" s="177"/>
      <c r="M1333" s="178" t="s">
        <v>191</v>
      </c>
      <c r="N1333" s="178" t="s">
        <v>194</v>
      </c>
      <c r="O1333" s="198">
        <f>IF( AND($M1333&lt;&gt;"", $N1333&lt;&gt;""), VLOOKUP( IF(ISERROR(VLOOKUP($M1333,Datos!$B$8:$C$13,2,0)),0,VLOOKUP($M1333,Datos!$B$8:$C$13,2,0)), Datos!$I$9:$N$13, IF(ISERROR(VLOOKUP($N1333,Datos!$B$17:$C$21,2,0)),0,VLOOKUP($N1333, Datos!$B$17:$C$21,2,0)+1),  0),  "-")</f>
        <v>22</v>
      </c>
      <c r="P1333" s="177"/>
      <c r="Q1333" s="177"/>
      <c r="R1333" s="177"/>
      <c r="S1333" s="178" t="s">
        <v>40</v>
      </c>
      <c r="T1333" s="198" t="str">
        <f>IF(ISERROR(VLOOKUP($S1333,Datos!$B$25:$C$29,2,0)),"", VLOOKUP($S1333,Datos!$B$25:$C$29,2,0))</f>
        <v>Alta</v>
      </c>
      <c r="U1333" s="198" t="str">
        <f>VLOOKUP($S1333,'Efectividad de Controles'!$B$5:$D$9,3,0)</f>
        <v>Impacto / Probabilidad</v>
      </c>
      <c r="V1333" s="177"/>
      <c r="W1333" s="177"/>
      <c r="X1333" s="178" t="s">
        <v>191</v>
      </c>
      <c r="Y1333" s="178" t="s">
        <v>196</v>
      </c>
      <c r="Z1333" s="198">
        <f>IF( AND($X1333&lt;&gt;"", $Y1333&lt;&gt;""), VLOOKUP( IF(ISERROR(VLOOKUP($X1333,Datos!$B$8:$C$13,2,0)),0,VLOOKUP($X1333,Datos!$B$8:$C$13,2,0)), Datos!$I$9:$N$13, IF(ISERROR(VLOOKUP($Y1333,Datos!$B$17:$C$21,2,0)),0,VLOOKUP($Y1333, Datos!$B$17:$C$21,2,0)+1),  0),  "-")</f>
        <v>25</v>
      </c>
      <c r="AA1333" s="177"/>
      <c r="AB1333" s="177"/>
      <c r="AC1333" s="179"/>
      <c r="AD1333" s="180"/>
      <c r="AE1333" s="198">
        <f t="shared" si="63"/>
        <v>22</v>
      </c>
      <c r="AF1333" s="198">
        <f t="shared" si="64"/>
        <v>25</v>
      </c>
      <c r="AG1333" s="178">
        <v>3</v>
      </c>
      <c r="AH1333" s="198" t="str">
        <f>IF(ISERROR(VLOOKUP($AG1333,Datos!$A$9:$E$13,2,0)),"",VLOOKUP($AG1333,Datos!$A$9:$E$13,2,0))</f>
        <v>3 Moderado</v>
      </c>
      <c r="AI1333" s="197" t="str">
        <f>IF(ISERROR(VLOOKUP($AJ1333,Datos!$D$8:$E$13,2,0)),0,VLOOKUP($AJ1333,Datos!$D$8:$E$13,2,0))</f>
        <v>Extremadamente Dañino</v>
      </c>
      <c r="AJ1333" s="198">
        <f>IF(ISERROR(VLOOKUP($X1333,Datos!$B$8:$E$13,3,0)), 0, VLOOKUP($X1333,Datos!$B$8:$E$13,3,0))</f>
        <v>4</v>
      </c>
      <c r="AK1333" s="198">
        <f>IF(ISERROR(VLOOKUP(AL1333,Datos!D1326:E1331,2,0)),0,VLOOKUP(AL1333,Datos!D1326:E1331,2,0))</f>
        <v>0</v>
      </c>
      <c r="AL1333" s="198">
        <f>IF(ISERROR(VLOOKUP(Y1333,Datos!B1326:E1331,3,0)),0,VLOOKUP(Y1333,Datos!B1326:E1331,3,0))</f>
        <v>0</v>
      </c>
      <c r="AM1333" s="198">
        <f t="shared" si="65"/>
        <v>4</v>
      </c>
      <c r="AN1333" s="198" t="str">
        <f>IF(ISERROR(VLOOKUP($AM1333,Datos!$I$24:$J$28,2,0)),"-",VLOOKUP($AM1333,Datos!$I$24:$J$28,2,0))</f>
        <v>Moderado</v>
      </c>
    </row>
    <row r="1334" spans="1:40" s="199" customFormat="1">
      <c r="A1334" s="196"/>
      <c r="B1334" s="177"/>
      <c r="C1334" s="177"/>
      <c r="D1334" s="177"/>
      <c r="E1334" s="177"/>
      <c r="F1334" s="177"/>
      <c r="G1334" s="177"/>
      <c r="H1334" s="177"/>
      <c r="I1334" s="177"/>
      <c r="J1334" s="177"/>
      <c r="K1334" s="177"/>
      <c r="L1334" s="177"/>
      <c r="M1334" s="178" t="s">
        <v>191</v>
      </c>
      <c r="N1334" s="178" t="s">
        <v>194</v>
      </c>
      <c r="O1334" s="198">
        <f>IF( AND($M1334&lt;&gt;"", $N1334&lt;&gt;""), VLOOKUP( IF(ISERROR(VLOOKUP($M1334,Datos!$B$8:$C$13,2,0)),0,VLOOKUP($M1334,Datos!$B$8:$C$13,2,0)), Datos!$I$9:$N$13, IF(ISERROR(VLOOKUP($N1334,Datos!$B$17:$C$21,2,0)),0,VLOOKUP($N1334, Datos!$B$17:$C$21,2,0)+1),  0),  "-")</f>
        <v>22</v>
      </c>
      <c r="P1334" s="177"/>
      <c r="Q1334" s="177"/>
      <c r="R1334" s="177"/>
      <c r="S1334" s="178" t="s">
        <v>40</v>
      </c>
      <c r="T1334" s="198" t="str">
        <f>IF(ISERROR(VLOOKUP($S1334,Datos!$B$25:$C$29,2,0)),"", VLOOKUP($S1334,Datos!$B$25:$C$29,2,0))</f>
        <v>Alta</v>
      </c>
      <c r="U1334" s="198" t="str">
        <f>VLOOKUP($S1334,'Efectividad de Controles'!$B$5:$D$9,3,0)</f>
        <v>Impacto / Probabilidad</v>
      </c>
      <c r="V1334" s="177"/>
      <c r="W1334" s="177"/>
      <c r="X1334" s="178" t="s">
        <v>191</v>
      </c>
      <c r="Y1334" s="178" t="s">
        <v>196</v>
      </c>
      <c r="Z1334" s="198">
        <f>IF( AND($X1334&lt;&gt;"", $Y1334&lt;&gt;""), VLOOKUP( IF(ISERROR(VLOOKUP($X1334,Datos!$B$8:$C$13,2,0)),0,VLOOKUP($X1334,Datos!$B$8:$C$13,2,0)), Datos!$I$9:$N$13, IF(ISERROR(VLOOKUP($Y1334,Datos!$B$17:$C$21,2,0)),0,VLOOKUP($Y1334, Datos!$B$17:$C$21,2,0)+1),  0),  "-")</f>
        <v>25</v>
      </c>
      <c r="AA1334" s="177"/>
      <c r="AB1334" s="177"/>
      <c r="AC1334" s="179"/>
      <c r="AD1334" s="180"/>
      <c r="AE1334" s="198">
        <f t="shared" si="63"/>
        <v>22</v>
      </c>
      <c r="AF1334" s="198">
        <f t="shared" si="64"/>
        <v>25</v>
      </c>
      <c r="AG1334" s="178">
        <v>3</v>
      </c>
      <c r="AH1334" s="198" t="str">
        <f>IF(ISERROR(VLOOKUP($AG1334,Datos!$A$9:$E$13,2,0)),"",VLOOKUP($AG1334,Datos!$A$9:$E$13,2,0))</f>
        <v>3 Moderado</v>
      </c>
      <c r="AI1334" s="197" t="str">
        <f>IF(ISERROR(VLOOKUP($AJ1334,Datos!$D$8:$E$13,2,0)),0,VLOOKUP($AJ1334,Datos!$D$8:$E$13,2,0))</f>
        <v>Extremadamente Dañino</v>
      </c>
      <c r="AJ1334" s="198">
        <f>IF(ISERROR(VLOOKUP($X1334,Datos!$B$8:$E$13,3,0)), 0, VLOOKUP($X1334,Datos!$B$8:$E$13,3,0))</f>
        <v>4</v>
      </c>
      <c r="AK1334" s="198">
        <f>IF(ISERROR(VLOOKUP(AL1334,Datos!D1327:E1332,2,0)),0,VLOOKUP(AL1334,Datos!D1327:E1332,2,0))</f>
        <v>0</v>
      </c>
      <c r="AL1334" s="198">
        <f>IF(ISERROR(VLOOKUP(Y1334,Datos!B1327:E1332,3,0)),0,VLOOKUP(Y1334,Datos!B1327:E1332,3,0))</f>
        <v>0</v>
      </c>
      <c r="AM1334" s="198">
        <f t="shared" si="65"/>
        <v>4</v>
      </c>
      <c r="AN1334" s="198" t="str">
        <f>IF(ISERROR(VLOOKUP($AM1334,Datos!$I$24:$J$28,2,0)),"-",VLOOKUP($AM1334,Datos!$I$24:$J$28,2,0))</f>
        <v>Moderado</v>
      </c>
    </row>
    <row r="1335" spans="1:40" s="199" customFormat="1">
      <c r="A1335" s="196"/>
      <c r="B1335" s="177"/>
      <c r="C1335" s="177"/>
      <c r="D1335" s="177"/>
      <c r="E1335" s="177"/>
      <c r="F1335" s="177"/>
      <c r="G1335" s="177"/>
      <c r="H1335" s="177"/>
      <c r="I1335" s="177"/>
      <c r="J1335" s="177"/>
      <c r="K1335" s="177"/>
      <c r="L1335" s="177"/>
      <c r="M1335" s="178" t="s">
        <v>191</v>
      </c>
      <c r="N1335" s="178" t="s">
        <v>194</v>
      </c>
      <c r="O1335" s="198">
        <f>IF( AND($M1335&lt;&gt;"", $N1335&lt;&gt;""), VLOOKUP( IF(ISERROR(VLOOKUP($M1335,Datos!$B$8:$C$13,2,0)),0,VLOOKUP($M1335,Datos!$B$8:$C$13,2,0)), Datos!$I$9:$N$13, IF(ISERROR(VLOOKUP($N1335,Datos!$B$17:$C$21,2,0)),0,VLOOKUP($N1335, Datos!$B$17:$C$21,2,0)+1),  0),  "-")</f>
        <v>22</v>
      </c>
      <c r="P1335" s="177"/>
      <c r="Q1335" s="177"/>
      <c r="R1335" s="177"/>
      <c r="S1335" s="178" t="s">
        <v>40</v>
      </c>
      <c r="T1335" s="198" t="str">
        <f>IF(ISERROR(VLOOKUP($S1335,Datos!$B$25:$C$29,2,0)),"", VLOOKUP($S1335,Datos!$B$25:$C$29,2,0))</f>
        <v>Alta</v>
      </c>
      <c r="U1335" s="198" t="str">
        <f>VLOOKUP($S1335,'Efectividad de Controles'!$B$5:$D$9,3,0)</f>
        <v>Impacto / Probabilidad</v>
      </c>
      <c r="V1335" s="177"/>
      <c r="W1335" s="177"/>
      <c r="X1335" s="178" t="s">
        <v>191</v>
      </c>
      <c r="Y1335" s="178" t="s">
        <v>196</v>
      </c>
      <c r="Z1335" s="198">
        <f>IF( AND($X1335&lt;&gt;"", $Y1335&lt;&gt;""), VLOOKUP( IF(ISERROR(VLOOKUP($X1335,Datos!$B$8:$C$13,2,0)),0,VLOOKUP($X1335,Datos!$B$8:$C$13,2,0)), Datos!$I$9:$N$13, IF(ISERROR(VLOOKUP($Y1335,Datos!$B$17:$C$21,2,0)),0,VLOOKUP($Y1335, Datos!$B$17:$C$21,2,0)+1),  0),  "-")</f>
        <v>25</v>
      </c>
      <c r="AA1335" s="177"/>
      <c r="AB1335" s="177"/>
      <c r="AC1335" s="179"/>
      <c r="AD1335" s="180"/>
      <c r="AE1335" s="198">
        <f t="shared" si="63"/>
        <v>22</v>
      </c>
      <c r="AF1335" s="198">
        <f t="shared" si="64"/>
        <v>25</v>
      </c>
      <c r="AG1335" s="178">
        <v>3</v>
      </c>
      <c r="AH1335" s="198" t="str">
        <f>IF(ISERROR(VLOOKUP($AG1335,Datos!$A$9:$E$13,2,0)),"",VLOOKUP($AG1335,Datos!$A$9:$E$13,2,0))</f>
        <v>3 Moderado</v>
      </c>
      <c r="AI1335" s="197" t="str">
        <f>IF(ISERROR(VLOOKUP($AJ1335,Datos!$D$8:$E$13,2,0)),0,VLOOKUP($AJ1335,Datos!$D$8:$E$13,2,0))</f>
        <v>Extremadamente Dañino</v>
      </c>
      <c r="AJ1335" s="198">
        <f>IF(ISERROR(VLOOKUP($X1335,Datos!$B$8:$E$13,3,0)), 0, VLOOKUP($X1335,Datos!$B$8:$E$13,3,0))</f>
        <v>4</v>
      </c>
      <c r="AK1335" s="198">
        <f>IF(ISERROR(VLOOKUP(AL1335,Datos!D1328:E1333,2,0)),0,VLOOKUP(AL1335,Datos!D1328:E1333,2,0))</f>
        <v>0</v>
      </c>
      <c r="AL1335" s="198">
        <f>IF(ISERROR(VLOOKUP(Y1335,Datos!B1328:E1333,3,0)),0,VLOOKUP(Y1335,Datos!B1328:E1333,3,0))</f>
        <v>0</v>
      </c>
      <c r="AM1335" s="198">
        <f t="shared" si="65"/>
        <v>4</v>
      </c>
      <c r="AN1335" s="198" t="str">
        <f>IF(ISERROR(VLOOKUP($AM1335,Datos!$I$24:$J$28,2,0)),"-",VLOOKUP($AM1335,Datos!$I$24:$J$28,2,0))</f>
        <v>Moderado</v>
      </c>
    </row>
    <row r="1336" spans="1:40" s="199" customFormat="1">
      <c r="A1336" s="196"/>
      <c r="B1336" s="177"/>
      <c r="C1336" s="177"/>
      <c r="D1336" s="177"/>
      <c r="E1336" s="177"/>
      <c r="F1336" s="177"/>
      <c r="G1336" s="177"/>
      <c r="H1336" s="177"/>
      <c r="I1336" s="177"/>
      <c r="J1336" s="177"/>
      <c r="K1336" s="177"/>
      <c r="L1336" s="177"/>
      <c r="M1336" s="178" t="s">
        <v>191</v>
      </c>
      <c r="N1336" s="178" t="s">
        <v>194</v>
      </c>
      <c r="O1336" s="198">
        <f>IF( AND($M1336&lt;&gt;"", $N1336&lt;&gt;""), VLOOKUP( IF(ISERROR(VLOOKUP($M1336,Datos!$B$8:$C$13,2,0)),0,VLOOKUP($M1336,Datos!$B$8:$C$13,2,0)), Datos!$I$9:$N$13, IF(ISERROR(VLOOKUP($N1336,Datos!$B$17:$C$21,2,0)),0,VLOOKUP($N1336, Datos!$B$17:$C$21,2,0)+1),  0),  "-")</f>
        <v>22</v>
      </c>
      <c r="P1336" s="177"/>
      <c r="Q1336" s="177"/>
      <c r="R1336" s="177"/>
      <c r="S1336" s="178" t="s">
        <v>40</v>
      </c>
      <c r="T1336" s="198" t="str">
        <f>IF(ISERROR(VLOOKUP($S1336,Datos!$B$25:$C$29,2,0)),"", VLOOKUP($S1336,Datos!$B$25:$C$29,2,0))</f>
        <v>Alta</v>
      </c>
      <c r="U1336" s="198" t="str">
        <f>VLOOKUP($S1336,'Efectividad de Controles'!$B$5:$D$9,3,0)</f>
        <v>Impacto / Probabilidad</v>
      </c>
      <c r="V1336" s="177"/>
      <c r="W1336" s="177"/>
      <c r="X1336" s="178" t="s">
        <v>191</v>
      </c>
      <c r="Y1336" s="178" t="s">
        <v>196</v>
      </c>
      <c r="Z1336" s="198">
        <f>IF( AND($X1336&lt;&gt;"", $Y1336&lt;&gt;""), VLOOKUP( IF(ISERROR(VLOOKUP($X1336,Datos!$B$8:$C$13,2,0)),0,VLOOKUP($X1336,Datos!$B$8:$C$13,2,0)), Datos!$I$9:$N$13, IF(ISERROR(VLOOKUP($Y1336,Datos!$B$17:$C$21,2,0)),0,VLOOKUP($Y1336, Datos!$B$17:$C$21,2,0)+1),  0),  "-")</f>
        <v>25</v>
      </c>
      <c r="AA1336" s="177"/>
      <c r="AB1336" s="177"/>
      <c r="AC1336" s="179"/>
      <c r="AD1336" s="180"/>
      <c r="AE1336" s="198">
        <f t="shared" si="63"/>
        <v>22</v>
      </c>
      <c r="AF1336" s="198">
        <f t="shared" si="64"/>
        <v>25</v>
      </c>
      <c r="AG1336" s="178">
        <v>3</v>
      </c>
      <c r="AH1336" s="198" t="str">
        <f>IF(ISERROR(VLOOKUP($AG1336,Datos!$A$9:$E$13,2,0)),"",VLOOKUP($AG1336,Datos!$A$9:$E$13,2,0))</f>
        <v>3 Moderado</v>
      </c>
      <c r="AI1336" s="197" t="str">
        <f>IF(ISERROR(VLOOKUP($AJ1336,Datos!$D$8:$E$13,2,0)),0,VLOOKUP($AJ1336,Datos!$D$8:$E$13,2,0))</f>
        <v>Extremadamente Dañino</v>
      </c>
      <c r="AJ1336" s="198">
        <f>IF(ISERROR(VLOOKUP($X1336,Datos!$B$8:$E$13,3,0)), 0, VLOOKUP($X1336,Datos!$B$8:$E$13,3,0))</f>
        <v>4</v>
      </c>
      <c r="AK1336" s="198">
        <f>IF(ISERROR(VLOOKUP(AL1336,Datos!D1329:E1334,2,0)),0,VLOOKUP(AL1336,Datos!D1329:E1334,2,0))</f>
        <v>0</v>
      </c>
      <c r="AL1336" s="198">
        <f>IF(ISERROR(VLOOKUP(Y1336,Datos!B1329:E1334,3,0)),0,VLOOKUP(Y1336,Datos!B1329:E1334,3,0))</f>
        <v>0</v>
      </c>
      <c r="AM1336" s="198">
        <f t="shared" si="65"/>
        <v>4</v>
      </c>
      <c r="AN1336" s="198" t="str">
        <f>IF(ISERROR(VLOOKUP($AM1336,Datos!$I$24:$J$28,2,0)),"-",VLOOKUP($AM1336,Datos!$I$24:$J$28,2,0))</f>
        <v>Moderado</v>
      </c>
    </row>
    <row r="1337" spans="1:40" s="199" customFormat="1">
      <c r="A1337" s="196"/>
      <c r="B1337" s="177"/>
      <c r="C1337" s="177"/>
      <c r="D1337" s="177"/>
      <c r="E1337" s="177"/>
      <c r="F1337" s="177"/>
      <c r="G1337" s="177"/>
      <c r="H1337" s="177"/>
      <c r="I1337" s="177"/>
      <c r="J1337" s="177"/>
      <c r="K1337" s="177"/>
      <c r="L1337" s="177"/>
      <c r="M1337" s="178" t="s">
        <v>191</v>
      </c>
      <c r="N1337" s="178" t="s">
        <v>194</v>
      </c>
      <c r="O1337" s="198">
        <f>IF( AND($M1337&lt;&gt;"", $N1337&lt;&gt;""), VLOOKUP( IF(ISERROR(VLOOKUP($M1337,Datos!$B$8:$C$13,2,0)),0,VLOOKUP($M1337,Datos!$B$8:$C$13,2,0)), Datos!$I$9:$N$13, IF(ISERROR(VLOOKUP($N1337,Datos!$B$17:$C$21,2,0)),0,VLOOKUP($N1337, Datos!$B$17:$C$21,2,0)+1),  0),  "-")</f>
        <v>22</v>
      </c>
      <c r="P1337" s="177"/>
      <c r="Q1337" s="177"/>
      <c r="R1337" s="177"/>
      <c r="S1337" s="178" t="s">
        <v>40</v>
      </c>
      <c r="T1337" s="198" t="str">
        <f>IF(ISERROR(VLOOKUP($S1337,Datos!$B$25:$C$29,2,0)),"", VLOOKUP($S1337,Datos!$B$25:$C$29,2,0))</f>
        <v>Alta</v>
      </c>
      <c r="U1337" s="198" t="str">
        <f>VLOOKUP($S1337,'Efectividad de Controles'!$B$5:$D$9,3,0)</f>
        <v>Impacto / Probabilidad</v>
      </c>
      <c r="V1337" s="177"/>
      <c r="W1337" s="177"/>
      <c r="X1337" s="178" t="s">
        <v>191</v>
      </c>
      <c r="Y1337" s="178" t="s">
        <v>196</v>
      </c>
      <c r="Z1337" s="198">
        <f>IF( AND($X1337&lt;&gt;"", $Y1337&lt;&gt;""), VLOOKUP( IF(ISERROR(VLOOKUP($X1337,Datos!$B$8:$C$13,2,0)),0,VLOOKUP($X1337,Datos!$B$8:$C$13,2,0)), Datos!$I$9:$N$13, IF(ISERROR(VLOOKUP($Y1337,Datos!$B$17:$C$21,2,0)),0,VLOOKUP($Y1337, Datos!$B$17:$C$21,2,0)+1),  0),  "-")</f>
        <v>25</v>
      </c>
      <c r="AA1337" s="177"/>
      <c r="AB1337" s="177"/>
      <c r="AC1337" s="179"/>
      <c r="AD1337" s="180"/>
      <c r="AE1337" s="198">
        <f t="shared" si="63"/>
        <v>22</v>
      </c>
      <c r="AF1337" s="198">
        <f t="shared" si="64"/>
        <v>25</v>
      </c>
      <c r="AG1337" s="178">
        <v>3</v>
      </c>
      <c r="AH1337" s="198" t="str">
        <f>IF(ISERROR(VLOOKUP($AG1337,Datos!$A$9:$E$13,2,0)),"",VLOOKUP($AG1337,Datos!$A$9:$E$13,2,0))</f>
        <v>3 Moderado</v>
      </c>
      <c r="AI1337" s="197" t="str">
        <f>IF(ISERROR(VLOOKUP($AJ1337,Datos!$D$8:$E$13,2,0)),0,VLOOKUP($AJ1337,Datos!$D$8:$E$13,2,0))</f>
        <v>Extremadamente Dañino</v>
      </c>
      <c r="AJ1337" s="198">
        <f>IF(ISERROR(VLOOKUP($X1337,Datos!$B$8:$E$13,3,0)), 0, VLOOKUP($X1337,Datos!$B$8:$E$13,3,0))</f>
        <v>4</v>
      </c>
      <c r="AK1337" s="198">
        <f>IF(ISERROR(VLOOKUP(AL1337,Datos!D1330:E1335,2,0)),0,VLOOKUP(AL1337,Datos!D1330:E1335,2,0))</f>
        <v>0</v>
      </c>
      <c r="AL1337" s="198">
        <f>IF(ISERROR(VLOOKUP(Y1337,Datos!B1330:E1335,3,0)),0,VLOOKUP(Y1337,Datos!B1330:E1335,3,0))</f>
        <v>0</v>
      </c>
      <c r="AM1337" s="198">
        <f t="shared" si="65"/>
        <v>4</v>
      </c>
      <c r="AN1337" s="198" t="str">
        <f>IF(ISERROR(VLOOKUP($AM1337,Datos!$I$24:$J$28,2,0)),"-",VLOOKUP($AM1337,Datos!$I$24:$J$28,2,0))</f>
        <v>Moderado</v>
      </c>
    </row>
    <row r="1338" spans="1:40" s="199" customFormat="1">
      <c r="A1338" s="196"/>
      <c r="B1338" s="177"/>
      <c r="C1338" s="177"/>
      <c r="D1338" s="177"/>
      <c r="E1338" s="177"/>
      <c r="F1338" s="177"/>
      <c r="G1338" s="177"/>
      <c r="H1338" s="177"/>
      <c r="I1338" s="177"/>
      <c r="J1338" s="177"/>
      <c r="K1338" s="177"/>
      <c r="L1338" s="177"/>
      <c r="M1338" s="178" t="s">
        <v>191</v>
      </c>
      <c r="N1338" s="178" t="s">
        <v>194</v>
      </c>
      <c r="O1338" s="198">
        <f>IF( AND($M1338&lt;&gt;"", $N1338&lt;&gt;""), VLOOKUP( IF(ISERROR(VLOOKUP($M1338,Datos!$B$8:$C$13,2,0)),0,VLOOKUP($M1338,Datos!$B$8:$C$13,2,0)), Datos!$I$9:$N$13, IF(ISERROR(VLOOKUP($N1338,Datos!$B$17:$C$21,2,0)),0,VLOOKUP($N1338, Datos!$B$17:$C$21,2,0)+1),  0),  "-")</f>
        <v>22</v>
      </c>
      <c r="P1338" s="177"/>
      <c r="Q1338" s="177"/>
      <c r="R1338" s="177"/>
      <c r="S1338" s="178" t="s">
        <v>40</v>
      </c>
      <c r="T1338" s="198" t="str">
        <f>IF(ISERROR(VLOOKUP($S1338,Datos!$B$25:$C$29,2,0)),"", VLOOKUP($S1338,Datos!$B$25:$C$29,2,0))</f>
        <v>Alta</v>
      </c>
      <c r="U1338" s="198" t="str">
        <f>VLOOKUP($S1338,'Efectividad de Controles'!$B$5:$D$9,3,0)</f>
        <v>Impacto / Probabilidad</v>
      </c>
      <c r="V1338" s="177"/>
      <c r="W1338" s="177"/>
      <c r="X1338" s="178" t="s">
        <v>191</v>
      </c>
      <c r="Y1338" s="178" t="s">
        <v>196</v>
      </c>
      <c r="Z1338" s="198">
        <f>IF( AND($X1338&lt;&gt;"", $Y1338&lt;&gt;""), VLOOKUP( IF(ISERROR(VLOOKUP($X1338,Datos!$B$8:$C$13,2,0)),0,VLOOKUP($X1338,Datos!$B$8:$C$13,2,0)), Datos!$I$9:$N$13, IF(ISERROR(VLOOKUP($Y1338,Datos!$B$17:$C$21,2,0)),0,VLOOKUP($Y1338, Datos!$B$17:$C$21,2,0)+1),  0),  "-")</f>
        <v>25</v>
      </c>
      <c r="AA1338" s="177"/>
      <c r="AB1338" s="177"/>
      <c r="AC1338" s="179"/>
      <c r="AD1338" s="180"/>
      <c r="AE1338" s="198">
        <f t="shared" si="63"/>
        <v>22</v>
      </c>
      <c r="AF1338" s="198">
        <f t="shared" si="64"/>
        <v>25</v>
      </c>
      <c r="AG1338" s="178">
        <v>3</v>
      </c>
      <c r="AH1338" s="198" t="str">
        <f>IF(ISERROR(VLOOKUP($AG1338,Datos!$A$9:$E$13,2,0)),"",VLOOKUP($AG1338,Datos!$A$9:$E$13,2,0))</f>
        <v>3 Moderado</v>
      </c>
      <c r="AI1338" s="197" t="str">
        <f>IF(ISERROR(VLOOKUP($AJ1338,Datos!$D$8:$E$13,2,0)),0,VLOOKUP($AJ1338,Datos!$D$8:$E$13,2,0))</f>
        <v>Extremadamente Dañino</v>
      </c>
      <c r="AJ1338" s="198">
        <f>IF(ISERROR(VLOOKUP($X1338,Datos!$B$8:$E$13,3,0)), 0, VLOOKUP($X1338,Datos!$B$8:$E$13,3,0))</f>
        <v>4</v>
      </c>
      <c r="AK1338" s="198">
        <f>IF(ISERROR(VLOOKUP(AL1338,Datos!D1331:E1336,2,0)),0,VLOOKUP(AL1338,Datos!D1331:E1336,2,0))</f>
        <v>0</v>
      </c>
      <c r="AL1338" s="198">
        <f>IF(ISERROR(VLOOKUP(Y1338,Datos!B1331:E1336,3,0)),0,VLOOKUP(Y1338,Datos!B1331:E1336,3,0))</f>
        <v>0</v>
      </c>
      <c r="AM1338" s="198">
        <f t="shared" si="65"/>
        <v>4</v>
      </c>
      <c r="AN1338" s="198" t="str">
        <f>IF(ISERROR(VLOOKUP($AM1338,Datos!$I$24:$J$28,2,0)),"-",VLOOKUP($AM1338,Datos!$I$24:$J$28,2,0))</f>
        <v>Moderado</v>
      </c>
    </row>
    <row r="1339" spans="1:40" s="199" customFormat="1">
      <c r="A1339" s="196"/>
      <c r="B1339" s="177"/>
      <c r="C1339" s="177"/>
      <c r="D1339" s="177"/>
      <c r="E1339" s="177"/>
      <c r="F1339" s="177"/>
      <c r="G1339" s="177"/>
      <c r="H1339" s="177"/>
      <c r="I1339" s="177"/>
      <c r="J1339" s="177"/>
      <c r="K1339" s="177"/>
      <c r="L1339" s="177"/>
      <c r="M1339" s="178" t="s">
        <v>191</v>
      </c>
      <c r="N1339" s="178" t="s">
        <v>194</v>
      </c>
      <c r="O1339" s="198">
        <f>IF( AND($M1339&lt;&gt;"", $N1339&lt;&gt;""), VLOOKUP( IF(ISERROR(VLOOKUP($M1339,Datos!$B$8:$C$13,2,0)),0,VLOOKUP($M1339,Datos!$B$8:$C$13,2,0)), Datos!$I$9:$N$13, IF(ISERROR(VLOOKUP($N1339,Datos!$B$17:$C$21,2,0)),0,VLOOKUP($N1339, Datos!$B$17:$C$21,2,0)+1),  0),  "-")</f>
        <v>22</v>
      </c>
      <c r="P1339" s="177"/>
      <c r="Q1339" s="177"/>
      <c r="R1339" s="177"/>
      <c r="S1339" s="178" t="s">
        <v>40</v>
      </c>
      <c r="T1339" s="198" t="str">
        <f>IF(ISERROR(VLOOKUP($S1339,Datos!$B$25:$C$29,2,0)),"", VLOOKUP($S1339,Datos!$B$25:$C$29,2,0))</f>
        <v>Alta</v>
      </c>
      <c r="U1339" s="198" t="str">
        <f>VLOOKUP($S1339,'Efectividad de Controles'!$B$5:$D$9,3,0)</f>
        <v>Impacto / Probabilidad</v>
      </c>
      <c r="V1339" s="177"/>
      <c r="W1339" s="177"/>
      <c r="X1339" s="178" t="s">
        <v>191</v>
      </c>
      <c r="Y1339" s="178" t="s">
        <v>196</v>
      </c>
      <c r="Z1339" s="198">
        <f>IF( AND($X1339&lt;&gt;"", $Y1339&lt;&gt;""), VLOOKUP( IF(ISERROR(VLOOKUP($X1339,Datos!$B$8:$C$13,2,0)),0,VLOOKUP($X1339,Datos!$B$8:$C$13,2,0)), Datos!$I$9:$N$13, IF(ISERROR(VLOOKUP($Y1339,Datos!$B$17:$C$21,2,0)),0,VLOOKUP($Y1339, Datos!$B$17:$C$21,2,0)+1),  0),  "-")</f>
        <v>25</v>
      </c>
      <c r="AA1339" s="177"/>
      <c r="AB1339" s="177"/>
      <c r="AC1339" s="179"/>
      <c r="AD1339" s="180"/>
      <c r="AE1339" s="198">
        <f t="shared" si="63"/>
        <v>22</v>
      </c>
      <c r="AF1339" s="198">
        <f t="shared" si="64"/>
        <v>25</v>
      </c>
      <c r="AG1339" s="178">
        <v>3</v>
      </c>
      <c r="AH1339" s="198" t="str">
        <f>IF(ISERROR(VLOOKUP($AG1339,Datos!$A$9:$E$13,2,0)),"",VLOOKUP($AG1339,Datos!$A$9:$E$13,2,0))</f>
        <v>3 Moderado</v>
      </c>
      <c r="AI1339" s="197" t="str">
        <f>IF(ISERROR(VLOOKUP($AJ1339,Datos!$D$8:$E$13,2,0)),0,VLOOKUP($AJ1339,Datos!$D$8:$E$13,2,0))</f>
        <v>Extremadamente Dañino</v>
      </c>
      <c r="AJ1339" s="198">
        <f>IF(ISERROR(VLOOKUP($X1339,Datos!$B$8:$E$13,3,0)), 0, VLOOKUP($X1339,Datos!$B$8:$E$13,3,0))</f>
        <v>4</v>
      </c>
      <c r="AK1339" s="198">
        <f>IF(ISERROR(VLOOKUP(AL1339,Datos!D1332:E1337,2,0)),0,VLOOKUP(AL1339,Datos!D1332:E1337,2,0))</f>
        <v>0</v>
      </c>
      <c r="AL1339" s="198">
        <f>IF(ISERROR(VLOOKUP(Y1339,Datos!B1332:E1337,3,0)),0,VLOOKUP(Y1339,Datos!B1332:E1337,3,0))</f>
        <v>0</v>
      </c>
      <c r="AM1339" s="198">
        <f t="shared" si="65"/>
        <v>4</v>
      </c>
      <c r="AN1339" s="198" t="str">
        <f>IF(ISERROR(VLOOKUP($AM1339,Datos!$I$24:$J$28,2,0)),"-",VLOOKUP($AM1339,Datos!$I$24:$J$28,2,0))</f>
        <v>Moderado</v>
      </c>
    </row>
    <row r="1340" spans="1:40" s="199" customFormat="1">
      <c r="A1340" s="196"/>
      <c r="B1340" s="177"/>
      <c r="C1340" s="177"/>
      <c r="D1340" s="177"/>
      <c r="E1340" s="177"/>
      <c r="F1340" s="177"/>
      <c r="G1340" s="177"/>
      <c r="H1340" s="177"/>
      <c r="I1340" s="177"/>
      <c r="J1340" s="177"/>
      <c r="K1340" s="177"/>
      <c r="L1340" s="177"/>
      <c r="M1340" s="178" t="s">
        <v>191</v>
      </c>
      <c r="N1340" s="178" t="s">
        <v>194</v>
      </c>
      <c r="O1340" s="198">
        <f>IF( AND($M1340&lt;&gt;"", $N1340&lt;&gt;""), VLOOKUP( IF(ISERROR(VLOOKUP($M1340,Datos!$B$8:$C$13,2,0)),0,VLOOKUP($M1340,Datos!$B$8:$C$13,2,0)), Datos!$I$9:$N$13, IF(ISERROR(VLOOKUP($N1340,Datos!$B$17:$C$21,2,0)),0,VLOOKUP($N1340, Datos!$B$17:$C$21,2,0)+1),  0),  "-")</f>
        <v>22</v>
      </c>
      <c r="P1340" s="177"/>
      <c r="Q1340" s="177"/>
      <c r="R1340" s="177"/>
      <c r="S1340" s="178" t="s">
        <v>40</v>
      </c>
      <c r="T1340" s="198" t="str">
        <f>IF(ISERROR(VLOOKUP($S1340,Datos!$B$25:$C$29,2,0)),"", VLOOKUP($S1340,Datos!$B$25:$C$29,2,0))</f>
        <v>Alta</v>
      </c>
      <c r="U1340" s="198" t="str">
        <f>VLOOKUP($S1340,'Efectividad de Controles'!$B$5:$D$9,3,0)</f>
        <v>Impacto / Probabilidad</v>
      </c>
      <c r="V1340" s="177"/>
      <c r="W1340" s="177"/>
      <c r="X1340" s="178" t="s">
        <v>191</v>
      </c>
      <c r="Y1340" s="178" t="s">
        <v>196</v>
      </c>
      <c r="Z1340" s="198">
        <f>IF( AND($X1340&lt;&gt;"", $Y1340&lt;&gt;""), VLOOKUP( IF(ISERROR(VLOOKUP($X1340,Datos!$B$8:$C$13,2,0)),0,VLOOKUP($X1340,Datos!$B$8:$C$13,2,0)), Datos!$I$9:$N$13, IF(ISERROR(VLOOKUP($Y1340,Datos!$B$17:$C$21,2,0)),0,VLOOKUP($Y1340, Datos!$B$17:$C$21,2,0)+1),  0),  "-")</f>
        <v>25</v>
      </c>
      <c r="AA1340" s="177"/>
      <c r="AB1340" s="177"/>
      <c r="AC1340" s="179"/>
      <c r="AD1340" s="180"/>
      <c r="AE1340" s="198">
        <f t="shared" si="63"/>
        <v>22</v>
      </c>
      <c r="AF1340" s="198">
        <f t="shared" si="64"/>
        <v>25</v>
      </c>
      <c r="AG1340" s="178">
        <v>3</v>
      </c>
      <c r="AH1340" s="198" t="str">
        <f>IF(ISERROR(VLOOKUP($AG1340,Datos!$A$9:$E$13,2,0)),"",VLOOKUP($AG1340,Datos!$A$9:$E$13,2,0))</f>
        <v>3 Moderado</v>
      </c>
      <c r="AI1340" s="197" t="str">
        <f>IF(ISERROR(VLOOKUP($AJ1340,Datos!$D$8:$E$13,2,0)),0,VLOOKUP($AJ1340,Datos!$D$8:$E$13,2,0))</f>
        <v>Extremadamente Dañino</v>
      </c>
      <c r="AJ1340" s="198">
        <f>IF(ISERROR(VLOOKUP($X1340,Datos!$B$8:$E$13,3,0)), 0, VLOOKUP($X1340,Datos!$B$8:$E$13,3,0))</f>
        <v>4</v>
      </c>
      <c r="AK1340" s="198">
        <f>IF(ISERROR(VLOOKUP(AL1340,Datos!D1333:E1338,2,0)),0,VLOOKUP(AL1340,Datos!D1333:E1338,2,0))</f>
        <v>0</v>
      </c>
      <c r="AL1340" s="198">
        <f>IF(ISERROR(VLOOKUP(Y1340,Datos!B1333:E1338,3,0)),0,VLOOKUP(Y1340,Datos!B1333:E1338,3,0))</f>
        <v>0</v>
      </c>
      <c r="AM1340" s="198">
        <f t="shared" si="65"/>
        <v>4</v>
      </c>
      <c r="AN1340" s="198" t="str">
        <f>IF(ISERROR(VLOOKUP($AM1340,Datos!$I$24:$J$28,2,0)),"-",VLOOKUP($AM1340,Datos!$I$24:$J$28,2,0))</f>
        <v>Moderado</v>
      </c>
    </row>
    <row r="1341" spans="1:40" s="199" customFormat="1">
      <c r="A1341" s="196"/>
      <c r="B1341" s="177"/>
      <c r="C1341" s="177"/>
      <c r="D1341" s="177"/>
      <c r="E1341" s="177"/>
      <c r="F1341" s="177"/>
      <c r="G1341" s="177"/>
      <c r="H1341" s="177"/>
      <c r="I1341" s="177"/>
      <c r="J1341" s="177"/>
      <c r="K1341" s="177"/>
      <c r="L1341" s="177"/>
      <c r="M1341" s="178" t="s">
        <v>191</v>
      </c>
      <c r="N1341" s="178" t="s">
        <v>194</v>
      </c>
      <c r="O1341" s="198">
        <f>IF( AND($M1341&lt;&gt;"", $N1341&lt;&gt;""), VLOOKUP( IF(ISERROR(VLOOKUP($M1341,Datos!$B$8:$C$13,2,0)),0,VLOOKUP($M1341,Datos!$B$8:$C$13,2,0)), Datos!$I$9:$N$13, IF(ISERROR(VLOOKUP($N1341,Datos!$B$17:$C$21,2,0)),0,VLOOKUP($N1341, Datos!$B$17:$C$21,2,0)+1),  0),  "-")</f>
        <v>22</v>
      </c>
      <c r="P1341" s="177"/>
      <c r="Q1341" s="177"/>
      <c r="R1341" s="177"/>
      <c r="S1341" s="178" t="s">
        <v>40</v>
      </c>
      <c r="T1341" s="198" t="str">
        <f>IF(ISERROR(VLOOKUP($S1341,Datos!$B$25:$C$29,2,0)),"", VLOOKUP($S1341,Datos!$B$25:$C$29,2,0))</f>
        <v>Alta</v>
      </c>
      <c r="U1341" s="198" t="str">
        <f>VLOOKUP($S1341,'Efectividad de Controles'!$B$5:$D$9,3,0)</f>
        <v>Impacto / Probabilidad</v>
      </c>
      <c r="V1341" s="177"/>
      <c r="W1341" s="177"/>
      <c r="X1341" s="178" t="s">
        <v>191</v>
      </c>
      <c r="Y1341" s="178" t="s">
        <v>196</v>
      </c>
      <c r="Z1341" s="198">
        <f>IF( AND($X1341&lt;&gt;"", $Y1341&lt;&gt;""), VLOOKUP( IF(ISERROR(VLOOKUP($X1341,Datos!$B$8:$C$13,2,0)),0,VLOOKUP($X1341,Datos!$B$8:$C$13,2,0)), Datos!$I$9:$N$13, IF(ISERROR(VLOOKUP($Y1341,Datos!$B$17:$C$21,2,0)),0,VLOOKUP($Y1341, Datos!$B$17:$C$21,2,0)+1),  0),  "-")</f>
        <v>25</v>
      </c>
      <c r="AA1341" s="177"/>
      <c r="AB1341" s="177"/>
      <c r="AC1341" s="179"/>
      <c r="AD1341" s="180"/>
      <c r="AE1341" s="198">
        <f t="shared" si="63"/>
        <v>22</v>
      </c>
      <c r="AF1341" s="198">
        <f t="shared" si="64"/>
        <v>25</v>
      </c>
      <c r="AG1341" s="178">
        <v>3</v>
      </c>
      <c r="AH1341" s="198" t="str">
        <f>IF(ISERROR(VLOOKUP($AG1341,Datos!$A$9:$E$13,2,0)),"",VLOOKUP($AG1341,Datos!$A$9:$E$13,2,0))</f>
        <v>3 Moderado</v>
      </c>
      <c r="AI1341" s="197" t="str">
        <f>IF(ISERROR(VLOOKUP($AJ1341,Datos!$D$8:$E$13,2,0)),0,VLOOKUP($AJ1341,Datos!$D$8:$E$13,2,0))</f>
        <v>Extremadamente Dañino</v>
      </c>
      <c r="AJ1341" s="198">
        <f>IF(ISERROR(VLOOKUP($X1341,Datos!$B$8:$E$13,3,0)), 0, VLOOKUP($X1341,Datos!$B$8:$E$13,3,0))</f>
        <v>4</v>
      </c>
      <c r="AK1341" s="198">
        <f>IF(ISERROR(VLOOKUP(AL1341,Datos!D1334:E1339,2,0)),0,VLOOKUP(AL1341,Datos!D1334:E1339,2,0))</f>
        <v>0</v>
      </c>
      <c r="AL1341" s="198">
        <f>IF(ISERROR(VLOOKUP(Y1341,Datos!B1334:E1339,3,0)),0,VLOOKUP(Y1341,Datos!B1334:E1339,3,0))</f>
        <v>0</v>
      </c>
      <c r="AM1341" s="198">
        <f t="shared" si="65"/>
        <v>4</v>
      </c>
      <c r="AN1341" s="198" t="str">
        <f>IF(ISERROR(VLOOKUP($AM1341,Datos!$I$24:$J$28,2,0)),"-",VLOOKUP($AM1341,Datos!$I$24:$J$28,2,0))</f>
        <v>Moderado</v>
      </c>
    </row>
    <row r="1342" spans="1:40" s="199" customFormat="1">
      <c r="A1342" s="196"/>
      <c r="B1342" s="177"/>
      <c r="C1342" s="177"/>
      <c r="D1342" s="177"/>
      <c r="E1342" s="177"/>
      <c r="F1342" s="177"/>
      <c r="G1342" s="177"/>
      <c r="H1342" s="177"/>
      <c r="I1342" s="177"/>
      <c r="J1342" s="177"/>
      <c r="K1342" s="177"/>
      <c r="L1342" s="177"/>
      <c r="M1342" s="178" t="s">
        <v>191</v>
      </c>
      <c r="N1342" s="178" t="s">
        <v>194</v>
      </c>
      <c r="O1342" s="198">
        <f>IF( AND($M1342&lt;&gt;"", $N1342&lt;&gt;""), VLOOKUP( IF(ISERROR(VLOOKUP($M1342,Datos!$B$8:$C$13,2,0)),0,VLOOKUP($M1342,Datos!$B$8:$C$13,2,0)), Datos!$I$9:$N$13, IF(ISERROR(VLOOKUP($N1342,Datos!$B$17:$C$21,2,0)),0,VLOOKUP($N1342, Datos!$B$17:$C$21,2,0)+1),  0),  "-")</f>
        <v>22</v>
      </c>
      <c r="P1342" s="177"/>
      <c r="Q1342" s="177"/>
      <c r="R1342" s="177"/>
      <c r="S1342" s="178" t="s">
        <v>40</v>
      </c>
      <c r="T1342" s="198" t="str">
        <f>IF(ISERROR(VLOOKUP($S1342,Datos!$B$25:$C$29,2,0)),"", VLOOKUP($S1342,Datos!$B$25:$C$29,2,0))</f>
        <v>Alta</v>
      </c>
      <c r="U1342" s="198" t="str">
        <f>VLOOKUP($S1342,'Efectividad de Controles'!$B$5:$D$9,3,0)</f>
        <v>Impacto / Probabilidad</v>
      </c>
      <c r="V1342" s="177"/>
      <c r="W1342" s="177"/>
      <c r="X1342" s="178" t="s">
        <v>191</v>
      </c>
      <c r="Y1342" s="178" t="s">
        <v>196</v>
      </c>
      <c r="Z1342" s="198">
        <f>IF( AND($X1342&lt;&gt;"", $Y1342&lt;&gt;""), VLOOKUP( IF(ISERROR(VLOOKUP($X1342,Datos!$B$8:$C$13,2,0)),0,VLOOKUP($X1342,Datos!$B$8:$C$13,2,0)), Datos!$I$9:$N$13, IF(ISERROR(VLOOKUP($Y1342,Datos!$B$17:$C$21,2,0)),0,VLOOKUP($Y1342, Datos!$B$17:$C$21,2,0)+1),  0),  "-")</f>
        <v>25</v>
      </c>
      <c r="AA1342" s="177"/>
      <c r="AB1342" s="177"/>
      <c r="AC1342" s="179"/>
      <c r="AD1342" s="180"/>
      <c r="AE1342" s="198">
        <f t="shared" si="63"/>
        <v>22</v>
      </c>
      <c r="AF1342" s="198">
        <f t="shared" si="64"/>
        <v>25</v>
      </c>
      <c r="AG1342" s="178">
        <v>3</v>
      </c>
      <c r="AH1342" s="198" t="str">
        <f>IF(ISERROR(VLOOKUP($AG1342,Datos!$A$9:$E$13,2,0)),"",VLOOKUP($AG1342,Datos!$A$9:$E$13,2,0))</f>
        <v>3 Moderado</v>
      </c>
      <c r="AI1342" s="197" t="str">
        <f>IF(ISERROR(VLOOKUP($AJ1342,Datos!$D$8:$E$13,2,0)),0,VLOOKUP($AJ1342,Datos!$D$8:$E$13,2,0))</f>
        <v>Extremadamente Dañino</v>
      </c>
      <c r="AJ1342" s="198">
        <f>IF(ISERROR(VLOOKUP($X1342,Datos!$B$8:$E$13,3,0)), 0, VLOOKUP($X1342,Datos!$B$8:$E$13,3,0))</f>
        <v>4</v>
      </c>
      <c r="AK1342" s="198">
        <f>IF(ISERROR(VLOOKUP(AL1342,Datos!D1335:E1340,2,0)),0,VLOOKUP(AL1342,Datos!D1335:E1340,2,0))</f>
        <v>0</v>
      </c>
      <c r="AL1342" s="198">
        <f>IF(ISERROR(VLOOKUP(Y1342,Datos!B1335:E1340,3,0)),0,VLOOKUP(Y1342,Datos!B1335:E1340,3,0))</f>
        <v>0</v>
      </c>
      <c r="AM1342" s="198">
        <f t="shared" si="65"/>
        <v>4</v>
      </c>
      <c r="AN1342" s="198" t="str">
        <f>IF(ISERROR(VLOOKUP($AM1342,Datos!$I$24:$J$28,2,0)),"-",VLOOKUP($AM1342,Datos!$I$24:$J$28,2,0))</f>
        <v>Moderado</v>
      </c>
    </row>
    <row r="1343" spans="1:40" s="199" customFormat="1">
      <c r="A1343" s="196"/>
      <c r="B1343" s="177"/>
      <c r="C1343" s="177"/>
      <c r="D1343" s="177"/>
      <c r="E1343" s="177"/>
      <c r="F1343" s="177"/>
      <c r="G1343" s="177"/>
      <c r="H1343" s="177"/>
      <c r="I1343" s="177"/>
      <c r="J1343" s="177"/>
      <c r="K1343" s="177"/>
      <c r="L1343" s="177"/>
      <c r="M1343" s="178" t="s">
        <v>191</v>
      </c>
      <c r="N1343" s="178" t="s">
        <v>194</v>
      </c>
      <c r="O1343" s="198">
        <f>IF( AND($M1343&lt;&gt;"", $N1343&lt;&gt;""), VLOOKUP( IF(ISERROR(VLOOKUP($M1343,Datos!$B$8:$C$13,2,0)),0,VLOOKUP($M1343,Datos!$B$8:$C$13,2,0)), Datos!$I$9:$N$13, IF(ISERROR(VLOOKUP($N1343,Datos!$B$17:$C$21,2,0)),0,VLOOKUP($N1343, Datos!$B$17:$C$21,2,0)+1),  0),  "-")</f>
        <v>22</v>
      </c>
      <c r="P1343" s="177"/>
      <c r="Q1343" s="177"/>
      <c r="R1343" s="177"/>
      <c r="S1343" s="178" t="s">
        <v>40</v>
      </c>
      <c r="T1343" s="198" t="str">
        <f>IF(ISERROR(VLOOKUP($S1343,Datos!$B$25:$C$29,2,0)),"", VLOOKUP($S1343,Datos!$B$25:$C$29,2,0))</f>
        <v>Alta</v>
      </c>
      <c r="U1343" s="198" t="str">
        <f>VLOOKUP($S1343,'Efectividad de Controles'!$B$5:$D$9,3,0)</f>
        <v>Impacto / Probabilidad</v>
      </c>
      <c r="V1343" s="177"/>
      <c r="W1343" s="177"/>
      <c r="X1343" s="178" t="s">
        <v>191</v>
      </c>
      <c r="Y1343" s="178" t="s">
        <v>196</v>
      </c>
      <c r="Z1343" s="198">
        <f>IF( AND($X1343&lt;&gt;"", $Y1343&lt;&gt;""), VLOOKUP( IF(ISERROR(VLOOKUP($X1343,Datos!$B$8:$C$13,2,0)),0,VLOOKUP($X1343,Datos!$B$8:$C$13,2,0)), Datos!$I$9:$N$13, IF(ISERROR(VLOOKUP($Y1343,Datos!$B$17:$C$21,2,0)),0,VLOOKUP($Y1343, Datos!$B$17:$C$21,2,0)+1),  0),  "-")</f>
        <v>25</v>
      </c>
      <c r="AA1343" s="177"/>
      <c r="AB1343" s="177"/>
      <c r="AC1343" s="179"/>
      <c r="AD1343" s="180"/>
      <c r="AE1343" s="198">
        <f t="shared" si="63"/>
        <v>22</v>
      </c>
      <c r="AF1343" s="198">
        <f t="shared" si="64"/>
        <v>25</v>
      </c>
      <c r="AG1343" s="178">
        <v>3</v>
      </c>
      <c r="AH1343" s="198" t="str">
        <f>IF(ISERROR(VLOOKUP($AG1343,Datos!$A$9:$E$13,2,0)),"",VLOOKUP($AG1343,Datos!$A$9:$E$13,2,0))</f>
        <v>3 Moderado</v>
      </c>
      <c r="AI1343" s="197" t="str">
        <f>IF(ISERROR(VLOOKUP($AJ1343,Datos!$D$8:$E$13,2,0)),0,VLOOKUP($AJ1343,Datos!$D$8:$E$13,2,0))</f>
        <v>Extremadamente Dañino</v>
      </c>
      <c r="AJ1343" s="198">
        <f>IF(ISERROR(VLOOKUP($X1343,Datos!$B$8:$E$13,3,0)), 0, VLOOKUP($X1343,Datos!$B$8:$E$13,3,0))</f>
        <v>4</v>
      </c>
      <c r="AK1343" s="198">
        <f>IF(ISERROR(VLOOKUP(AL1343,Datos!D1336:E1341,2,0)),0,VLOOKUP(AL1343,Datos!D1336:E1341,2,0))</f>
        <v>0</v>
      </c>
      <c r="AL1343" s="198">
        <f>IF(ISERROR(VLOOKUP(Y1343,Datos!B1336:E1341,3,0)),0,VLOOKUP(Y1343,Datos!B1336:E1341,3,0))</f>
        <v>0</v>
      </c>
      <c r="AM1343" s="198">
        <f t="shared" si="65"/>
        <v>4</v>
      </c>
      <c r="AN1343" s="198" t="str">
        <f>IF(ISERROR(VLOOKUP($AM1343,Datos!$I$24:$J$28,2,0)),"-",VLOOKUP($AM1343,Datos!$I$24:$J$28,2,0))</f>
        <v>Moderado</v>
      </c>
    </row>
    <row r="1344" spans="1:40" s="199" customFormat="1">
      <c r="A1344" s="196"/>
      <c r="B1344" s="177"/>
      <c r="C1344" s="177"/>
      <c r="D1344" s="177"/>
      <c r="E1344" s="177"/>
      <c r="F1344" s="177"/>
      <c r="G1344" s="177"/>
      <c r="H1344" s="177"/>
      <c r="I1344" s="177"/>
      <c r="J1344" s="177"/>
      <c r="K1344" s="177"/>
      <c r="L1344" s="177"/>
      <c r="M1344" s="178" t="s">
        <v>191</v>
      </c>
      <c r="N1344" s="178" t="s">
        <v>194</v>
      </c>
      <c r="O1344" s="198">
        <f>IF( AND($M1344&lt;&gt;"", $N1344&lt;&gt;""), VLOOKUP( IF(ISERROR(VLOOKUP($M1344,Datos!$B$8:$C$13,2,0)),0,VLOOKUP($M1344,Datos!$B$8:$C$13,2,0)), Datos!$I$9:$N$13, IF(ISERROR(VLOOKUP($N1344,Datos!$B$17:$C$21,2,0)),0,VLOOKUP($N1344, Datos!$B$17:$C$21,2,0)+1),  0),  "-")</f>
        <v>22</v>
      </c>
      <c r="P1344" s="177"/>
      <c r="Q1344" s="177"/>
      <c r="R1344" s="177"/>
      <c r="S1344" s="178" t="s">
        <v>40</v>
      </c>
      <c r="T1344" s="198" t="str">
        <f>IF(ISERROR(VLOOKUP($S1344,Datos!$B$25:$C$29,2,0)),"", VLOOKUP($S1344,Datos!$B$25:$C$29,2,0))</f>
        <v>Alta</v>
      </c>
      <c r="U1344" s="198" t="str">
        <f>VLOOKUP($S1344,'Efectividad de Controles'!$B$5:$D$9,3,0)</f>
        <v>Impacto / Probabilidad</v>
      </c>
      <c r="V1344" s="177"/>
      <c r="W1344" s="177"/>
      <c r="X1344" s="178" t="s">
        <v>191</v>
      </c>
      <c r="Y1344" s="178" t="s">
        <v>196</v>
      </c>
      <c r="Z1344" s="198">
        <f>IF( AND($X1344&lt;&gt;"", $Y1344&lt;&gt;""), VLOOKUP( IF(ISERROR(VLOOKUP($X1344,Datos!$B$8:$C$13,2,0)),0,VLOOKUP($X1344,Datos!$B$8:$C$13,2,0)), Datos!$I$9:$N$13, IF(ISERROR(VLOOKUP($Y1344,Datos!$B$17:$C$21,2,0)),0,VLOOKUP($Y1344, Datos!$B$17:$C$21,2,0)+1),  0),  "-")</f>
        <v>25</v>
      </c>
      <c r="AA1344" s="177"/>
      <c r="AB1344" s="177"/>
      <c r="AC1344" s="179"/>
      <c r="AD1344" s="180"/>
      <c r="AE1344" s="198">
        <f t="shared" si="63"/>
        <v>22</v>
      </c>
      <c r="AF1344" s="198">
        <f t="shared" si="64"/>
        <v>25</v>
      </c>
      <c r="AG1344" s="178">
        <v>3</v>
      </c>
      <c r="AH1344" s="198" t="str">
        <f>IF(ISERROR(VLOOKUP($AG1344,Datos!$A$9:$E$13,2,0)),"",VLOOKUP($AG1344,Datos!$A$9:$E$13,2,0))</f>
        <v>3 Moderado</v>
      </c>
      <c r="AI1344" s="197" t="str">
        <f>IF(ISERROR(VLOOKUP($AJ1344,Datos!$D$8:$E$13,2,0)),0,VLOOKUP($AJ1344,Datos!$D$8:$E$13,2,0))</f>
        <v>Extremadamente Dañino</v>
      </c>
      <c r="AJ1344" s="198">
        <f>IF(ISERROR(VLOOKUP($X1344,Datos!$B$8:$E$13,3,0)), 0, VLOOKUP($X1344,Datos!$B$8:$E$13,3,0))</f>
        <v>4</v>
      </c>
      <c r="AK1344" s="198">
        <f>IF(ISERROR(VLOOKUP(AL1344,Datos!D1337:E1342,2,0)),0,VLOOKUP(AL1344,Datos!D1337:E1342,2,0))</f>
        <v>0</v>
      </c>
      <c r="AL1344" s="198">
        <f>IF(ISERROR(VLOOKUP(Y1344,Datos!B1337:E1342,3,0)),0,VLOOKUP(Y1344,Datos!B1337:E1342,3,0))</f>
        <v>0</v>
      </c>
      <c r="AM1344" s="198">
        <f t="shared" si="65"/>
        <v>4</v>
      </c>
      <c r="AN1344" s="198" t="str">
        <f>IF(ISERROR(VLOOKUP($AM1344,Datos!$I$24:$J$28,2,0)),"-",VLOOKUP($AM1344,Datos!$I$24:$J$28,2,0))</f>
        <v>Moderado</v>
      </c>
    </row>
    <row r="1345" spans="1:40" s="199" customFormat="1">
      <c r="A1345" s="196"/>
      <c r="B1345" s="177"/>
      <c r="C1345" s="177"/>
      <c r="D1345" s="177"/>
      <c r="E1345" s="177"/>
      <c r="F1345" s="177"/>
      <c r="G1345" s="177"/>
      <c r="H1345" s="177"/>
      <c r="I1345" s="177"/>
      <c r="J1345" s="177"/>
      <c r="K1345" s="177"/>
      <c r="L1345" s="177"/>
      <c r="M1345" s="178" t="s">
        <v>191</v>
      </c>
      <c r="N1345" s="178" t="s">
        <v>194</v>
      </c>
      <c r="O1345" s="198">
        <f>IF( AND($M1345&lt;&gt;"", $N1345&lt;&gt;""), VLOOKUP( IF(ISERROR(VLOOKUP($M1345,Datos!$B$8:$C$13,2,0)),0,VLOOKUP($M1345,Datos!$B$8:$C$13,2,0)), Datos!$I$9:$N$13, IF(ISERROR(VLOOKUP($N1345,Datos!$B$17:$C$21,2,0)),0,VLOOKUP($N1345, Datos!$B$17:$C$21,2,0)+1),  0),  "-")</f>
        <v>22</v>
      </c>
      <c r="P1345" s="177"/>
      <c r="Q1345" s="177"/>
      <c r="R1345" s="177"/>
      <c r="S1345" s="178" t="s">
        <v>40</v>
      </c>
      <c r="T1345" s="198" t="str">
        <f>IF(ISERROR(VLOOKUP($S1345,Datos!$B$25:$C$29,2,0)),"", VLOOKUP($S1345,Datos!$B$25:$C$29,2,0))</f>
        <v>Alta</v>
      </c>
      <c r="U1345" s="198" t="str">
        <f>VLOOKUP($S1345,'Efectividad de Controles'!$B$5:$D$9,3,0)</f>
        <v>Impacto / Probabilidad</v>
      </c>
      <c r="V1345" s="177"/>
      <c r="W1345" s="177"/>
      <c r="X1345" s="178" t="s">
        <v>191</v>
      </c>
      <c r="Y1345" s="178" t="s">
        <v>196</v>
      </c>
      <c r="Z1345" s="198">
        <f>IF( AND($X1345&lt;&gt;"", $Y1345&lt;&gt;""), VLOOKUP( IF(ISERROR(VLOOKUP($X1345,Datos!$B$8:$C$13,2,0)),0,VLOOKUP($X1345,Datos!$B$8:$C$13,2,0)), Datos!$I$9:$N$13, IF(ISERROR(VLOOKUP($Y1345,Datos!$B$17:$C$21,2,0)),0,VLOOKUP($Y1345, Datos!$B$17:$C$21,2,0)+1),  0),  "-")</f>
        <v>25</v>
      </c>
      <c r="AA1345" s="177"/>
      <c r="AB1345" s="177"/>
      <c r="AC1345" s="179"/>
      <c r="AD1345" s="180"/>
      <c r="AE1345" s="198">
        <f t="shared" si="63"/>
        <v>22</v>
      </c>
      <c r="AF1345" s="198">
        <f t="shared" si="64"/>
        <v>25</v>
      </c>
      <c r="AG1345" s="178">
        <v>3</v>
      </c>
      <c r="AH1345" s="198" t="str">
        <f>IF(ISERROR(VLOOKUP($AG1345,Datos!$A$9:$E$13,2,0)),"",VLOOKUP($AG1345,Datos!$A$9:$E$13,2,0))</f>
        <v>3 Moderado</v>
      </c>
      <c r="AI1345" s="197" t="str">
        <f>IF(ISERROR(VLOOKUP($AJ1345,Datos!$D$8:$E$13,2,0)),0,VLOOKUP($AJ1345,Datos!$D$8:$E$13,2,0))</f>
        <v>Extremadamente Dañino</v>
      </c>
      <c r="AJ1345" s="198">
        <f>IF(ISERROR(VLOOKUP($X1345,Datos!$B$8:$E$13,3,0)), 0, VLOOKUP($X1345,Datos!$B$8:$E$13,3,0))</f>
        <v>4</v>
      </c>
      <c r="AK1345" s="198">
        <f>IF(ISERROR(VLOOKUP(AL1345,Datos!D1338:E1343,2,0)),0,VLOOKUP(AL1345,Datos!D1338:E1343,2,0))</f>
        <v>0</v>
      </c>
      <c r="AL1345" s="198">
        <f>IF(ISERROR(VLOOKUP(Y1345,Datos!B1338:E1343,3,0)),0,VLOOKUP(Y1345,Datos!B1338:E1343,3,0))</f>
        <v>0</v>
      </c>
      <c r="AM1345" s="198">
        <f t="shared" si="65"/>
        <v>4</v>
      </c>
      <c r="AN1345" s="198" t="str">
        <f>IF(ISERROR(VLOOKUP($AM1345,Datos!$I$24:$J$28,2,0)),"-",VLOOKUP($AM1345,Datos!$I$24:$J$28,2,0))</f>
        <v>Moderado</v>
      </c>
    </row>
    <row r="1346" spans="1:40" s="199" customFormat="1">
      <c r="A1346" s="196"/>
      <c r="B1346" s="177"/>
      <c r="C1346" s="177"/>
      <c r="D1346" s="177"/>
      <c r="E1346" s="177"/>
      <c r="F1346" s="177"/>
      <c r="G1346" s="177"/>
      <c r="H1346" s="177"/>
      <c r="I1346" s="177"/>
      <c r="J1346" s="177"/>
      <c r="K1346" s="177"/>
      <c r="L1346" s="177"/>
      <c r="M1346" s="178" t="s">
        <v>191</v>
      </c>
      <c r="N1346" s="178" t="s">
        <v>194</v>
      </c>
      <c r="O1346" s="198">
        <f>IF( AND($M1346&lt;&gt;"", $N1346&lt;&gt;""), VLOOKUP( IF(ISERROR(VLOOKUP($M1346,Datos!$B$8:$C$13,2,0)),0,VLOOKUP($M1346,Datos!$B$8:$C$13,2,0)), Datos!$I$9:$N$13, IF(ISERROR(VLOOKUP($N1346,Datos!$B$17:$C$21,2,0)),0,VLOOKUP($N1346, Datos!$B$17:$C$21,2,0)+1),  0),  "-")</f>
        <v>22</v>
      </c>
      <c r="P1346" s="177"/>
      <c r="Q1346" s="177"/>
      <c r="R1346" s="177"/>
      <c r="S1346" s="178" t="s">
        <v>40</v>
      </c>
      <c r="T1346" s="198" t="str">
        <f>IF(ISERROR(VLOOKUP($S1346,Datos!$B$25:$C$29,2,0)),"", VLOOKUP($S1346,Datos!$B$25:$C$29,2,0))</f>
        <v>Alta</v>
      </c>
      <c r="U1346" s="198" t="str">
        <f>VLOOKUP($S1346,'Efectividad de Controles'!$B$5:$D$9,3,0)</f>
        <v>Impacto / Probabilidad</v>
      </c>
      <c r="V1346" s="177"/>
      <c r="W1346" s="177"/>
      <c r="X1346" s="178" t="s">
        <v>191</v>
      </c>
      <c r="Y1346" s="178" t="s">
        <v>196</v>
      </c>
      <c r="Z1346" s="198">
        <f>IF( AND($X1346&lt;&gt;"", $Y1346&lt;&gt;""), VLOOKUP( IF(ISERROR(VLOOKUP($X1346,Datos!$B$8:$C$13,2,0)),0,VLOOKUP($X1346,Datos!$B$8:$C$13,2,0)), Datos!$I$9:$N$13, IF(ISERROR(VLOOKUP($Y1346,Datos!$B$17:$C$21,2,0)),0,VLOOKUP($Y1346, Datos!$B$17:$C$21,2,0)+1),  0),  "-")</f>
        <v>25</v>
      </c>
      <c r="AA1346" s="177"/>
      <c r="AB1346" s="177"/>
      <c r="AC1346" s="179"/>
      <c r="AD1346" s="180"/>
      <c r="AE1346" s="198">
        <f t="shared" si="63"/>
        <v>22</v>
      </c>
      <c r="AF1346" s="198">
        <f t="shared" si="64"/>
        <v>25</v>
      </c>
      <c r="AG1346" s="178">
        <v>3</v>
      </c>
      <c r="AH1346" s="198" t="str">
        <f>IF(ISERROR(VLOOKUP($AG1346,Datos!$A$9:$E$13,2,0)),"",VLOOKUP($AG1346,Datos!$A$9:$E$13,2,0))</f>
        <v>3 Moderado</v>
      </c>
      <c r="AI1346" s="197" t="str">
        <f>IF(ISERROR(VLOOKUP($AJ1346,Datos!$D$8:$E$13,2,0)),0,VLOOKUP($AJ1346,Datos!$D$8:$E$13,2,0))</f>
        <v>Extremadamente Dañino</v>
      </c>
      <c r="AJ1346" s="198">
        <f>IF(ISERROR(VLOOKUP($X1346,Datos!$B$8:$E$13,3,0)), 0, VLOOKUP($X1346,Datos!$B$8:$E$13,3,0))</f>
        <v>4</v>
      </c>
      <c r="AK1346" s="198">
        <f>IF(ISERROR(VLOOKUP(AL1346,Datos!D1339:E1344,2,0)),0,VLOOKUP(AL1346,Datos!D1339:E1344,2,0))</f>
        <v>0</v>
      </c>
      <c r="AL1346" s="198">
        <f>IF(ISERROR(VLOOKUP(Y1346,Datos!B1339:E1344,3,0)),0,VLOOKUP(Y1346,Datos!B1339:E1344,3,0))</f>
        <v>0</v>
      </c>
      <c r="AM1346" s="198">
        <f t="shared" si="65"/>
        <v>4</v>
      </c>
      <c r="AN1346" s="198" t="str">
        <f>IF(ISERROR(VLOOKUP($AM1346,Datos!$I$24:$J$28,2,0)),"-",VLOOKUP($AM1346,Datos!$I$24:$J$28,2,0))</f>
        <v>Moderado</v>
      </c>
    </row>
    <row r="1347" spans="1:40" s="199" customFormat="1">
      <c r="A1347" s="196"/>
      <c r="B1347" s="177"/>
      <c r="C1347" s="177"/>
      <c r="D1347" s="177"/>
      <c r="E1347" s="177"/>
      <c r="F1347" s="177"/>
      <c r="G1347" s="177"/>
      <c r="H1347" s="177"/>
      <c r="I1347" s="177"/>
      <c r="J1347" s="177"/>
      <c r="K1347" s="177"/>
      <c r="L1347" s="177"/>
      <c r="M1347" s="178" t="s">
        <v>191</v>
      </c>
      <c r="N1347" s="178" t="s">
        <v>194</v>
      </c>
      <c r="O1347" s="198">
        <f>IF( AND($M1347&lt;&gt;"", $N1347&lt;&gt;""), VLOOKUP( IF(ISERROR(VLOOKUP($M1347,Datos!$B$8:$C$13,2,0)),0,VLOOKUP($M1347,Datos!$B$8:$C$13,2,0)), Datos!$I$9:$N$13, IF(ISERROR(VLOOKUP($N1347,Datos!$B$17:$C$21,2,0)),0,VLOOKUP($N1347, Datos!$B$17:$C$21,2,0)+1),  0),  "-")</f>
        <v>22</v>
      </c>
      <c r="P1347" s="177"/>
      <c r="Q1347" s="177"/>
      <c r="R1347" s="177"/>
      <c r="S1347" s="178" t="s">
        <v>40</v>
      </c>
      <c r="T1347" s="198" t="str">
        <f>IF(ISERROR(VLOOKUP($S1347,Datos!$B$25:$C$29,2,0)),"", VLOOKUP($S1347,Datos!$B$25:$C$29,2,0))</f>
        <v>Alta</v>
      </c>
      <c r="U1347" s="198" t="str">
        <f>VLOOKUP($S1347,'Efectividad de Controles'!$B$5:$D$9,3,0)</f>
        <v>Impacto / Probabilidad</v>
      </c>
      <c r="V1347" s="177"/>
      <c r="W1347" s="177"/>
      <c r="X1347" s="178" t="s">
        <v>191</v>
      </c>
      <c r="Y1347" s="178" t="s">
        <v>196</v>
      </c>
      <c r="Z1347" s="198">
        <f>IF( AND($X1347&lt;&gt;"", $Y1347&lt;&gt;""), VLOOKUP( IF(ISERROR(VLOOKUP($X1347,Datos!$B$8:$C$13,2,0)),0,VLOOKUP($X1347,Datos!$B$8:$C$13,2,0)), Datos!$I$9:$N$13, IF(ISERROR(VLOOKUP($Y1347,Datos!$B$17:$C$21,2,0)),0,VLOOKUP($Y1347, Datos!$B$17:$C$21,2,0)+1),  0),  "-")</f>
        <v>25</v>
      </c>
      <c r="AA1347" s="177"/>
      <c r="AB1347" s="177"/>
      <c r="AC1347" s="179"/>
      <c r="AD1347" s="180"/>
      <c r="AE1347" s="198">
        <f t="shared" si="63"/>
        <v>22</v>
      </c>
      <c r="AF1347" s="198">
        <f t="shared" si="64"/>
        <v>25</v>
      </c>
      <c r="AG1347" s="178">
        <v>3</v>
      </c>
      <c r="AH1347" s="198" t="str">
        <f>IF(ISERROR(VLOOKUP($AG1347,Datos!$A$9:$E$13,2,0)),"",VLOOKUP($AG1347,Datos!$A$9:$E$13,2,0))</f>
        <v>3 Moderado</v>
      </c>
      <c r="AI1347" s="197" t="str">
        <f>IF(ISERROR(VLOOKUP($AJ1347,Datos!$D$8:$E$13,2,0)),0,VLOOKUP($AJ1347,Datos!$D$8:$E$13,2,0))</f>
        <v>Extremadamente Dañino</v>
      </c>
      <c r="AJ1347" s="198">
        <f>IF(ISERROR(VLOOKUP($X1347,Datos!$B$8:$E$13,3,0)), 0, VLOOKUP($X1347,Datos!$B$8:$E$13,3,0))</f>
        <v>4</v>
      </c>
      <c r="AK1347" s="198">
        <f>IF(ISERROR(VLOOKUP(AL1347,Datos!D1340:E1345,2,0)),0,VLOOKUP(AL1347,Datos!D1340:E1345,2,0))</f>
        <v>0</v>
      </c>
      <c r="AL1347" s="198">
        <f>IF(ISERROR(VLOOKUP(Y1347,Datos!B1340:E1345,3,0)),0,VLOOKUP(Y1347,Datos!B1340:E1345,3,0))</f>
        <v>0</v>
      </c>
      <c r="AM1347" s="198">
        <f t="shared" si="65"/>
        <v>4</v>
      </c>
      <c r="AN1347" s="198" t="str">
        <f>IF(ISERROR(VLOOKUP($AM1347,Datos!$I$24:$J$28,2,0)),"-",VLOOKUP($AM1347,Datos!$I$24:$J$28,2,0))</f>
        <v>Moderado</v>
      </c>
    </row>
    <row r="1348" spans="1:40" s="199" customFormat="1">
      <c r="A1348" s="196"/>
      <c r="B1348" s="177"/>
      <c r="C1348" s="177"/>
      <c r="D1348" s="177"/>
      <c r="E1348" s="177"/>
      <c r="F1348" s="177"/>
      <c r="G1348" s="177"/>
      <c r="H1348" s="177"/>
      <c r="I1348" s="177"/>
      <c r="J1348" s="177"/>
      <c r="K1348" s="177"/>
      <c r="L1348" s="177"/>
      <c r="M1348" s="178" t="s">
        <v>191</v>
      </c>
      <c r="N1348" s="178" t="s">
        <v>194</v>
      </c>
      <c r="O1348" s="198">
        <f>IF( AND($M1348&lt;&gt;"", $N1348&lt;&gt;""), VLOOKUP( IF(ISERROR(VLOOKUP($M1348,Datos!$B$8:$C$13,2,0)),0,VLOOKUP($M1348,Datos!$B$8:$C$13,2,0)), Datos!$I$9:$N$13, IF(ISERROR(VLOOKUP($N1348,Datos!$B$17:$C$21,2,0)),0,VLOOKUP($N1348, Datos!$B$17:$C$21,2,0)+1),  0),  "-")</f>
        <v>22</v>
      </c>
      <c r="P1348" s="177"/>
      <c r="Q1348" s="177"/>
      <c r="R1348" s="177"/>
      <c r="S1348" s="178" t="s">
        <v>40</v>
      </c>
      <c r="T1348" s="198" t="str">
        <f>IF(ISERROR(VLOOKUP($S1348,Datos!$B$25:$C$29,2,0)),"", VLOOKUP($S1348,Datos!$B$25:$C$29,2,0))</f>
        <v>Alta</v>
      </c>
      <c r="U1348" s="198" t="str">
        <f>VLOOKUP($S1348,'Efectividad de Controles'!$B$5:$D$9,3,0)</f>
        <v>Impacto / Probabilidad</v>
      </c>
      <c r="V1348" s="177"/>
      <c r="W1348" s="177"/>
      <c r="X1348" s="178" t="s">
        <v>191</v>
      </c>
      <c r="Y1348" s="178" t="s">
        <v>196</v>
      </c>
      <c r="Z1348" s="198">
        <f>IF( AND($X1348&lt;&gt;"", $Y1348&lt;&gt;""), VLOOKUP( IF(ISERROR(VLOOKUP($X1348,Datos!$B$8:$C$13,2,0)),0,VLOOKUP($X1348,Datos!$B$8:$C$13,2,0)), Datos!$I$9:$N$13, IF(ISERROR(VLOOKUP($Y1348,Datos!$B$17:$C$21,2,0)),0,VLOOKUP($Y1348, Datos!$B$17:$C$21,2,0)+1),  0),  "-")</f>
        <v>25</v>
      </c>
      <c r="AA1348" s="177"/>
      <c r="AB1348" s="177"/>
      <c r="AC1348" s="179"/>
      <c r="AD1348" s="180"/>
      <c r="AE1348" s="198">
        <f t="shared" si="63"/>
        <v>22</v>
      </c>
      <c r="AF1348" s="198">
        <f t="shared" si="64"/>
        <v>25</v>
      </c>
      <c r="AG1348" s="178">
        <v>3</v>
      </c>
      <c r="AH1348" s="198" t="str">
        <f>IF(ISERROR(VLOOKUP($AG1348,Datos!$A$9:$E$13,2,0)),"",VLOOKUP($AG1348,Datos!$A$9:$E$13,2,0))</f>
        <v>3 Moderado</v>
      </c>
      <c r="AI1348" s="197" t="str">
        <f>IF(ISERROR(VLOOKUP($AJ1348,Datos!$D$8:$E$13,2,0)),0,VLOOKUP($AJ1348,Datos!$D$8:$E$13,2,0))</f>
        <v>Extremadamente Dañino</v>
      </c>
      <c r="AJ1348" s="198">
        <f>IF(ISERROR(VLOOKUP($X1348,Datos!$B$8:$E$13,3,0)), 0, VLOOKUP($X1348,Datos!$B$8:$E$13,3,0))</f>
        <v>4</v>
      </c>
      <c r="AK1348" s="198">
        <f>IF(ISERROR(VLOOKUP(AL1348,Datos!D1341:E1346,2,0)),0,VLOOKUP(AL1348,Datos!D1341:E1346,2,0))</f>
        <v>0</v>
      </c>
      <c r="AL1348" s="198">
        <f>IF(ISERROR(VLOOKUP(Y1348,Datos!B1341:E1346,3,0)),0,VLOOKUP(Y1348,Datos!B1341:E1346,3,0))</f>
        <v>0</v>
      </c>
      <c r="AM1348" s="198">
        <f t="shared" si="65"/>
        <v>4</v>
      </c>
      <c r="AN1348" s="198" t="str">
        <f>IF(ISERROR(VLOOKUP($AM1348,Datos!$I$24:$J$28,2,0)),"-",VLOOKUP($AM1348,Datos!$I$24:$J$28,2,0))</f>
        <v>Moderado</v>
      </c>
    </row>
    <row r="1349" spans="1:40" s="199" customFormat="1">
      <c r="A1349" s="196"/>
      <c r="B1349" s="177"/>
      <c r="C1349" s="177"/>
      <c r="D1349" s="177"/>
      <c r="E1349" s="177"/>
      <c r="F1349" s="177"/>
      <c r="G1349" s="177"/>
      <c r="H1349" s="177"/>
      <c r="I1349" s="177"/>
      <c r="J1349" s="177"/>
      <c r="K1349" s="177"/>
      <c r="L1349" s="177"/>
      <c r="M1349" s="178" t="s">
        <v>191</v>
      </c>
      <c r="N1349" s="178" t="s">
        <v>194</v>
      </c>
      <c r="O1349" s="198">
        <f>IF( AND($M1349&lt;&gt;"", $N1349&lt;&gt;""), VLOOKUP( IF(ISERROR(VLOOKUP($M1349,Datos!$B$8:$C$13,2,0)),0,VLOOKUP($M1349,Datos!$B$8:$C$13,2,0)), Datos!$I$9:$N$13, IF(ISERROR(VLOOKUP($N1349,Datos!$B$17:$C$21,2,0)),0,VLOOKUP($N1349, Datos!$B$17:$C$21,2,0)+1),  0),  "-")</f>
        <v>22</v>
      </c>
      <c r="P1349" s="177"/>
      <c r="Q1349" s="177"/>
      <c r="R1349" s="177"/>
      <c r="S1349" s="178" t="s">
        <v>40</v>
      </c>
      <c r="T1349" s="198" t="str">
        <f>IF(ISERROR(VLOOKUP($S1349,Datos!$B$25:$C$29,2,0)),"", VLOOKUP($S1349,Datos!$B$25:$C$29,2,0))</f>
        <v>Alta</v>
      </c>
      <c r="U1349" s="198" t="str">
        <f>VLOOKUP($S1349,'Efectividad de Controles'!$B$5:$D$9,3,0)</f>
        <v>Impacto / Probabilidad</v>
      </c>
      <c r="V1349" s="177"/>
      <c r="W1349" s="177"/>
      <c r="X1349" s="178" t="s">
        <v>191</v>
      </c>
      <c r="Y1349" s="178" t="s">
        <v>196</v>
      </c>
      <c r="Z1349" s="198">
        <f>IF( AND($X1349&lt;&gt;"", $Y1349&lt;&gt;""), VLOOKUP( IF(ISERROR(VLOOKUP($X1349,Datos!$B$8:$C$13,2,0)),0,VLOOKUP($X1349,Datos!$B$8:$C$13,2,0)), Datos!$I$9:$N$13, IF(ISERROR(VLOOKUP($Y1349,Datos!$B$17:$C$21,2,0)),0,VLOOKUP($Y1349, Datos!$B$17:$C$21,2,0)+1),  0),  "-")</f>
        <v>25</v>
      </c>
      <c r="AA1349" s="177"/>
      <c r="AB1349" s="177"/>
      <c r="AC1349" s="179"/>
      <c r="AD1349" s="180"/>
      <c r="AE1349" s="198">
        <f t="shared" si="63"/>
        <v>22</v>
      </c>
      <c r="AF1349" s="198">
        <f t="shared" si="64"/>
        <v>25</v>
      </c>
      <c r="AG1349" s="178">
        <v>3</v>
      </c>
      <c r="AH1349" s="198" t="str">
        <f>IF(ISERROR(VLOOKUP($AG1349,Datos!$A$9:$E$13,2,0)),"",VLOOKUP($AG1349,Datos!$A$9:$E$13,2,0))</f>
        <v>3 Moderado</v>
      </c>
      <c r="AI1349" s="197" t="str">
        <f>IF(ISERROR(VLOOKUP($AJ1349,Datos!$D$8:$E$13,2,0)),0,VLOOKUP($AJ1349,Datos!$D$8:$E$13,2,0))</f>
        <v>Extremadamente Dañino</v>
      </c>
      <c r="AJ1349" s="198">
        <f>IF(ISERROR(VLOOKUP($X1349,Datos!$B$8:$E$13,3,0)), 0, VLOOKUP($X1349,Datos!$B$8:$E$13,3,0))</f>
        <v>4</v>
      </c>
      <c r="AK1349" s="198">
        <f>IF(ISERROR(VLOOKUP(AL1349,Datos!D1342:E1347,2,0)),0,VLOOKUP(AL1349,Datos!D1342:E1347,2,0))</f>
        <v>0</v>
      </c>
      <c r="AL1349" s="198">
        <f>IF(ISERROR(VLOOKUP(Y1349,Datos!B1342:E1347,3,0)),0,VLOOKUP(Y1349,Datos!B1342:E1347,3,0))</f>
        <v>0</v>
      </c>
      <c r="AM1349" s="198">
        <f t="shared" si="65"/>
        <v>4</v>
      </c>
      <c r="AN1349" s="198" t="str">
        <f>IF(ISERROR(VLOOKUP($AM1349,Datos!$I$24:$J$28,2,0)),"-",VLOOKUP($AM1349,Datos!$I$24:$J$28,2,0))</f>
        <v>Moderado</v>
      </c>
    </row>
    <row r="1350" spans="1:40" s="199" customFormat="1">
      <c r="A1350" s="196"/>
      <c r="B1350" s="177"/>
      <c r="C1350" s="177"/>
      <c r="D1350" s="177"/>
      <c r="E1350" s="177"/>
      <c r="F1350" s="177"/>
      <c r="G1350" s="177"/>
      <c r="H1350" s="177"/>
      <c r="I1350" s="177"/>
      <c r="J1350" s="177"/>
      <c r="K1350" s="177"/>
      <c r="L1350" s="177"/>
      <c r="M1350" s="178" t="s">
        <v>191</v>
      </c>
      <c r="N1350" s="178" t="s">
        <v>194</v>
      </c>
      <c r="O1350" s="198">
        <f>IF( AND($M1350&lt;&gt;"", $N1350&lt;&gt;""), VLOOKUP( IF(ISERROR(VLOOKUP($M1350,Datos!$B$8:$C$13,2,0)),0,VLOOKUP($M1350,Datos!$B$8:$C$13,2,0)), Datos!$I$9:$N$13, IF(ISERROR(VLOOKUP($N1350,Datos!$B$17:$C$21,2,0)),0,VLOOKUP($N1350, Datos!$B$17:$C$21,2,0)+1),  0),  "-")</f>
        <v>22</v>
      </c>
      <c r="P1350" s="177"/>
      <c r="Q1350" s="177"/>
      <c r="R1350" s="177"/>
      <c r="S1350" s="178" t="s">
        <v>40</v>
      </c>
      <c r="T1350" s="198" t="str">
        <f>IF(ISERROR(VLOOKUP($S1350,Datos!$B$25:$C$29,2,0)),"", VLOOKUP($S1350,Datos!$B$25:$C$29,2,0))</f>
        <v>Alta</v>
      </c>
      <c r="U1350" s="198" t="str">
        <f>VLOOKUP($S1350,'Efectividad de Controles'!$B$5:$D$9,3,0)</f>
        <v>Impacto / Probabilidad</v>
      </c>
      <c r="V1350" s="177"/>
      <c r="W1350" s="177"/>
      <c r="X1350" s="178" t="s">
        <v>191</v>
      </c>
      <c r="Y1350" s="178" t="s">
        <v>196</v>
      </c>
      <c r="Z1350" s="198">
        <f>IF( AND($X1350&lt;&gt;"", $Y1350&lt;&gt;""), VLOOKUP( IF(ISERROR(VLOOKUP($X1350,Datos!$B$8:$C$13,2,0)),0,VLOOKUP($X1350,Datos!$B$8:$C$13,2,0)), Datos!$I$9:$N$13, IF(ISERROR(VLOOKUP($Y1350,Datos!$B$17:$C$21,2,0)),0,VLOOKUP($Y1350, Datos!$B$17:$C$21,2,0)+1),  0),  "-")</f>
        <v>25</v>
      </c>
      <c r="AA1350" s="177"/>
      <c r="AB1350" s="177"/>
      <c r="AC1350" s="179"/>
      <c r="AD1350" s="180"/>
      <c r="AE1350" s="198">
        <f t="shared" si="63"/>
        <v>22</v>
      </c>
      <c r="AF1350" s="198">
        <f t="shared" si="64"/>
        <v>25</v>
      </c>
      <c r="AG1350" s="178">
        <v>3</v>
      </c>
      <c r="AH1350" s="198" t="str">
        <f>IF(ISERROR(VLOOKUP($AG1350,Datos!$A$9:$E$13,2,0)),"",VLOOKUP($AG1350,Datos!$A$9:$E$13,2,0))</f>
        <v>3 Moderado</v>
      </c>
      <c r="AI1350" s="197" t="str">
        <f>IF(ISERROR(VLOOKUP($AJ1350,Datos!$D$8:$E$13,2,0)),0,VLOOKUP($AJ1350,Datos!$D$8:$E$13,2,0))</f>
        <v>Extremadamente Dañino</v>
      </c>
      <c r="AJ1350" s="198">
        <f>IF(ISERROR(VLOOKUP($X1350,Datos!$B$8:$E$13,3,0)), 0, VLOOKUP($X1350,Datos!$B$8:$E$13,3,0))</f>
        <v>4</v>
      </c>
      <c r="AK1350" s="198">
        <f>IF(ISERROR(VLOOKUP(AL1350,Datos!D1343:E1348,2,0)),0,VLOOKUP(AL1350,Datos!D1343:E1348,2,0))</f>
        <v>0</v>
      </c>
      <c r="AL1350" s="198">
        <f>IF(ISERROR(VLOOKUP(Y1350,Datos!B1343:E1348,3,0)),0,VLOOKUP(Y1350,Datos!B1343:E1348,3,0))</f>
        <v>0</v>
      </c>
      <c r="AM1350" s="198">
        <f t="shared" si="65"/>
        <v>4</v>
      </c>
      <c r="AN1350" s="198" t="str">
        <f>IF(ISERROR(VLOOKUP($AM1350,Datos!$I$24:$J$28,2,0)),"-",VLOOKUP($AM1350,Datos!$I$24:$J$28,2,0))</f>
        <v>Moderado</v>
      </c>
    </row>
    <row r="1351" spans="1:40" s="199" customFormat="1">
      <c r="A1351" s="196"/>
      <c r="B1351" s="177"/>
      <c r="C1351" s="177"/>
      <c r="D1351" s="177"/>
      <c r="E1351" s="177"/>
      <c r="F1351" s="177"/>
      <c r="G1351" s="177"/>
      <c r="H1351" s="177"/>
      <c r="I1351" s="177"/>
      <c r="J1351" s="177"/>
      <c r="K1351" s="177"/>
      <c r="L1351" s="177"/>
      <c r="M1351" s="178" t="s">
        <v>191</v>
      </c>
      <c r="N1351" s="178" t="s">
        <v>194</v>
      </c>
      <c r="O1351" s="198">
        <f>IF( AND($M1351&lt;&gt;"", $N1351&lt;&gt;""), VLOOKUP( IF(ISERROR(VLOOKUP($M1351,Datos!$B$8:$C$13,2,0)),0,VLOOKUP($M1351,Datos!$B$8:$C$13,2,0)), Datos!$I$9:$N$13, IF(ISERROR(VLOOKUP($N1351,Datos!$B$17:$C$21,2,0)),0,VLOOKUP($N1351, Datos!$B$17:$C$21,2,0)+1),  0),  "-")</f>
        <v>22</v>
      </c>
      <c r="P1351" s="177"/>
      <c r="Q1351" s="177"/>
      <c r="R1351" s="177"/>
      <c r="S1351" s="178" t="s">
        <v>40</v>
      </c>
      <c r="T1351" s="198" t="str">
        <f>IF(ISERROR(VLOOKUP($S1351,Datos!$B$25:$C$29,2,0)),"", VLOOKUP($S1351,Datos!$B$25:$C$29,2,0))</f>
        <v>Alta</v>
      </c>
      <c r="U1351" s="198" t="str">
        <f>VLOOKUP($S1351,'Efectividad de Controles'!$B$5:$D$9,3,0)</f>
        <v>Impacto / Probabilidad</v>
      </c>
      <c r="V1351" s="177"/>
      <c r="W1351" s="177"/>
      <c r="X1351" s="178" t="s">
        <v>191</v>
      </c>
      <c r="Y1351" s="178" t="s">
        <v>196</v>
      </c>
      <c r="Z1351" s="198">
        <f>IF( AND($X1351&lt;&gt;"", $Y1351&lt;&gt;""), VLOOKUP( IF(ISERROR(VLOOKUP($X1351,Datos!$B$8:$C$13,2,0)),0,VLOOKUP($X1351,Datos!$B$8:$C$13,2,0)), Datos!$I$9:$N$13, IF(ISERROR(VLOOKUP($Y1351,Datos!$B$17:$C$21,2,0)),0,VLOOKUP($Y1351, Datos!$B$17:$C$21,2,0)+1),  0),  "-")</f>
        <v>25</v>
      </c>
      <c r="AA1351" s="177"/>
      <c r="AB1351" s="177"/>
      <c r="AC1351" s="179"/>
      <c r="AD1351" s="180"/>
      <c r="AE1351" s="198">
        <f t="shared" si="63"/>
        <v>22</v>
      </c>
      <c r="AF1351" s="198">
        <f t="shared" si="64"/>
        <v>25</v>
      </c>
      <c r="AG1351" s="178">
        <v>3</v>
      </c>
      <c r="AH1351" s="198" t="str">
        <f>IF(ISERROR(VLOOKUP($AG1351,Datos!$A$9:$E$13,2,0)),"",VLOOKUP($AG1351,Datos!$A$9:$E$13,2,0))</f>
        <v>3 Moderado</v>
      </c>
      <c r="AI1351" s="197" t="str">
        <f>IF(ISERROR(VLOOKUP($AJ1351,Datos!$D$8:$E$13,2,0)),0,VLOOKUP($AJ1351,Datos!$D$8:$E$13,2,0))</f>
        <v>Extremadamente Dañino</v>
      </c>
      <c r="AJ1351" s="198">
        <f>IF(ISERROR(VLOOKUP($X1351,Datos!$B$8:$E$13,3,0)), 0, VLOOKUP($X1351,Datos!$B$8:$E$13,3,0))</f>
        <v>4</v>
      </c>
      <c r="AK1351" s="198">
        <f>IF(ISERROR(VLOOKUP(AL1351,Datos!D1344:E1349,2,0)),0,VLOOKUP(AL1351,Datos!D1344:E1349,2,0))</f>
        <v>0</v>
      </c>
      <c r="AL1351" s="198">
        <f>IF(ISERROR(VLOOKUP(Y1351,Datos!B1344:E1349,3,0)),0,VLOOKUP(Y1351,Datos!B1344:E1349,3,0))</f>
        <v>0</v>
      </c>
      <c r="AM1351" s="198">
        <f t="shared" si="65"/>
        <v>4</v>
      </c>
      <c r="AN1351" s="198" t="str">
        <f>IF(ISERROR(VLOOKUP($AM1351,Datos!$I$24:$J$28,2,0)),"-",VLOOKUP($AM1351,Datos!$I$24:$J$28,2,0))</f>
        <v>Moderado</v>
      </c>
    </row>
    <row r="1352" spans="1:40" s="199" customFormat="1">
      <c r="A1352" s="196"/>
      <c r="B1352" s="177"/>
      <c r="C1352" s="177"/>
      <c r="D1352" s="177"/>
      <c r="E1352" s="177"/>
      <c r="F1352" s="177"/>
      <c r="G1352" s="177"/>
      <c r="H1352" s="177"/>
      <c r="I1352" s="177"/>
      <c r="J1352" s="177"/>
      <c r="K1352" s="177"/>
      <c r="L1352" s="177"/>
      <c r="M1352" s="178" t="s">
        <v>191</v>
      </c>
      <c r="N1352" s="178" t="s">
        <v>194</v>
      </c>
      <c r="O1352" s="198">
        <f>IF( AND($M1352&lt;&gt;"", $N1352&lt;&gt;""), VLOOKUP( IF(ISERROR(VLOOKUP($M1352,Datos!$B$8:$C$13,2,0)),0,VLOOKUP($M1352,Datos!$B$8:$C$13,2,0)), Datos!$I$9:$N$13, IF(ISERROR(VLOOKUP($N1352,Datos!$B$17:$C$21,2,0)),0,VLOOKUP($N1352, Datos!$B$17:$C$21,2,0)+1),  0),  "-")</f>
        <v>22</v>
      </c>
      <c r="P1352" s="177"/>
      <c r="Q1352" s="177"/>
      <c r="R1352" s="177"/>
      <c r="S1352" s="178" t="s">
        <v>40</v>
      </c>
      <c r="T1352" s="198" t="str">
        <f>IF(ISERROR(VLOOKUP($S1352,Datos!$B$25:$C$29,2,0)),"", VLOOKUP($S1352,Datos!$B$25:$C$29,2,0))</f>
        <v>Alta</v>
      </c>
      <c r="U1352" s="198" t="str">
        <f>VLOOKUP($S1352,'Efectividad de Controles'!$B$5:$D$9,3,0)</f>
        <v>Impacto / Probabilidad</v>
      </c>
      <c r="V1352" s="177"/>
      <c r="W1352" s="177"/>
      <c r="X1352" s="178" t="s">
        <v>191</v>
      </c>
      <c r="Y1352" s="178" t="s">
        <v>196</v>
      </c>
      <c r="Z1352" s="198">
        <f>IF( AND($X1352&lt;&gt;"", $Y1352&lt;&gt;""), VLOOKUP( IF(ISERROR(VLOOKUP($X1352,Datos!$B$8:$C$13,2,0)),0,VLOOKUP($X1352,Datos!$B$8:$C$13,2,0)), Datos!$I$9:$N$13, IF(ISERROR(VLOOKUP($Y1352,Datos!$B$17:$C$21,2,0)),0,VLOOKUP($Y1352, Datos!$B$17:$C$21,2,0)+1),  0),  "-")</f>
        <v>25</v>
      </c>
      <c r="AA1352" s="177"/>
      <c r="AB1352" s="177"/>
      <c r="AC1352" s="179"/>
      <c r="AD1352" s="180"/>
      <c r="AE1352" s="198">
        <f t="shared" si="63"/>
        <v>22</v>
      </c>
      <c r="AF1352" s="198">
        <f t="shared" si="64"/>
        <v>25</v>
      </c>
      <c r="AG1352" s="178">
        <v>3</v>
      </c>
      <c r="AH1352" s="198" t="str">
        <f>IF(ISERROR(VLOOKUP($AG1352,Datos!$A$9:$E$13,2,0)),"",VLOOKUP($AG1352,Datos!$A$9:$E$13,2,0))</f>
        <v>3 Moderado</v>
      </c>
      <c r="AI1352" s="197" t="str">
        <f>IF(ISERROR(VLOOKUP($AJ1352,Datos!$D$8:$E$13,2,0)),0,VLOOKUP($AJ1352,Datos!$D$8:$E$13,2,0))</f>
        <v>Extremadamente Dañino</v>
      </c>
      <c r="AJ1352" s="198">
        <f>IF(ISERROR(VLOOKUP($X1352,Datos!$B$8:$E$13,3,0)), 0, VLOOKUP($X1352,Datos!$B$8:$E$13,3,0))</f>
        <v>4</v>
      </c>
      <c r="AK1352" s="198">
        <f>IF(ISERROR(VLOOKUP(AL1352,Datos!D1345:E1350,2,0)),0,VLOOKUP(AL1352,Datos!D1345:E1350,2,0))</f>
        <v>0</v>
      </c>
      <c r="AL1352" s="198">
        <f>IF(ISERROR(VLOOKUP(Y1352,Datos!B1345:E1350,3,0)),0,VLOOKUP(Y1352,Datos!B1345:E1350,3,0))</f>
        <v>0</v>
      </c>
      <c r="AM1352" s="198">
        <f t="shared" si="65"/>
        <v>4</v>
      </c>
      <c r="AN1352" s="198" t="str">
        <f>IF(ISERROR(VLOOKUP($AM1352,Datos!$I$24:$J$28,2,0)),"-",VLOOKUP($AM1352,Datos!$I$24:$J$28,2,0))</f>
        <v>Moderado</v>
      </c>
    </row>
    <row r="1353" spans="1:40" s="199" customFormat="1">
      <c r="A1353" s="196"/>
      <c r="B1353" s="177"/>
      <c r="C1353" s="177"/>
      <c r="D1353" s="177"/>
      <c r="E1353" s="177"/>
      <c r="F1353" s="177"/>
      <c r="G1353" s="177"/>
      <c r="H1353" s="177"/>
      <c r="I1353" s="177"/>
      <c r="J1353" s="177"/>
      <c r="K1353" s="177"/>
      <c r="L1353" s="177"/>
      <c r="M1353" s="178" t="s">
        <v>191</v>
      </c>
      <c r="N1353" s="178" t="s">
        <v>194</v>
      </c>
      <c r="O1353" s="198">
        <f>IF( AND($M1353&lt;&gt;"", $N1353&lt;&gt;""), VLOOKUP( IF(ISERROR(VLOOKUP($M1353,Datos!$B$8:$C$13,2,0)),0,VLOOKUP($M1353,Datos!$B$8:$C$13,2,0)), Datos!$I$9:$N$13, IF(ISERROR(VLOOKUP($N1353,Datos!$B$17:$C$21,2,0)),0,VLOOKUP($N1353, Datos!$B$17:$C$21,2,0)+1),  0),  "-")</f>
        <v>22</v>
      </c>
      <c r="P1353" s="177"/>
      <c r="Q1353" s="177"/>
      <c r="R1353" s="177"/>
      <c r="S1353" s="178" t="s">
        <v>40</v>
      </c>
      <c r="T1353" s="198" t="str">
        <f>IF(ISERROR(VLOOKUP($S1353,Datos!$B$25:$C$29,2,0)),"", VLOOKUP($S1353,Datos!$B$25:$C$29,2,0))</f>
        <v>Alta</v>
      </c>
      <c r="U1353" s="198" t="str">
        <f>VLOOKUP($S1353,'Efectividad de Controles'!$B$5:$D$9,3,0)</f>
        <v>Impacto / Probabilidad</v>
      </c>
      <c r="V1353" s="177"/>
      <c r="W1353" s="177"/>
      <c r="X1353" s="178" t="s">
        <v>191</v>
      </c>
      <c r="Y1353" s="178" t="s">
        <v>196</v>
      </c>
      <c r="Z1353" s="198">
        <f>IF( AND($X1353&lt;&gt;"", $Y1353&lt;&gt;""), VLOOKUP( IF(ISERROR(VLOOKUP($X1353,Datos!$B$8:$C$13,2,0)),0,VLOOKUP($X1353,Datos!$B$8:$C$13,2,0)), Datos!$I$9:$N$13, IF(ISERROR(VLOOKUP($Y1353,Datos!$B$17:$C$21,2,0)),0,VLOOKUP($Y1353, Datos!$B$17:$C$21,2,0)+1),  0),  "-")</f>
        <v>25</v>
      </c>
      <c r="AA1353" s="177"/>
      <c r="AB1353" s="177"/>
      <c r="AC1353" s="179"/>
      <c r="AD1353" s="180"/>
      <c r="AE1353" s="198">
        <f t="shared" si="63"/>
        <v>22</v>
      </c>
      <c r="AF1353" s="198">
        <f t="shared" si="64"/>
        <v>25</v>
      </c>
      <c r="AG1353" s="178">
        <v>3</v>
      </c>
      <c r="AH1353" s="198" t="str">
        <f>IF(ISERROR(VLOOKUP($AG1353,Datos!$A$9:$E$13,2,0)),"",VLOOKUP($AG1353,Datos!$A$9:$E$13,2,0))</f>
        <v>3 Moderado</v>
      </c>
      <c r="AI1353" s="197" t="str">
        <f>IF(ISERROR(VLOOKUP($AJ1353,Datos!$D$8:$E$13,2,0)),0,VLOOKUP($AJ1353,Datos!$D$8:$E$13,2,0))</f>
        <v>Extremadamente Dañino</v>
      </c>
      <c r="AJ1353" s="198">
        <f>IF(ISERROR(VLOOKUP($X1353,Datos!$B$8:$E$13,3,0)), 0, VLOOKUP($X1353,Datos!$B$8:$E$13,3,0))</f>
        <v>4</v>
      </c>
      <c r="AK1353" s="198">
        <f>IF(ISERROR(VLOOKUP(AL1353,Datos!D1346:E1351,2,0)),0,VLOOKUP(AL1353,Datos!D1346:E1351,2,0))</f>
        <v>0</v>
      </c>
      <c r="AL1353" s="198">
        <f>IF(ISERROR(VLOOKUP(Y1353,Datos!B1346:E1351,3,0)),0,VLOOKUP(Y1353,Datos!B1346:E1351,3,0))</f>
        <v>0</v>
      </c>
      <c r="AM1353" s="198">
        <f t="shared" si="65"/>
        <v>4</v>
      </c>
      <c r="AN1353" s="198" t="str">
        <f>IF(ISERROR(VLOOKUP($AM1353,Datos!$I$24:$J$28,2,0)),"-",VLOOKUP($AM1353,Datos!$I$24:$J$28,2,0))</f>
        <v>Moderado</v>
      </c>
    </row>
    <row r="1354" spans="1:40" s="199" customFormat="1">
      <c r="A1354" s="196"/>
      <c r="B1354" s="177"/>
      <c r="C1354" s="177"/>
      <c r="D1354" s="177"/>
      <c r="E1354" s="177"/>
      <c r="F1354" s="177"/>
      <c r="G1354" s="177"/>
      <c r="H1354" s="177"/>
      <c r="I1354" s="177"/>
      <c r="J1354" s="177"/>
      <c r="K1354" s="177"/>
      <c r="L1354" s="177"/>
      <c r="M1354" s="178" t="s">
        <v>191</v>
      </c>
      <c r="N1354" s="178" t="s">
        <v>194</v>
      </c>
      <c r="O1354" s="198">
        <f>IF( AND($M1354&lt;&gt;"", $N1354&lt;&gt;""), VLOOKUP( IF(ISERROR(VLOOKUP($M1354,Datos!$B$8:$C$13,2,0)),0,VLOOKUP($M1354,Datos!$B$8:$C$13,2,0)), Datos!$I$9:$N$13, IF(ISERROR(VLOOKUP($N1354,Datos!$B$17:$C$21,2,0)),0,VLOOKUP($N1354, Datos!$B$17:$C$21,2,0)+1),  0),  "-")</f>
        <v>22</v>
      </c>
      <c r="P1354" s="177"/>
      <c r="Q1354" s="177"/>
      <c r="R1354" s="177"/>
      <c r="S1354" s="178" t="s">
        <v>40</v>
      </c>
      <c r="T1354" s="198" t="str">
        <f>IF(ISERROR(VLOOKUP($S1354,Datos!$B$25:$C$29,2,0)),"", VLOOKUP($S1354,Datos!$B$25:$C$29,2,0))</f>
        <v>Alta</v>
      </c>
      <c r="U1354" s="198" t="str">
        <f>VLOOKUP($S1354,'Efectividad de Controles'!$B$5:$D$9,3,0)</f>
        <v>Impacto / Probabilidad</v>
      </c>
      <c r="V1354" s="177"/>
      <c r="W1354" s="177"/>
      <c r="X1354" s="178" t="s">
        <v>191</v>
      </c>
      <c r="Y1354" s="178" t="s">
        <v>196</v>
      </c>
      <c r="Z1354" s="198">
        <f>IF( AND($X1354&lt;&gt;"", $Y1354&lt;&gt;""), VLOOKUP( IF(ISERROR(VLOOKUP($X1354,Datos!$B$8:$C$13,2,0)),0,VLOOKUP($X1354,Datos!$B$8:$C$13,2,0)), Datos!$I$9:$N$13, IF(ISERROR(VLOOKUP($Y1354,Datos!$B$17:$C$21,2,0)),0,VLOOKUP($Y1354, Datos!$B$17:$C$21,2,0)+1),  0),  "-")</f>
        <v>25</v>
      </c>
      <c r="AA1354" s="177"/>
      <c r="AB1354" s="177"/>
      <c r="AC1354" s="179"/>
      <c r="AD1354" s="180"/>
      <c r="AE1354" s="198">
        <f t="shared" si="63"/>
        <v>22</v>
      </c>
      <c r="AF1354" s="198">
        <f t="shared" si="64"/>
        <v>25</v>
      </c>
      <c r="AG1354" s="178">
        <v>3</v>
      </c>
      <c r="AH1354" s="198" t="str">
        <f>IF(ISERROR(VLOOKUP($AG1354,Datos!$A$9:$E$13,2,0)),"",VLOOKUP($AG1354,Datos!$A$9:$E$13,2,0))</f>
        <v>3 Moderado</v>
      </c>
      <c r="AI1354" s="197" t="str">
        <f>IF(ISERROR(VLOOKUP($AJ1354,Datos!$D$8:$E$13,2,0)),0,VLOOKUP($AJ1354,Datos!$D$8:$E$13,2,0))</f>
        <v>Extremadamente Dañino</v>
      </c>
      <c r="AJ1354" s="198">
        <f>IF(ISERROR(VLOOKUP($X1354,Datos!$B$8:$E$13,3,0)), 0, VLOOKUP($X1354,Datos!$B$8:$E$13,3,0))</f>
        <v>4</v>
      </c>
      <c r="AK1354" s="198">
        <f>IF(ISERROR(VLOOKUP(AL1354,Datos!D1347:E1352,2,0)),0,VLOOKUP(AL1354,Datos!D1347:E1352,2,0))</f>
        <v>0</v>
      </c>
      <c r="AL1354" s="198">
        <f>IF(ISERROR(VLOOKUP(Y1354,Datos!B1347:E1352,3,0)),0,VLOOKUP(Y1354,Datos!B1347:E1352,3,0))</f>
        <v>0</v>
      </c>
      <c r="AM1354" s="198">
        <f t="shared" si="65"/>
        <v>4</v>
      </c>
      <c r="AN1354" s="198" t="str">
        <f>IF(ISERROR(VLOOKUP($AM1354,Datos!$I$24:$J$28,2,0)),"-",VLOOKUP($AM1354,Datos!$I$24:$J$28,2,0))</f>
        <v>Moderado</v>
      </c>
    </row>
    <row r="1355" spans="1:40" s="199" customFormat="1">
      <c r="A1355" s="196"/>
      <c r="B1355" s="177"/>
      <c r="C1355" s="177"/>
      <c r="D1355" s="177"/>
      <c r="E1355" s="177"/>
      <c r="F1355" s="177"/>
      <c r="G1355" s="177"/>
      <c r="H1355" s="177"/>
      <c r="I1355" s="177"/>
      <c r="J1355" s="177"/>
      <c r="K1355" s="177"/>
      <c r="L1355" s="177"/>
      <c r="M1355" s="178" t="s">
        <v>191</v>
      </c>
      <c r="N1355" s="178" t="s">
        <v>194</v>
      </c>
      <c r="O1355" s="198">
        <f>IF( AND($M1355&lt;&gt;"", $N1355&lt;&gt;""), VLOOKUP( IF(ISERROR(VLOOKUP($M1355,Datos!$B$8:$C$13,2,0)),0,VLOOKUP($M1355,Datos!$B$8:$C$13,2,0)), Datos!$I$9:$N$13, IF(ISERROR(VLOOKUP($N1355,Datos!$B$17:$C$21,2,0)),0,VLOOKUP($N1355, Datos!$B$17:$C$21,2,0)+1),  0),  "-")</f>
        <v>22</v>
      </c>
      <c r="P1355" s="177"/>
      <c r="Q1355" s="177"/>
      <c r="R1355" s="177"/>
      <c r="S1355" s="178" t="s">
        <v>40</v>
      </c>
      <c r="T1355" s="198" t="str">
        <f>IF(ISERROR(VLOOKUP($S1355,Datos!$B$25:$C$29,2,0)),"", VLOOKUP($S1355,Datos!$B$25:$C$29,2,0))</f>
        <v>Alta</v>
      </c>
      <c r="U1355" s="198" t="str">
        <f>VLOOKUP($S1355,'Efectividad de Controles'!$B$5:$D$9,3,0)</f>
        <v>Impacto / Probabilidad</v>
      </c>
      <c r="V1355" s="177"/>
      <c r="W1355" s="177"/>
      <c r="X1355" s="178" t="s">
        <v>191</v>
      </c>
      <c r="Y1355" s="178" t="s">
        <v>196</v>
      </c>
      <c r="Z1355" s="198">
        <f>IF( AND($X1355&lt;&gt;"", $Y1355&lt;&gt;""), VLOOKUP( IF(ISERROR(VLOOKUP($X1355,Datos!$B$8:$C$13,2,0)),0,VLOOKUP($X1355,Datos!$B$8:$C$13,2,0)), Datos!$I$9:$N$13, IF(ISERROR(VLOOKUP($Y1355,Datos!$B$17:$C$21,2,0)),0,VLOOKUP($Y1355, Datos!$B$17:$C$21,2,0)+1),  0),  "-")</f>
        <v>25</v>
      </c>
      <c r="AA1355" s="177"/>
      <c r="AB1355" s="177"/>
      <c r="AC1355" s="179"/>
      <c r="AD1355" s="180"/>
      <c r="AE1355" s="198">
        <f t="shared" si="63"/>
        <v>22</v>
      </c>
      <c r="AF1355" s="198">
        <f t="shared" si="64"/>
        <v>25</v>
      </c>
      <c r="AG1355" s="178">
        <v>3</v>
      </c>
      <c r="AH1355" s="198" t="str">
        <f>IF(ISERROR(VLOOKUP($AG1355,Datos!$A$9:$E$13,2,0)),"",VLOOKUP($AG1355,Datos!$A$9:$E$13,2,0))</f>
        <v>3 Moderado</v>
      </c>
      <c r="AI1355" s="197" t="str">
        <f>IF(ISERROR(VLOOKUP($AJ1355,Datos!$D$8:$E$13,2,0)),0,VLOOKUP($AJ1355,Datos!$D$8:$E$13,2,0))</f>
        <v>Extremadamente Dañino</v>
      </c>
      <c r="AJ1355" s="198">
        <f>IF(ISERROR(VLOOKUP($X1355,Datos!$B$8:$E$13,3,0)), 0, VLOOKUP($X1355,Datos!$B$8:$E$13,3,0))</f>
        <v>4</v>
      </c>
      <c r="AK1355" s="198">
        <f>IF(ISERROR(VLOOKUP(AL1355,Datos!D1348:E1353,2,0)),0,VLOOKUP(AL1355,Datos!D1348:E1353,2,0))</f>
        <v>0</v>
      </c>
      <c r="AL1355" s="198">
        <f>IF(ISERROR(VLOOKUP(Y1355,Datos!B1348:E1353,3,0)),0,VLOOKUP(Y1355,Datos!B1348:E1353,3,0))</f>
        <v>0</v>
      </c>
      <c r="AM1355" s="198">
        <f t="shared" si="65"/>
        <v>4</v>
      </c>
      <c r="AN1355" s="198" t="str">
        <f>IF(ISERROR(VLOOKUP($AM1355,Datos!$I$24:$J$28,2,0)),"-",VLOOKUP($AM1355,Datos!$I$24:$J$28,2,0))</f>
        <v>Moderado</v>
      </c>
    </row>
    <row r="1356" spans="1:40" s="199" customFormat="1">
      <c r="A1356" s="196"/>
      <c r="B1356" s="177"/>
      <c r="C1356" s="177"/>
      <c r="D1356" s="177"/>
      <c r="E1356" s="177"/>
      <c r="F1356" s="177"/>
      <c r="G1356" s="177"/>
      <c r="H1356" s="177"/>
      <c r="I1356" s="177"/>
      <c r="J1356" s="177"/>
      <c r="K1356" s="177"/>
      <c r="L1356" s="177"/>
      <c r="M1356" s="178" t="s">
        <v>191</v>
      </c>
      <c r="N1356" s="178" t="s">
        <v>194</v>
      </c>
      <c r="O1356" s="198">
        <f>IF( AND($M1356&lt;&gt;"", $N1356&lt;&gt;""), VLOOKUP( IF(ISERROR(VLOOKUP($M1356,Datos!$B$8:$C$13,2,0)),0,VLOOKUP($M1356,Datos!$B$8:$C$13,2,0)), Datos!$I$9:$N$13, IF(ISERROR(VLOOKUP($N1356,Datos!$B$17:$C$21,2,0)),0,VLOOKUP($N1356, Datos!$B$17:$C$21,2,0)+1),  0),  "-")</f>
        <v>22</v>
      </c>
      <c r="P1356" s="177"/>
      <c r="Q1356" s="177"/>
      <c r="R1356" s="177"/>
      <c r="S1356" s="178" t="s">
        <v>40</v>
      </c>
      <c r="T1356" s="198" t="str">
        <f>IF(ISERROR(VLOOKUP($S1356,Datos!$B$25:$C$29,2,0)),"", VLOOKUP($S1356,Datos!$B$25:$C$29,2,0))</f>
        <v>Alta</v>
      </c>
      <c r="U1356" s="198" t="str">
        <f>VLOOKUP($S1356,'Efectividad de Controles'!$B$5:$D$9,3,0)</f>
        <v>Impacto / Probabilidad</v>
      </c>
      <c r="V1356" s="177"/>
      <c r="W1356" s="177"/>
      <c r="X1356" s="178" t="s">
        <v>191</v>
      </c>
      <c r="Y1356" s="178" t="s">
        <v>196</v>
      </c>
      <c r="Z1356" s="198">
        <f>IF( AND($X1356&lt;&gt;"", $Y1356&lt;&gt;""), VLOOKUP( IF(ISERROR(VLOOKUP($X1356,Datos!$B$8:$C$13,2,0)),0,VLOOKUP($X1356,Datos!$B$8:$C$13,2,0)), Datos!$I$9:$N$13, IF(ISERROR(VLOOKUP($Y1356,Datos!$B$17:$C$21,2,0)),0,VLOOKUP($Y1356, Datos!$B$17:$C$21,2,0)+1),  0),  "-")</f>
        <v>25</v>
      </c>
      <c r="AA1356" s="177"/>
      <c r="AB1356" s="177"/>
      <c r="AC1356" s="179"/>
      <c r="AD1356" s="180"/>
      <c r="AE1356" s="198">
        <f t="shared" si="63"/>
        <v>22</v>
      </c>
      <c r="AF1356" s="198">
        <f t="shared" si="64"/>
        <v>25</v>
      </c>
      <c r="AG1356" s="178">
        <v>3</v>
      </c>
      <c r="AH1356" s="198" t="str">
        <f>IF(ISERROR(VLOOKUP($AG1356,Datos!$A$9:$E$13,2,0)),"",VLOOKUP($AG1356,Datos!$A$9:$E$13,2,0))</f>
        <v>3 Moderado</v>
      </c>
      <c r="AI1356" s="197" t="str">
        <f>IF(ISERROR(VLOOKUP($AJ1356,Datos!$D$8:$E$13,2,0)),0,VLOOKUP($AJ1356,Datos!$D$8:$E$13,2,0))</f>
        <v>Extremadamente Dañino</v>
      </c>
      <c r="AJ1356" s="198">
        <f>IF(ISERROR(VLOOKUP($X1356,Datos!$B$8:$E$13,3,0)), 0, VLOOKUP($X1356,Datos!$B$8:$E$13,3,0))</f>
        <v>4</v>
      </c>
      <c r="AK1356" s="198">
        <f>IF(ISERROR(VLOOKUP(AL1356,Datos!D1349:E1354,2,0)),0,VLOOKUP(AL1356,Datos!D1349:E1354,2,0))</f>
        <v>0</v>
      </c>
      <c r="AL1356" s="198">
        <f>IF(ISERROR(VLOOKUP(Y1356,Datos!B1349:E1354,3,0)),0,VLOOKUP(Y1356,Datos!B1349:E1354,3,0))</f>
        <v>0</v>
      </c>
      <c r="AM1356" s="198">
        <f t="shared" si="65"/>
        <v>4</v>
      </c>
      <c r="AN1356" s="198" t="str">
        <f>IF(ISERROR(VLOOKUP($AM1356,Datos!$I$24:$J$28,2,0)),"-",VLOOKUP($AM1356,Datos!$I$24:$J$28,2,0))</f>
        <v>Moderado</v>
      </c>
    </row>
    <row r="1357" spans="1:40" s="199" customFormat="1">
      <c r="A1357" s="196"/>
      <c r="B1357" s="177"/>
      <c r="C1357" s="177"/>
      <c r="D1357" s="177"/>
      <c r="E1357" s="177"/>
      <c r="F1357" s="177"/>
      <c r="G1357" s="177"/>
      <c r="H1357" s="177"/>
      <c r="I1357" s="177"/>
      <c r="J1357" s="177"/>
      <c r="K1357" s="177"/>
      <c r="L1357" s="177"/>
      <c r="M1357" s="178" t="s">
        <v>191</v>
      </c>
      <c r="N1357" s="178" t="s">
        <v>194</v>
      </c>
      <c r="O1357" s="198">
        <f>IF( AND($M1357&lt;&gt;"", $N1357&lt;&gt;""), VLOOKUP( IF(ISERROR(VLOOKUP($M1357,Datos!$B$8:$C$13,2,0)),0,VLOOKUP($M1357,Datos!$B$8:$C$13,2,0)), Datos!$I$9:$N$13, IF(ISERROR(VLOOKUP($N1357,Datos!$B$17:$C$21,2,0)),0,VLOOKUP($N1357, Datos!$B$17:$C$21,2,0)+1),  0),  "-")</f>
        <v>22</v>
      </c>
      <c r="P1357" s="177"/>
      <c r="Q1357" s="177"/>
      <c r="R1357" s="177"/>
      <c r="S1357" s="178" t="s">
        <v>40</v>
      </c>
      <c r="T1357" s="198" t="str">
        <f>IF(ISERROR(VLOOKUP($S1357,Datos!$B$25:$C$29,2,0)),"", VLOOKUP($S1357,Datos!$B$25:$C$29,2,0))</f>
        <v>Alta</v>
      </c>
      <c r="U1357" s="198" t="str">
        <f>VLOOKUP($S1357,'Efectividad de Controles'!$B$5:$D$9,3,0)</f>
        <v>Impacto / Probabilidad</v>
      </c>
      <c r="V1357" s="177"/>
      <c r="W1357" s="177"/>
      <c r="X1357" s="178" t="s">
        <v>191</v>
      </c>
      <c r="Y1357" s="178" t="s">
        <v>196</v>
      </c>
      <c r="Z1357" s="198">
        <f>IF( AND($X1357&lt;&gt;"", $Y1357&lt;&gt;""), VLOOKUP( IF(ISERROR(VLOOKUP($X1357,Datos!$B$8:$C$13,2,0)),0,VLOOKUP($X1357,Datos!$B$8:$C$13,2,0)), Datos!$I$9:$N$13, IF(ISERROR(VLOOKUP($Y1357,Datos!$B$17:$C$21,2,0)),0,VLOOKUP($Y1357, Datos!$B$17:$C$21,2,0)+1),  0),  "-")</f>
        <v>25</v>
      </c>
      <c r="AA1357" s="177"/>
      <c r="AB1357" s="177"/>
      <c r="AC1357" s="179"/>
      <c r="AD1357" s="180"/>
      <c r="AE1357" s="198">
        <f t="shared" si="63"/>
        <v>22</v>
      </c>
      <c r="AF1357" s="198">
        <f t="shared" si="64"/>
        <v>25</v>
      </c>
      <c r="AG1357" s="178">
        <v>3</v>
      </c>
      <c r="AH1357" s="198" t="str">
        <f>IF(ISERROR(VLOOKUP($AG1357,Datos!$A$9:$E$13,2,0)),"",VLOOKUP($AG1357,Datos!$A$9:$E$13,2,0))</f>
        <v>3 Moderado</v>
      </c>
      <c r="AI1357" s="197" t="str">
        <f>IF(ISERROR(VLOOKUP($AJ1357,Datos!$D$8:$E$13,2,0)),0,VLOOKUP($AJ1357,Datos!$D$8:$E$13,2,0))</f>
        <v>Extremadamente Dañino</v>
      </c>
      <c r="AJ1357" s="198">
        <f>IF(ISERROR(VLOOKUP($X1357,Datos!$B$8:$E$13,3,0)), 0, VLOOKUP($X1357,Datos!$B$8:$E$13,3,0))</f>
        <v>4</v>
      </c>
      <c r="AK1357" s="198">
        <f>IF(ISERROR(VLOOKUP(AL1357,Datos!D1350:E1355,2,0)),0,VLOOKUP(AL1357,Datos!D1350:E1355,2,0))</f>
        <v>0</v>
      </c>
      <c r="AL1357" s="198">
        <f>IF(ISERROR(VLOOKUP(Y1357,Datos!B1350:E1355,3,0)),0,VLOOKUP(Y1357,Datos!B1350:E1355,3,0))</f>
        <v>0</v>
      </c>
      <c r="AM1357" s="198">
        <f t="shared" si="65"/>
        <v>4</v>
      </c>
      <c r="AN1357" s="198" t="str">
        <f>IF(ISERROR(VLOOKUP($AM1357,Datos!$I$24:$J$28,2,0)),"-",VLOOKUP($AM1357,Datos!$I$24:$J$28,2,0))</f>
        <v>Moderado</v>
      </c>
    </row>
    <row r="1358" spans="1:40" s="199" customFormat="1">
      <c r="A1358" s="196"/>
      <c r="B1358" s="177"/>
      <c r="C1358" s="177"/>
      <c r="D1358" s="177"/>
      <c r="E1358" s="177"/>
      <c r="F1358" s="177"/>
      <c r="G1358" s="177"/>
      <c r="H1358" s="177"/>
      <c r="I1358" s="177"/>
      <c r="J1358" s="177"/>
      <c r="K1358" s="177"/>
      <c r="L1358" s="177"/>
      <c r="M1358" s="178" t="s">
        <v>191</v>
      </c>
      <c r="N1358" s="178" t="s">
        <v>194</v>
      </c>
      <c r="O1358" s="198">
        <f>IF( AND($M1358&lt;&gt;"", $N1358&lt;&gt;""), VLOOKUP( IF(ISERROR(VLOOKUP($M1358,Datos!$B$8:$C$13,2,0)),0,VLOOKUP($M1358,Datos!$B$8:$C$13,2,0)), Datos!$I$9:$N$13, IF(ISERROR(VLOOKUP($N1358,Datos!$B$17:$C$21,2,0)),0,VLOOKUP($N1358, Datos!$B$17:$C$21,2,0)+1),  0),  "-")</f>
        <v>22</v>
      </c>
      <c r="P1358" s="177"/>
      <c r="Q1358" s="177"/>
      <c r="R1358" s="177"/>
      <c r="S1358" s="178" t="s">
        <v>40</v>
      </c>
      <c r="T1358" s="198" t="str">
        <f>IF(ISERROR(VLOOKUP($S1358,Datos!$B$25:$C$29,2,0)),"", VLOOKUP($S1358,Datos!$B$25:$C$29,2,0))</f>
        <v>Alta</v>
      </c>
      <c r="U1358" s="198" t="str">
        <f>VLOOKUP($S1358,'Efectividad de Controles'!$B$5:$D$9,3,0)</f>
        <v>Impacto / Probabilidad</v>
      </c>
      <c r="V1358" s="177"/>
      <c r="W1358" s="177"/>
      <c r="X1358" s="178" t="s">
        <v>191</v>
      </c>
      <c r="Y1358" s="178" t="s">
        <v>196</v>
      </c>
      <c r="Z1358" s="198">
        <f>IF( AND($X1358&lt;&gt;"", $Y1358&lt;&gt;""), VLOOKUP( IF(ISERROR(VLOOKUP($X1358,Datos!$B$8:$C$13,2,0)),0,VLOOKUP($X1358,Datos!$B$8:$C$13,2,0)), Datos!$I$9:$N$13, IF(ISERROR(VLOOKUP($Y1358,Datos!$B$17:$C$21,2,0)),0,VLOOKUP($Y1358, Datos!$B$17:$C$21,2,0)+1),  0),  "-")</f>
        <v>25</v>
      </c>
      <c r="AA1358" s="177"/>
      <c r="AB1358" s="177"/>
      <c r="AC1358" s="179"/>
      <c r="AD1358" s="180"/>
      <c r="AE1358" s="198">
        <f t="shared" si="63"/>
        <v>22</v>
      </c>
      <c r="AF1358" s="198">
        <f t="shared" si="64"/>
        <v>25</v>
      </c>
      <c r="AG1358" s="178">
        <v>3</v>
      </c>
      <c r="AH1358" s="198" t="str">
        <f>IF(ISERROR(VLOOKUP($AG1358,Datos!$A$9:$E$13,2,0)),"",VLOOKUP($AG1358,Datos!$A$9:$E$13,2,0))</f>
        <v>3 Moderado</v>
      </c>
      <c r="AI1358" s="197" t="str">
        <f>IF(ISERROR(VLOOKUP($AJ1358,Datos!$D$8:$E$13,2,0)),0,VLOOKUP($AJ1358,Datos!$D$8:$E$13,2,0))</f>
        <v>Extremadamente Dañino</v>
      </c>
      <c r="AJ1358" s="198">
        <f>IF(ISERROR(VLOOKUP($X1358,Datos!$B$8:$E$13,3,0)), 0, VLOOKUP($X1358,Datos!$B$8:$E$13,3,0))</f>
        <v>4</v>
      </c>
      <c r="AK1358" s="198">
        <f>IF(ISERROR(VLOOKUP(AL1358,Datos!D1351:E1356,2,0)),0,VLOOKUP(AL1358,Datos!D1351:E1356,2,0))</f>
        <v>0</v>
      </c>
      <c r="AL1358" s="198">
        <f>IF(ISERROR(VLOOKUP(Y1358,Datos!B1351:E1356,3,0)),0,VLOOKUP(Y1358,Datos!B1351:E1356,3,0))</f>
        <v>0</v>
      </c>
      <c r="AM1358" s="198">
        <f t="shared" si="65"/>
        <v>4</v>
      </c>
      <c r="AN1358" s="198" t="str">
        <f>IF(ISERROR(VLOOKUP($AM1358,Datos!$I$24:$J$28,2,0)),"-",VLOOKUP($AM1358,Datos!$I$24:$J$28,2,0))</f>
        <v>Moderado</v>
      </c>
    </row>
    <row r="1359" spans="1:40" s="199" customFormat="1">
      <c r="A1359" s="196"/>
      <c r="B1359" s="177"/>
      <c r="C1359" s="177"/>
      <c r="D1359" s="177"/>
      <c r="E1359" s="177"/>
      <c r="F1359" s="177"/>
      <c r="G1359" s="177"/>
      <c r="H1359" s="177"/>
      <c r="I1359" s="177"/>
      <c r="J1359" s="177"/>
      <c r="K1359" s="177"/>
      <c r="L1359" s="177"/>
      <c r="M1359" s="178" t="s">
        <v>191</v>
      </c>
      <c r="N1359" s="178" t="s">
        <v>194</v>
      </c>
      <c r="O1359" s="198">
        <f>IF( AND($M1359&lt;&gt;"", $N1359&lt;&gt;""), VLOOKUP( IF(ISERROR(VLOOKUP($M1359,Datos!$B$8:$C$13,2,0)),0,VLOOKUP($M1359,Datos!$B$8:$C$13,2,0)), Datos!$I$9:$N$13, IF(ISERROR(VLOOKUP($N1359,Datos!$B$17:$C$21,2,0)),0,VLOOKUP($N1359, Datos!$B$17:$C$21,2,0)+1),  0),  "-")</f>
        <v>22</v>
      </c>
      <c r="P1359" s="177"/>
      <c r="Q1359" s="177"/>
      <c r="R1359" s="177"/>
      <c r="S1359" s="178" t="s">
        <v>40</v>
      </c>
      <c r="T1359" s="198" t="str">
        <f>IF(ISERROR(VLOOKUP($S1359,Datos!$B$25:$C$29,2,0)),"", VLOOKUP($S1359,Datos!$B$25:$C$29,2,0))</f>
        <v>Alta</v>
      </c>
      <c r="U1359" s="198" t="str">
        <f>VLOOKUP($S1359,'Efectividad de Controles'!$B$5:$D$9,3,0)</f>
        <v>Impacto / Probabilidad</v>
      </c>
      <c r="V1359" s="177"/>
      <c r="W1359" s="177"/>
      <c r="X1359" s="178" t="s">
        <v>191</v>
      </c>
      <c r="Y1359" s="178" t="s">
        <v>196</v>
      </c>
      <c r="Z1359" s="198">
        <f>IF( AND($X1359&lt;&gt;"", $Y1359&lt;&gt;""), VLOOKUP( IF(ISERROR(VLOOKUP($X1359,Datos!$B$8:$C$13,2,0)),0,VLOOKUP($X1359,Datos!$B$8:$C$13,2,0)), Datos!$I$9:$N$13, IF(ISERROR(VLOOKUP($Y1359,Datos!$B$17:$C$21,2,0)),0,VLOOKUP($Y1359, Datos!$B$17:$C$21,2,0)+1),  0),  "-")</f>
        <v>25</v>
      </c>
      <c r="AA1359" s="177"/>
      <c r="AB1359" s="177"/>
      <c r="AC1359" s="179"/>
      <c r="AD1359" s="180"/>
      <c r="AE1359" s="198">
        <f t="shared" si="63"/>
        <v>22</v>
      </c>
      <c r="AF1359" s="198">
        <f t="shared" si="64"/>
        <v>25</v>
      </c>
      <c r="AG1359" s="178">
        <v>3</v>
      </c>
      <c r="AH1359" s="198" t="str">
        <f>IF(ISERROR(VLOOKUP($AG1359,Datos!$A$9:$E$13,2,0)),"",VLOOKUP($AG1359,Datos!$A$9:$E$13,2,0))</f>
        <v>3 Moderado</v>
      </c>
      <c r="AI1359" s="197" t="str">
        <f>IF(ISERROR(VLOOKUP($AJ1359,Datos!$D$8:$E$13,2,0)),0,VLOOKUP($AJ1359,Datos!$D$8:$E$13,2,0))</f>
        <v>Extremadamente Dañino</v>
      </c>
      <c r="AJ1359" s="198">
        <f>IF(ISERROR(VLOOKUP($X1359,Datos!$B$8:$E$13,3,0)), 0, VLOOKUP($X1359,Datos!$B$8:$E$13,3,0))</f>
        <v>4</v>
      </c>
      <c r="AK1359" s="198">
        <f>IF(ISERROR(VLOOKUP(AL1359,Datos!D1352:E1357,2,0)),0,VLOOKUP(AL1359,Datos!D1352:E1357,2,0))</f>
        <v>0</v>
      </c>
      <c r="AL1359" s="198">
        <f>IF(ISERROR(VLOOKUP(Y1359,Datos!B1352:E1357,3,0)),0,VLOOKUP(Y1359,Datos!B1352:E1357,3,0))</f>
        <v>0</v>
      </c>
      <c r="AM1359" s="198">
        <f t="shared" si="65"/>
        <v>4</v>
      </c>
      <c r="AN1359" s="198" t="str">
        <f>IF(ISERROR(VLOOKUP($AM1359,Datos!$I$24:$J$28,2,0)),"-",VLOOKUP($AM1359,Datos!$I$24:$J$28,2,0))</f>
        <v>Moderado</v>
      </c>
    </row>
    <row r="1360" spans="1:40" s="199" customFormat="1">
      <c r="A1360" s="196"/>
      <c r="B1360" s="177"/>
      <c r="C1360" s="177"/>
      <c r="D1360" s="177"/>
      <c r="E1360" s="177"/>
      <c r="F1360" s="177"/>
      <c r="G1360" s="177"/>
      <c r="H1360" s="177"/>
      <c r="I1360" s="177"/>
      <c r="J1360" s="177"/>
      <c r="K1360" s="177"/>
      <c r="L1360" s="177"/>
      <c r="M1360" s="178" t="s">
        <v>191</v>
      </c>
      <c r="N1360" s="178" t="s">
        <v>194</v>
      </c>
      <c r="O1360" s="198">
        <f>IF( AND($M1360&lt;&gt;"", $N1360&lt;&gt;""), VLOOKUP( IF(ISERROR(VLOOKUP($M1360,Datos!$B$8:$C$13,2,0)),0,VLOOKUP($M1360,Datos!$B$8:$C$13,2,0)), Datos!$I$9:$N$13, IF(ISERROR(VLOOKUP($N1360,Datos!$B$17:$C$21,2,0)),0,VLOOKUP($N1360, Datos!$B$17:$C$21,2,0)+1),  0),  "-")</f>
        <v>22</v>
      </c>
      <c r="P1360" s="177"/>
      <c r="Q1360" s="177"/>
      <c r="R1360" s="177"/>
      <c r="S1360" s="178" t="s">
        <v>40</v>
      </c>
      <c r="T1360" s="198" t="str">
        <f>IF(ISERROR(VLOOKUP($S1360,Datos!$B$25:$C$29,2,0)),"", VLOOKUP($S1360,Datos!$B$25:$C$29,2,0))</f>
        <v>Alta</v>
      </c>
      <c r="U1360" s="198" t="str">
        <f>VLOOKUP($S1360,'Efectividad de Controles'!$B$5:$D$9,3,0)</f>
        <v>Impacto / Probabilidad</v>
      </c>
      <c r="V1360" s="177"/>
      <c r="W1360" s="177"/>
      <c r="X1360" s="178" t="s">
        <v>191</v>
      </c>
      <c r="Y1360" s="178" t="s">
        <v>196</v>
      </c>
      <c r="Z1360" s="198">
        <f>IF( AND($X1360&lt;&gt;"", $Y1360&lt;&gt;""), VLOOKUP( IF(ISERROR(VLOOKUP($X1360,Datos!$B$8:$C$13,2,0)),0,VLOOKUP($X1360,Datos!$B$8:$C$13,2,0)), Datos!$I$9:$N$13, IF(ISERROR(VLOOKUP($Y1360,Datos!$B$17:$C$21,2,0)),0,VLOOKUP($Y1360, Datos!$B$17:$C$21,2,0)+1),  0),  "-")</f>
        <v>25</v>
      </c>
      <c r="AA1360" s="177"/>
      <c r="AB1360" s="177"/>
      <c r="AC1360" s="179"/>
      <c r="AD1360" s="180"/>
      <c r="AE1360" s="198">
        <f t="shared" si="63"/>
        <v>22</v>
      </c>
      <c r="AF1360" s="198">
        <f t="shared" si="64"/>
        <v>25</v>
      </c>
      <c r="AG1360" s="178">
        <v>3</v>
      </c>
      <c r="AH1360" s="198" t="str">
        <f>IF(ISERROR(VLOOKUP($AG1360,Datos!$A$9:$E$13,2,0)),"",VLOOKUP($AG1360,Datos!$A$9:$E$13,2,0))</f>
        <v>3 Moderado</v>
      </c>
      <c r="AI1360" s="197" t="str">
        <f>IF(ISERROR(VLOOKUP($AJ1360,Datos!$D$8:$E$13,2,0)),0,VLOOKUP($AJ1360,Datos!$D$8:$E$13,2,0))</f>
        <v>Extremadamente Dañino</v>
      </c>
      <c r="AJ1360" s="198">
        <f>IF(ISERROR(VLOOKUP($X1360,Datos!$B$8:$E$13,3,0)), 0, VLOOKUP($X1360,Datos!$B$8:$E$13,3,0))</f>
        <v>4</v>
      </c>
      <c r="AK1360" s="198">
        <f>IF(ISERROR(VLOOKUP(AL1360,Datos!D1353:E1358,2,0)),0,VLOOKUP(AL1360,Datos!D1353:E1358,2,0))</f>
        <v>0</v>
      </c>
      <c r="AL1360" s="198">
        <f>IF(ISERROR(VLOOKUP(Y1360,Datos!B1353:E1358,3,0)),0,VLOOKUP(Y1360,Datos!B1353:E1358,3,0))</f>
        <v>0</v>
      </c>
      <c r="AM1360" s="198">
        <f t="shared" si="65"/>
        <v>4</v>
      </c>
      <c r="AN1360" s="198" t="str">
        <f>IF(ISERROR(VLOOKUP($AM1360,Datos!$I$24:$J$28,2,0)),"-",VLOOKUP($AM1360,Datos!$I$24:$J$28,2,0))</f>
        <v>Moderado</v>
      </c>
    </row>
    <row r="1361" spans="1:40" s="199" customFormat="1">
      <c r="A1361" s="196"/>
      <c r="B1361" s="177"/>
      <c r="C1361" s="177"/>
      <c r="D1361" s="177"/>
      <c r="E1361" s="177"/>
      <c r="F1361" s="177"/>
      <c r="G1361" s="177"/>
      <c r="H1361" s="177"/>
      <c r="I1361" s="177"/>
      <c r="J1361" s="177"/>
      <c r="K1361" s="177"/>
      <c r="L1361" s="177"/>
      <c r="M1361" s="178" t="s">
        <v>191</v>
      </c>
      <c r="N1361" s="178" t="s">
        <v>194</v>
      </c>
      <c r="O1361" s="198">
        <f>IF( AND($M1361&lt;&gt;"", $N1361&lt;&gt;""), VLOOKUP( IF(ISERROR(VLOOKUP($M1361,Datos!$B$8:$C$13,2,0)),0,VLOOKUP($M1361,Datos!$B$8:$C$13,2,0)), Datos!$I$9:$N$13, IF(ISERROR(VLOOKUP($N1361,Datos!$B$17:$C$21,2,0)),0,VLOOKUP($N1361, Datos!$B$17:$C$21,2,0)+1),  0),  "-")</f>
        <v>22</v>
      </c>
      <c r="P1361" s="177"/>
      <c r="Q1361" s="177"/>
      <c r="R1361" s="177"/>
      <c r="S1361" s="178" t="s">
        <v>40</v>
      </c>
      <c r="T1361" s="198" t="str">
        <f>IF(ISERROR(VLOOKUP($S1361,Datos!$B$25:$C$29,2,0)),"", VLOOKUP($S1361,Datos!$B$25:$C$29,2,0))</f>
        <v>Alta</v>
      </c>
      <c r="U1361" s="198" t="str">
        <f>VLOOKUP($S1361,'Efectividad de Controles'!$B$5:$D$9,3,0)</f>
        <v>Impacto / Probabilidad</v>
      </c>
      <c r="V1361" s="177"/>
      <c r="W1361" s="177"/>
      <c r="X1361" s="178" t="s">
        <v>191</v>
      </c>
      <c r="Y1361" s="178" t="s">
        <v>196</v>
      </c>
      <c r="Z1361" s="198">
        <f>IF( AND($X1361&lt;&gt;"", $Y1361&lt;&gt;""), VLOOKUP( IF(ISERROR(VLOOKUP($X1361,Datos!$B$8:$C$13,2,0)),0,VLOOKUP($X1361,Datos!$B$8:$C$13,2,0)), Datos!$I$9:$N$13, IF(ISERROR(VLOOKUP($Y1361,Datos!$B$17:$C$21,2,0)),0,VLOOKUP($Y1361, Datos!$B$17:$C$21,2,0)+1),  0),  "-")</f>
        <v>25</v>
      </c>
      <c r="AA1361" s="177"/>
      <c r="AB1361" s="177"/>
      <c r="AC1361" s="179"/>
      <c r="AD1361" s="180"/>
      <c r="AE1361" s="198">
        <f t="shared" si="63"/>
        <v>22</v>
      </c>
      <c r="AF1361" s="198">
        <f t="shared" si="64"/>
        <v>25</v>
      </c>
      <c r="AG1361" s="178">
        <v>3</v>
      </c>
      <c r="AH1361" s="198" t="str">
        <f>IF(ISERROR(VLOOKUP($AG1361,Datos!$A$9:$E$13,2,0)),"",VLOOKUP($AG1361,Datos!$A$9:$E$13,2,0))</f>
        <v>3 Moderado</v>
      </c>
      <c r="AI1361" s="197" t="str">
        <f>IF(ISERROR(VLOOKUP($AJ1361,Datos!$D$8:$E$13,2,0)),0,VLOOKUP($AJ1361,Datos!$D$8:$E$13,2,0))</f>
        <v>Extremadamente Dañino</v>
      </c>
      <c r="AJ1361" s="198">
        <f>IF(ISERROR(VLOOKUP($X1361,Datos!$B$8:$E$13,3,0)), 0, VLOOKUP($X1361,Datos!$B$8:$E$13,3,0))</f>
        <v>4</v>
      </c>
      <c r="AK1361" s="198">
        <f>IF(ISERROR(VLOOKUP(AL1361,Datos!D1354:E1359,2,0)),0,VLOOKUP(AL1361,Datos!D1354:E1359,2,0))</f>
        <v>0</v>
      </c>
      <c r="AL1361" s="198">
        <f>IF(ISERROR(VLOOKUP(Y1361,Datos!B1354:E1359,3,0)),0,VLOOKUP(Y1361,Datos!B1354:E1359,3,0))</f>
        <v>0</v>
      </c>
      <c r="AM1361" s="198">
        <f t="shared" si="65"/>
        <v>4</v>
      </c>
      <c r="AN1361" s="198" t="str">
        <f>IF(ISERROR(VLOOKUP($AM1361,Datos!$I$24:$J$28,2,0)),"-",VLOOKUP($AM1361,Datos!$I$24:$J$28,2,0))</f>
        <v>Moderado</v>
      </c>
    </row>
    <row r="1362" spans="1:40" s="199" customFormat="1">
      <c r="A1362" s="196"/>
      <c r="B1362" s="177"/>
      <c r="C1362" s="177"/>
      <c r="D1362" s="177"/>
      <c r="E1362" s="177"/>
      <c r="F1362" s="177"/>
      <c r="G1362" s="177"/>
      <c r="H1362" s="177"/>
      <c r="I1362" s="177"/>
      <c r="J1362" s="177"/>
      <c r="K1362" s="177"/>
      <c r="L1362" s="177"/>
      <c r="M1362" s="178" t="s">
        <v>191</v>
      </c>
      <c r="N1362" s="178" t="s">
        <v>194</v>
      </c>
      <c r="O1362" s="198">
        <f>IF( AND($M1362&lt;&gt;"", $N1362&lt;&gt;""), VLOOKUP( IF(ISERROR(VLOOKUP($M1362,Datos!$B$8:$C$13,2,0)),0,VLOOKUP($M1362,Datos!$B$8:$C$13,2,0)), Datos!$I$9:$N$13, IF(ISERROR(VLOOKUP($N1362,Datos!$B$17:$C$21,2,0)),0,VLOOKUP($N1362, Datos!$B$17:$C$21,2,0)+1),  0),  "-")</f>
        <v>22</v>
      </c>
      <c r="P1362" s="177"/>
      <c r="Q1362" s="177"/>
      <c r="R1362" s="177"/>
      <c r="S1362" s="178" t="s">
        <v>40</v>
      </c>
      <c r="T1362" s="198" t="str">
        <f>IF(ISERROR(VLOOKUP($S1362,Datos!$B$25:$C$29,2,0)),"", VLOOKUP($S1362,Datos!$B$25:$C$29,2,0))</f>
        <v>Alta</v>
      </c>
      <c r="U1362" s="198" t="str">
        <f>VLOOKUP($S1362,'Efectividad de Controles'!$B$5:$D$9,3,0)</f>
        <v>Impacto / Probabilidad</v>
      </c>
      <c r="V1362" s="177"/>
      <c r="W1362" s="177"/>
      <c r="X1362" s="178" t="s">
        <v>191</v>
      </c>
      <c r="Y1362" s="178" t="s">
        <v>196</v>
      </c>
      <c r="Z1362" s="198">
        <f>IF( AND($X1362&lt;&gt;"", $Y1362&lt;&gt;""), VLOOKUP( IF(ISERROR(VLOOKUP($X1362,Datos!$B$8:$C$13,2,0)),0,VLOOKUP($X1362,Datos!$B$8:$C$13,2,0)), Datos!$I$9:$N$13, IF(ISERROR(VLOOKUP($Y1362,Datos!$B$17:$C$21,2,0)),0,VLOOKUP($Y1362, Datos!$B$17:$C$21,2,0)+1),  0),  "-")</f>
        <v>25</v>
      </c>
      <c r="AA1362" s="177"/>
      <c r="AB1362" s="177"/>
      <c r="AC1362" s="179"/>
      <c r="AD1362" s="180"/>
      <c r="AE1362" s="198">
        <f t="shared" si="63"/>
        <v>22</v>
      </c>
      <c r="AF1362" s="198">
        <f t="shared" si="64"/>
        <v>25</v>
      </c>
      <c r="AG1362" s="178">
        <v>3</v>
      </c>
      <c r="AH1362" s="198" t="str">
        <f>IF(ISERROR(VLOOKUP($AG1362,Datos!$A$9:$E$13,2,0)),"",VLOOKUP($AG1362,Datos!$A$9:$E$13,2,0))</f>
        <v>3 Moderado</v>
      </c>
      <c r="AI1362" s="197" t="str">
        <f>IF(ISERROR(VLOOKUP($AJ1362,Datos!$D$8:$E$13,2,0)),0,VLOOKUP($AJ1362,Datos!$D$8:$E$13,2,0))</f>
        <v>Extremadamente Dañino</v>
      </c>
      <c r="AJ1362" s="198">
        <f>IF(ISERROR(VLOOKUP($X1362,Datos!$B$8:$E$13,3,0)), 0, VLOOKUP($X1362,Datos!$B$8:$E$13,3,0))</f>
        <v>4</v>
      </c>
      <c r="AK1362" s="198">
        <f>IF(ISERROR(VLOOKUP(AL1362,Datos!D1355:E1360,2,0)),0,VLOOKUP(AL1362,Datos!D1355:E1360,2,0))</f>
        <v>0</v>
      </c>
      <c r="AL1362" s="198">
        <f>IF(ISERROR(VLOOKUP(Y1362,Datos!B1355:E1360,3,0)),0,VLOOKUP(Y1362,Datos!B1355:E1360,3,0))</f>
        <v>0</v>
      </c>
      <c r="AM1362" s="198">
        <f t="shared" si="65"/>
        <v>4</v>
      </c>
      <c r="AN1362" s="198" t="str">
        <f>IF(ISERROR(VLOOKUP($AM1362,Datos!$I$24:$J$28,2,0)),"-",VLOOKUP($AM1362,Datos!$I$24:$J$28,2,0))</f>
        <v>Moderado</v>
      </c>
    </row>
    <row r="1363" spans="1:40" s="199" customFormat="1">
      <c r="A1363" s="196"/>
      <c r="B1363" s="177"/>
      <c r="C1363" s="177"/>
      <c r="D1363" s="177"/>
      <c r="E1363" s="177"/>
      <c r="F1363" s="177"/>
      <c r="G1363" s="177"/>
      <c r="H1363" s="177"/>
      <c r="I1363" s="177"/>
      <c r="J1363" s="177"/>
      <c r="K1363" s="177"/>
      <c r="L1363" s="177"/>
      <c r="M1363" s="178" t="s">
        <v>191</v>
      </c>
      <c r="N1363" s="178" t="s">
        <v>194</v>
      </c>
      <c r="O1363" s="198">
        <f>IF( AND($M1363&lt;&gt;"", $N1363&lt;&gt;""), VLOOKUP( IF(ISERROR(VLOOKUP($M1363,Datos!$B$8:$C$13,2,0)),0,VLOOKUP($M1363,Datos!$B$8:$C$13,2,0)), Datos!$I$9:$N$13, IF(ISERROR(VLOOKUP($N1363,Datos!$B$17:$C$21,2,0)),0,VLOOKUP($N1363, Datos!$B$17:$C$21,2,0)+1),  0),  "-")</f>
        <v>22</v>
      </c>
      <c r="P1363" s="177"/>
      <c r="Q1363" s="177"/>
      <c r="R1363" s="177"/>
      <c r="S1363" s="178" t="s">
        <v>40</v>
      </c>
      <c r="T1363" s="198" t="str">
        <f>IF(ISERROR(VLOOKUP($S1363,Datos!$B$25:$C$29,2,0)),"", VLOOKUP($S1363,Datos!$B$25:$C$29,2,0))</f>
        <v>Alta</v>
      </c>
      <c r="U1363" s="198" t="str">
        <f>VLOOKUP($S1363,'Efectividad de Controles'!$B$5:$D$9,3,0)</f>
        <v>Impacto / Probabilidad</v>
      </c>
      <c r="V1363" s="177"/>
      <c r="W1363" s="177"/>
      <c r="X1363" s="178" t="s">
        <v>191</v>
      </c>
      <c r="Y1363" s="178" t="s">
        <v>196</v>
      </c>
      <c r="Z1363" s="198">
        <f>IF( AND($X1363&lt;&gt;"", $Y1363&lt;&gt;""), VLOOKUP( IF(ISERROR(VLOOKUP($X1363,Datos!$B$8:$C$13,2,0)),0,VLOOKUP($X1363,Datos!$B$8:$C$13,2,0)), Datos!$I$9:$N$13, IF(ISERROR(VLOOKUP($Y1363,Datos!$B$17:$C$21,2,0)),0,VLOOKUP($Y1363, Datos!$B$17:$C$21,2,0)+1),  0),  "-")</f>
        <v>25</v>
      </c>
      <c r="AA1363" s="177"/>
      <c r="AB1363" s="177"/>
      <c r="AC1363" s="179"/>
      <c r="AD1363" s="180"/>
      <c r="AE1363" s="198">
        <f t="shared" si="63"/>
        <v>22</v>
      </c>
      <c r="AF1363" s="198">
        <f t="shared" si="64"/>
        <v>25</v>
      </c>
      <c r="AG1363" s="178">
        <v>3</v>
      </c>
      <c r="AH1363" s="198" t="str">
        <f>IF(ISERROR(VLOOKUP($AG1363,Datos!$A$9:$E$13,2,0)),"",VLOOKUP($AG1363,Datos!$A$9:$E$13,2,0))</f>
        <v>3 Moderado</v>
      </c>
      <c r="AI1363" s="197" t="str">
        <f>IF(ISERROR(VLOOKUP($AJ1363,Datos!$D$8:$E$13,2,0)),0,VLOOKUP($AJ1363,Datos!$D$8:$E$13,2,0))</f>
        <v>Extremadamente Dañino</v>
      </c>
      <c r="AJ1363" s="198">
        <f>IF(ISERROR(VLOOKUP($X1363,Datos!$B$8:$E$13,3,0)), 0, VLOOKUP($X1363,Datos!$B$8:$E$13,3,0))</f>
        <v>4</v>
      </c>
      <c r="AK1363" s="198">
        <f>IF(ISERROR(VLOOKUP(AL1363,Datos!D1356:E1361,2,0)),0,VLOOKUP(AL1363,Datos!D1356:E1361,2,0))</f>
        <v>0</v>
      </c>
      <c r="AL1363" s="198">
        <f>IF(ISERROR(VLOOKUP(Y1363,Datos!B1356:E1361,3,0)),0,VLOOKUP(Y1363,Datos!B1356:E1361,3,0))</f>
        <v>0</v>
      </c>
      <c r="AM1363" s="198">
        <f t="shared" si="65"/>
        <v>4</v>
      </c>
      <c r="AN1363" s="198" t="str">
        <f>IF(ISERROR(VLOOKUP($AM1363,Datos!$I$24:$J$28,2,0)),"-",VLOOKUP($AM1363,Datos!$I$24:$J$28,2,0))</f>
        <v>Moderado</v>
      </c>
    </row>
    <row r="1364" spans="1:40" s="199" customFormat="1">
      <c r="A1364" s="196"/>
      <c r="B1364" s="177"/>
      <c r="C1364" s="177"/>
      <c r="D1364" s="177"/>
      <c r="E1364" s="177"/>
      <c r="F1364" s="177"/>
      <c r="G1364" s="177"/>
      <c r="H1364" s="177"/>
      <c r="I1364" s="177"/>
      <c r="J1364" s="177"/>
      <c r="K1364" s="177"/>
      <c r="L1364" s="177"/>
      <c r="M1364" s="178" t="s">
        <v>191</v>
      </c>
      <c r="N1364" s="178" t="s">
        <v>194</v>
      </c>
      <c r="O1364" s="198">
        <f>IF( AND($M1364&lt;&gt;"", $N1364&lt;&gt;""), VLOOKUP( IF(ISERROR(VLOOKUP($M1364,Datos!$B$8:$C$13,2,0)),0,VLOOKUP($M1364,Datos!$B$8:$C$13,2,0)), Datos!$I$9:$N$13, IF(ISERROR(VLOOKUP($N1364,Datos!$B$17:$C$21,2,0)),0,VLOOKUP($N1364, Datos!$B$17:$C$21,2,0)+1),  0),  "-")</f>
        <v>22</v>
      </c>
      <c r="P1364" s="177"/>
      <c r="Q1364" s="177"/>
      <c r="R1364" s="177"/>
      <c r="S1364" s="178" t="s">
        <v>40</v>
      </c>
      <c r="T1364" s="198" t="str">
        <f>IF(ISERROR(VLOOKUP($S1364,Datos!$B$25:$C$29,2,0)),"", VLOOKUP($S1364,Datos!$B$25:$C$29,2,0))</f>
        <v>Alta</v>
      </c>
      <c r="U1364" s="198" t="str">
        <f>VLOOKUP($S1364,'Efectividad de Controles'!$B$5:$D$9,3,0)</f>
        <v>Impacto / Probabilidad</v>
      </c>
      <c r="V1364" s="177"/>
      <c r="W1364" s="177"/>
      <c r="X1364" s="178" t="s">
        <v>191</v>
      </c>
      <c r="Y1364" s="178" t="s">
        <v>196</v>
      </c>
      <c r="Z1364" s="198">
        <f>IF( AND($X1364&lt;&gt;"", $Y1364&lt;&gt;""), VLOOKUP( IF(ISERROR(VLOOKUP($X1364,Datos!$B$8:$C$13,2,0)),0,VLOOKUP($X1364,Datos!$B$8:$C$13,2,0)), Datos!$I$9:$N$13, IF(ISERROR(VLOOKUP($Y1364,Datos!$B$17:$C$21,2,0)),0,VLOOKUP($Y1364, Datos!$B$17:$C$21,2,0)+1),  0),  "-")</f>
        <v>25</v>
      </c>
      <c r="AA1364" s="177"/>
      <c r="AB1364" s="177"/>
      <c r="AC1364" s="179"/>
      <c r="AD1364" s="180"/>
      <c r="AE1364" s="198">
        <f t="shared" si="63"/>
        <v>22</v>
      </c>
      <c r="AF1364" s="198">
        <f t="shared" si="64"/>
        <v>25</v>
      </c>
      <c r="AG1364" s="178">
        <v>3</v>
      </c>
      <c r="AH1364" s="198" t="str">
        <f>IF(ISERROR(VLOOKUP($AG1364,Datos!$A$9:$E$13,2,0)),"",VLOOKUP($AG1364,Datos!$A$9:$E$13,2,0))</f>
        <v>3 Moderado</v>
      </c>
      <c r="AI1364" s="197" t="str">
        <f>IF(ISERROR(VLOOKUP($AJ1364,Datos!$D$8:$E$13,2,0)),0,VLOOKUP($AJ1364,Datos!$D$8:$E$13,2,0))</f>
        <v>Extremadamente Dañino</v>
      </c>
      <c r="AJ1364" s="198">
        <f>IF(ISERROR(VLOOKUP($X1364,Datos!$B$8:$E$13,3,0)), 0, VLOOKUP($X1364,Datos!$B$8:$E$13,3,0))</f>
        <v>4</v>
      </c>
      <c r="AK1364" s="198">
        <f>IF(ISERROR(VLOOKUP(AL1364,Datos!D1357:E1362,2,0)),0,VLOOKUP(AL1364,Datos!D1357:E1362,2,0))</f>
        <v>0</v>
      </c>
      <c r="AL1364" s="198">
        <f>IF(ISERROR(VLOOKUP(Y1364,Datos!B1357:E1362,3,0)),0,VLOOKUP(Y1364,Datos!B1357:E1362,3,0))</f>
        <v>0</v>
      </c>
      <c r="AM1364" s="198">
        <f t="shared" si="65"/>
        <v>4</v>
      </c>
      <c r="AN1364" s="198" t="str">
        <f>IF(ISERROR(VLOOKUP($AM1364,Datos!$I$24:$J$28,2,0)),"-",VLOOKUP($AM1364,Datos!$I$24:$J$28,2,0))</f>
        <v>Moderado</v>
      </c>
    </row>
    <row r="1365" spans="1:40" s="199" customFormat="1">
      <c r="A1365" s="196"/>
      <c r="B1365" s="177"/>
      <c r="C1365" s="177"/>
      <c r="D1365" s="177"/>
      <c r="E1365" s="177"/>
      <c r="F1365" s="177"/>
      <c r="G1365" s="177"/>
      <c r="H1365" s="177"/>
      <c r="I1365" s="177"/>
      <c r="J1365" s="177"/>
      <c r="K1365" s="177"/>
      <c r="L1365" s="177"/>
      <c r="M1365" s="178" t="s">
        <v>191</v>
      </c>
      <c r="N1365" s="178" t="s">
        <v>194</v>
      </c>
      <c r="O1365" s="198">
        <f>IF( AND($M1365&lt;&gt;"", $N1365&lt;&gt;""), VLOOKUP( IF(ISERROR(VLOOKUP($M1365,Datos!$B$8:$C$13,2,0)),0,VLOOKUP($M1365,Datos!$B$8:$C$13,2,0)), Datos!$I$9:$N$13, IF(ISERROR(VLOOKUP($N1365,Datos!$B$17:$C$21,2,0)),0,VLOOKUP($N1365, Datos!$B$17:$C$21,2,0)+1),  0),  "-")</f>
        <v>22</v>
      </c>
      <c r="P1365" s="177"/>
      <c r="Q1365" s="177"/>
      <c r="R1365" s="177"/>
      <c r="S1365" s="178" t="s">
        <v>40</v>
      </c>
      <c r="T1365" s="198" t="str">
        <f>IF(ISERROR(VLOOKUP($S1365,Datos!$B$25:$C$29,2,0)),"", VLOOKUP($S1365,Datos!$B$25:$C$29,2,0))</f>
        <v>Alta</v>
      </c>
      <c r="U1365" s="198" t="str">
        <f>VLOOKUP($S1365,'Efectividad de Controles'!$B$5:$D$9,3,0)</f>
        <v>Impacto / Probabilidad</v>
      </c>
      <c r="V1365" s="177"/>
      <c r="W1365" s="177"/>
      <c r="X1365" s="178" t="s">
        <v>191</v>
      </c>
      <c r="Y1365" s="178" t="s">
        <v>196</v>
      </c>
      <c r="Z1365" s="198">
        <f>IF( AND($X1365&lt;&gt;"", $Y1365&lt;&gt;""), VLOOKUP( IF(ISERROR(VLOOKUP($X1365,Datos!$B$8:$C$13,2,0)),0,VLOOKUP($X1365,Datos!$B$8:$C$13,2,0)), Datos!$I$9:$N$13, IF(ISERROR(VLOOKUP($Y1365,Datos!$B$17:$C$21,2,0)),0,VLOOKUP($Y1365, Datos!$B$17:$C$21,2,0)+1),  0),  "-")</f>
        <v>25</v>
      </c>
      <c r="AA1365" s="177"/>
      <c r="AB1365" s="177"/>
      <c r="AC1365" s="179"/>
      <c r="AD1365" s="180"/>
      <c r="AE1365" s="198">
        <f t="shared" si="63"/>
        <v>22</v>
      </c>
      <c r="AF1365" s="198">
        <f t="shared" si="64"/>
        <v>25</v>
      </c>
      <c r="AG1365" s="178">
        <v>3</v>
      </c>
      <c r="AH1365" s="198" t="str">
        <f>IF(ISERROR(VLOOKUP($AG1365,Datos!$A$9:$E$13,2,0)),"",VLOOKUP($AG1365,Datos!$A$9:$E$13,2,0))</f>
        <v>3 Moderado</v>
      </c>
      <c r="AI1365" s="197" t="str">
        <f>IF(ISERROR(VLOOKUP($AJ1365,Datos!$D$8:$E$13,2,0)),0,VLOOKUP($AJ1365,Datos!$D$8:$E$13,2,0))</f>
        <v>Extremadamente Dañino</v>
      </c>
      <c r="AJ1365" s="198">
        <f>IF(ISERROR(VLOOKUP($X1365,Datos!$B$8:$E$13,3,0)), 0, VLOOKUP($X1365,Datos!$B$8:$E$13,3,0))</f>
        <v>4</v>
      </c>
      <c r="AK1365" s="198">
        <f>IF(ISERROR(VLOOKUP(AL1365,Datos!D1358:E1363,2,0)),0,VLOOKUP(AL1365,Datos!D1358:E1363,2,0))</f>
        <v>0</v>
      </c>
      <c r="AL1365" s="198">
        <f>IF(ISERROR(VLOOKUP(Y1365,Datos!B1358:E1363,3,0)),0,VLOOKUP(Y1365,Datos!B1358:E1363,3,0))</f>
        <v>0</v>
      </c>
      <c r="AM1365" s="198">
        <f t="shared" si="65"/>
        <v>4</v>
      </c>
      <c r="AN1365" s="198" t="str">
        <f>IF(ISERROR(VLOOKUP($AM1365,Datos!$I$24:$J$28,2,0)),"-",VLOOKUP($AM1365,Datos!$I$24:$J$28,2,0))</f>
        <v>Moderado</v>
      </c>
    </row>
    <row r="1366" spans="1:40" s="199" customFormat="1">
      <c r="A1366" s="196"/>
      <c r="B1366" s="177"/>
      <c r="C1366" s="177"/>
      <c r="D1366" s="177"/>
      <c r="E1366" s="177"/>
      <c r="F1366" s="177"/>
      <c r="G1366" s="177"/>
      <c r="H1366" s="177"/>
      <c r="I1366" s="177"/>
      <c r="J1366" s="177"/>
      <c r="K1366" s="177"/>
      <c r="L1366" s="177"/>
      <c r="M1366" s="178" t="s">
        <v>191</v>
      </c>
      <c r="N1366" s="178" t="s">
        <v>194</v>
      </c>
      <c r="O1366" s="198">
        <f>IF( AND($M1366&lt;&gt;"", $N1366&lt;&gt;""), VLOOKUP( IF(ISERROR(VLOOKUP($M1366,Datos!$B$8:$C$13,2,0)),0,VLOOKUP($M1366,Datos!$B$8:$C$13,2,0)), Datos!$I$9:$N$13, IF(ISERROR(VLOOKUP($N1366,Datos!$B$17:$C$21,2,0)),0,VLOOKUP($N1366, Datos!$B$17:$C$21,2,0)+1),  0),  "-")</f>
        <v>22</v>
      </c>
      <c r="P1366" s="177"/>
      <c r="Q1366" s="177"/>
      <c r="R1366" s="177"/>
      <c r="S1366" s="178" t="s">
        <v>40</v>
      </c>
      <c r="T1366" s="198" t="str">
        <f>IF(ISERROR(VLOOKUP($S1366,Datos!$B$25:$C$29,2,0)),"", VLOOKUP($S1366,Datos!$B$25:$C$29,2,0))</f>
        <v>Alta</v>
      </c>
      <c r="U1366" s="198" t="str">
        <f>VLOOKUP($S1366,'Efectividad de Controles'!$B$5:$D$9,3,0)</f>
        <v>Impacto / Probabilidad</v>
      </c>
      <c r="V1366" s="177"/>
      <c r="W1366" s="177"/>
      <c r="X1366" s="178" t="s">
        <v>191</v>
      </c>
      <c r="Y1366" s="178" t="s">
        <v>196</v>
      </c>
      <c r="Z1366" s="198">
        <f>IF( AND($X1366&lt;&gt;"", $Y1366&lt;&gt;""), VLOOKUP( IF(ISERROR(VLOOKUP($X1366,Datos!$B$8:$C$13,2,0)),0,VLOOKUP($X1366,Datos!$B$8:$C$13,2,0)), Datos!$I$9:$N$13, IF(ISERROR(VLOOKUP($Y1366,Datos!$B$17:$C$21,2,0)),0,VLOOKUP($Y1366, Datos!$B$17:$C$21,2,0)+1),  0),  "-")</f>
        <v>25</v>
      </c>
      <c r="AA1366" s="177"/>
      <c r="AB1366" s="177"/>
      <c r="AC1366" s="179"/>
      <c r="AD1366" s="180"/>
      <c r="AE1366" s="198">
        <f t="shared" si="63"/>
        <v>22</v>
      </c>
      <c r="AF1366" s="198">
        <f t="shared" si="64"/>
        <v>25</v>
      </c>
      <c r="AG1366" s="178">
        <v>3</v>
      </c>
      <c r="AH1366" s="198" t="str">
        <f>IF(ISERROR(VLOOKUP($AG1366,Datos!$A$9:$E$13,2,0)),"",VLOOKUP($AG1366,Datos!$A$9:$E$13,2,0))</f>
        <v>3 Moderado</v>
      </c>
      <c r="AI1366" s="197" t="str">
        <f>IF(ISERROR(VLOOKUP($AJ1366,Datos!$D$8:$E$13,2,0)),0,VLOOKUP($AJ1366,Datos!$D$8:$E$13,2,0))</f>
        <v>Extremadamente Dañino</v>
      </c>
      <c r="AJ1366" s="198">
        <f>IF(ISERROR(VLOOKUP($X1366,Datos!$B$8:$E$13,3,0)), 0, VLOOKUP($X1366,Datos!$B$8:$E$13,3,0))</f>
        <v>4</v>
      </c>
      <c r="AK1366" s="198">
        <f>IF(ISERROR(VLOOKUP(AL1366,Datos!D1359:E1364,2,0)),0,VLOOKUP(AL1366,Datos!D1359:E1364,2,0))</f>
        <v>0</v>
      </c>
      <c r="AL1366" s="198">
        <f>IF(ISERROR(VLOOKUP(Y1366,Datos!B1359:E1364,3,0)),0,VLOOKUP(Y1366,Datos!B1359:E1364,3,0))</f>
        <v>0</v>
      </c>
      <c r="AM1366" s="198">
        <f t="shared" si="65"/>
        <v>4</v>
      </c>
      <c r="AN1366" s="198" t="str">
        <f>IF(ISERROR(VLOOKUP($AM1366,Datos!$I$24:$J$28,2,0)),"-",VLOOKUP($AM1366,Datos!$I$24:$J$28,2,0))</f>
        <v>Moderado</v>
      </c>
    </row>
    <row r="1367" spans="1:40" s="199" customFormat="1">
      <c r="A1367" s="196"/>
      <c r="B1367" s="177"/>
      <c r="C1367" s="177"/>
      <c r="D1367" s="177"/>
      <c r="E1367" s="177"/>
      <c r="F1367" s="177"/>
      <c r="G1367" s="177"/>
      <c r="H1367" s="177"/>
      <c r="I1367" s="177"/>
      <c r="J1367" s="177"/>
      <c r="K1367" s="177"/>
      <c r="L1367" s="177"/>
      <c r="M1367" s="178" t="s">
        <v>191</v>
      </c>
      <c r="N1367" s="178" t="s">
        <v>194</v>
      </c>
      <c r="O1367" s="198">
        <f>IF( AND($M1367&lt;&gt;"", $N1367&lt;&gt;""), VLOOKUP( IF(ISERROR(VLOOKUP($M1367,Datos!$B$8:$C$13,2,0)),0,VLOOKUP($M1367,Datos!$B$8:$C$13,2,0)), Datos!$I$9:$N$13, IF(ISERROR(VLOOKUP($N1367,Datos!$B$17:$C$21,2,0)),0,VLOOKUP($N1367, Datos!$B$17:$C$21,2,0)+1),  0),  "-")</f>
        <v>22</v>
      </c>
      <c r="P1367" s="177"/>
      <c r="Q1367" s="177"/>
      <c r="R1367" s="177"/>
      <c r="S1367" s="178" t="s">
        <v>40</v>
      </c>
      <c r="T1367" s="198" t="str">
        <f>IF(ISERROR(VLOOKUP($S1367,Datos!$B$25:$C$29,2,0)),"", VLOOKUP($S1367,Datos!$B$25:$C$29,2,0))</f>
        <v>Alta</v>
      </c>
      <c r="U1367" s="198" t="str">
        <f>VLOOKUP($S1367,'Efectividad de Controles'!$B$5:$D$9,3,0)</f>
        <v>Impacto / Probabilidad</v>
      </c>
      <c r="V1367" s="177"/>
      <c r="W1367" s="177"/>
      <c r="X1367" s="178" t="s">
        <v>191</v>
      </c>
      <c r="Y1367" s="178" t="s">
        <v>196</v>
      </c>
      <c r="Z1367" s="198">
        <f>IF( AND($X1367&lt;&gt;"", $Y1367&lt;&gt;""), VLOOKUP( IF(ISERROR(VLOOKUP($X1367,Datos!$B$8:$C$13,2,0)),0,VLOOKUP($X1367,Datos!$B$8:$C$13,2,0)), Datos!$I$9:$N$13, IF(ISERROR(VLOOKUP($Y1367,Datos!$B$17:$C$21,2,0)),0,VLOOKUP($Y1367, Datos!$B$17:$C$21,2,0)+1),  0),  "-")</f>
        <v>25</v>
      </c>
      <c r="AA1367" s="177"/>
      <c r="AB1367" s="177"/>
      <c r="AC1367" s="179"/>
      <c r="AD1367" s="180"/>
      <c r="AE1367" s="198">
        <f t="shared" si="63"/>
        <v>22</v>
      </c>
      <c r="AF1367" s="198">
        <f t="shared" si="64"/>
        <v>25</v>
      </c>
      <c r="AG1367" s="178">
        <v>3</v>
      </c>
      <c r="AH1367" s="198" t="str">
        <f>IF(ISERROR(VLOOKUP($AG1367,Datos!$A$9:$E$13,2,0)),"",VLOOKUP($AG1367,Datos!$A$9:$E$13,2,0))</f>
        <v>3 Moderado</v>
      </c>
      <c r="AI1367" s="197" t="str">
        <f>IF(ISERROR(VLOOKUP($AJ1367,Datos!$D$8:$E$13,2,0)),0,VLOOKUP($AJ1367,Datos!$D$8:$E$13,2,0))</f>
        <v>Extremadamente Dañino</v>
      </c>
      <c r="AJ1367" s="198">
        <f>IF(ISERROR(VLOOKUP($X1367,Datos!$B$8:$E$13,3,0)), 0, VLOOKUP($X1367,Datos!$B$8:$E$13,3,0))</f>
        <v>4</v>
      </c>
      <c r="AK1367" s="198">
        <f>IF(ISERROR(VLOOKUP(AL1367,Datos!D1360:E1365,2,0)),0,VLOOKUP(AL1367,Datos!D1360:E1365,2,0))</f>
        <v>0</v>
      </c>
      <c r="AL1367" s="198">
        <f>IF(ISERROR(VLOOKUP(Y1367,Datos!B1360:E1365,3,0)),0,VLOOKUP(Y1367,Datos!B1360:E1365,3,0))</f>
        <v>0</v>
      </c>
      <c r="AM1367" s="198">
        <f t="shared" si="65"/>
        <v>4</v>
      </c>
      <c r="AN1367" s="198" t="str">
        <f>IF(ISERROR(VLOOKUP($AM1367,Datos!$I$24:$J$28,2,0)),"-",VLOOKUP($AM1367,Datos!$I$24:$J$28,2,0))</f>
        <v>Moderado</v>
      </c>
    </row>
    <row r="1368" spans="1:40" s="199" customFormat="1">
      <c r="A1368" s="196"/>
      <c r="B1368" s="177"/>
      <c r="C1368" s="177"/>
      <c r="D1368" s="177"/>
      <c r="E1368" s="177"/>
      <c r="F1368" s="177"/>
      <c r="G1368" s="177"/>
      <c r="H1368" s="177"/>
      <c r="I1368" s="177"/>
      <c r="J1368" s="177"/>
      <c r="K1368" s="177"/>
      <c r="L1368" s="177"/>
      <c r="M1368" s="178" t="s">
        <v>191</v>
      </c>
      <c r="N1368" s="178" t="s">
        <v>194</v>
      </c>
      <c r="O1368" s="198">
        <f>IF( AND($M1368&lt;&gt;"", $N1368&lt;&gt;""), VLOOKUP( IF(ISERROR(VLOOKUP($M1368,Datos!$B$8:$C$13,2,0)),0,VLOOKUP($M1368,Datos!$B$8:$C$13,2,0)), Datos!$I$9:$N$13, IF(ISERROR(VLOOKUP($N1368,Datos!$B$17:$C$21,2,0)),0,VLOOKUP($N1368, Datos!$B$17:$C$21,2,0)+1),  0),  "-")</f>
        <v>22</v>
      </c>
      <c r="P1368" s="177"/>
      <c r="Q1368" s="177"/>
      <c r="R1368" s="177"/>
      <c r="S1368" s="178" t="s">
        <v>40</v>
      </c>
      <c r="T1368" s="198" t="str">
        <f>IF(ISERROR(VLOOKUP($S1368,Datos!$B$25:$C$29,2,0)),"", VLOOKUP($S1368,Datos!$B$25:$C$29,2,0))</f>
        <v>Alta</v>
      </c>
      <c r="U1368" s="198" t="str">
        <f>VLOOKUP($S1368,'Efectividad de Controles'!$B$5:$D$9,3,0)</f>
        <v>Impacto / Probabilidad</v>
      </c>
      <c r="V1368" s="177"/>
      <c r="W1368" s="177"/>
      <c r="X1368" s="178" t="s">
        <v>191</v>
      </c>
      <c r="Y1368" s="178" t="s">
        <v>196</v>
      </c>
      <c r="Z1368" s="198">
        <f>IF( AND($X1368&lt;&gt;"", $Y1368&lt;&gt;""), VLOOKUP( IF(ISERROR(VLOOKUP($X1368,Datos!$B$8:$C$13,2,0)),0,VLOOKUP($X1368,Datos!$B$8:$C$13,2,0)), Datos!$I$9:$N$13, IF(ISERROR(VLOOKUP($Y1368,Datos!$B$17:$C$21,2,0)),0,VLOOKUP($Y1368, Datos!$B$17:$C$21,2,0)+1),  0),  "-")</f>
        <v>25</v>
      </c>
      <c r="AA1368" s="177"/>
      <c r="AB1368" s="177"/>
      <c r="AC1368" s="179"/>
      <c r="AD1368" s="180"/>
      <c r="AE1368" s="198">
        <f t="shared" si="63"/>
        <v>22</v>
      </c>
      <c r="AF1368" s="198">
        <f t="shared" si="64"/>
        <v>25</v>
      </c>
      <c r="AG1368" s="178">
        <v>3</v>
      </c>
      <c r="AH1368" s="198" t="str">
        <f>IF(ISERROR(VLOOKUP($AG1368,Datos!$A$9:$E$13,2,0)),"",VLOOKUP($AG1368,Datos!$A$9:$E$13,2,0))</f>
        <v>3 Moderado</v>
      </c>
      <c r="AI1368" s="197" t="str">
        <f>IF(ISERROR(VLOOKUP($AJ1368,Datos!$D$8:$E$13,2,0)),0,VLOOKUP($AJ1368,Datos!$D$8:$E$13,2,0))</f>
        <v>Extremadamente Dañino</v>
      </c>
      <c r="AJ1368" s="198">
        <f>IF(ISERROR(VLOOKUP($X1368,Datos!$B$8:$E$13,3,0)), 0, VLOOKUP($X1368,Datos!$B$8:$E$13,3,0))</f>
        <v>4</v>
      </c>
      <c r="AK1368" s="198">
        <f>IF(ISERROR(VLOOKUP(AL1368,Datos!D1361:E1366,2,0)),0,VLOOKUP(AL1368,Datos!D1361:E1366,2,0))</f>
        <v>0</v>
      </c>
      <c r="AL1368" s="198">
        <f>IF(ISERROR(VLOOKUP(Y1368,Datos!B1361:E1366,3,0)),0,VLOOKUP(Y1368,Datos!B1361:E1366,3,0))</f>
        <v>0</v>
      </c>
      <c r="AM1368" s="198">
        <f t="shared" si="65"/>
        <v>4</v>
      </c>
      <c r="AN1368" s="198" t="str">
        <f>IF(ISERROR(VLOOKUP($AM1368,Datos!$I$24:$J$28,2,0)),"-",VLOOKUP($AM1368,Datos!$I$24:$J$28,2,0))</f>
        <v>Moderado</v>
      </c>
    </row>
    <row r="1369" spans="1:40" s="199" customFormat="1">
      <c r="A1369" s="196"/>
      <c r="B1369" s="177"/>
      <c r="C1369" s="177"/>
      <c r="D1369" s="177"/>
      <c r="E1369" s="177"/>
      <c r="F1369" s="177"/>
      <c r="G1369" s="177"/>
      <c r="H1369" s="177"/>
      <c r="I1369" s="177"/>
      <c r="J1369" s="177"/>
      <c r="K1369" s="177"/>
      <c r="L1369" s="177"/>
      <c r="M1369" s="178" t="s">
        <v>191</v>
      </c>
      <c r="N1369" s="178" t="s">
        <v>194</v>
      </c>
      <c r="O1369" s="198">
        <f>IF( AND($M1369&lt;&gt;"", $N1369&lt;&gt;""), VLOOKUP( IF(ISERROR(VLOOKUP($M1369,Datos!$B$8:$C$13,2,0)),0,VLOOKUP($M1369,Datos!$B$8:$C$13,2,0)), Datos!$I$9:$N$13, IF(ISERROR(VLOOKUP($N1369,Datos!$B$17:$C$21,2,0)),0,VLOOKUP($N1369, Datos!$B$17:$C$21,2,0)+1),  0),  "-")</f>
        <v>22</v>
      </c>
      <c r="P1369" s="177"/>
      <c r="Q1369" s="177"/>
      <c r="R1369" s="177"/>
      <c r="S1369" s="178" t="s">
        <v>40</v>
      </c>
      <c r="T1369" s="198" t="str">
        <f>IF(ISERROR(VLOOKUP($S1369,Datos!$B$25:$C$29,2,0)),"", VLOOKUP($S1369,Datos!$B$25:$C$29,2,0))</f>
        <v>Alta</v>
      </c>
      <c r="U1369" s="198" t="str">
        <f>VLOOKUP($S1369,'Efectividad de Controles'!$B$5:$D$9,3,0)</f>
        <v>Impacto / Probabilidad</v>
      </c>
      <c r="V1369" s="177"/>
      <c r="W1369" s="177"/>
      <c r="X1369" s="178" t="s">
        <v>191</v>
      </c>
      <c r="Y1369" s="178" t="s">
        <v>196</v>
      </c>
      <c r="Z1369" s="198">
        <f>IF( AND($X1369&lt;&gt;"", $Y1369&lt;&gt;""), VLOOKUP( IF(ISERROR(VLOOKUP($X1369,Datos!$B$8:$C$13,2,0)),0,VLOOKUP($X1369,Datos!$B$8:$C$13,2,0)), Datos!$I$9:$N$13, IF(ISERROR(VLOOKUP($Y1369,Datos!$B$17:$C$21,2,0)),0,VLOOKUP($Y1369, Datos!$B$17:$C$21,2,0)+1),  0),  "-")</f>
        <v>25</v>
      </c>
      <c r="AA1369" s="177"/>
      <c r="AB1369" s="177"/>
      <c r="AC1369" s="179"/>
      <c r="AD1369" s="180"/>
      <c r="AE1369" s="198">
        <f t="shared" si="63"/>
        <v>22</v>
      </c>
      <c r="AF1369" s="198">
        <f t="shared" si="64"/>
        <v>25</v>
      </c>
      <c r="AG1369" s="178">
        <v>3</v>
      </c>
      <c r="AH1369" s="198" t="str">
        <f>IF(ISERROR(VLOOKUP($AG1369,Datos!$A$9:$E$13,2,0)),"",VLOOKUP($AG1369,Datos!$A$9:$E$13,2,0))</f>
        <v>3 Moderado</v>
      </c>
      <c r="AI1369" s="197" t="str">
        <f>IF(ISERROR(VLOOKUP($AJ1369,Datos!$D$8:$E$13,2,0)),0,VLOOKUP($AJ1369,Datos!$D$8:$E$13,2,0))</f>
        <v>Extremadamente Dañino</v>
      </c>
      <c r="AJ1369" s="198">
        <f>IF(ISERROR(VLOOKUP($X1369,Datos!$B$8:$E$13,3,0)), 0, VLOOKUP($X1369,Datos!$B$8:$E$13,3,0))</f>
        <v>4</v>
      </c>
      <c r="AK1369" s="198">
        <f>IF(ISERROR(VLOOKUP(AL1369,Datos!D1362:E1367,2,0)),0,VLOOKUP(AL1369,Datos!D1362:E1367,2,0))</f>
        <v>0</v>
      </c>
      <c r="AL1369" s="198">
        <f>IF(ISERROR(VLOOKUP(Y1369,Datos!B1362:E1367,3,0)),0,VLOOKUP(Y1369,Datos!B1362:E1367,3,0))</f>
        <v>0</v>
      </c>
      <c r="AM1369" s="198">
        <f t="shared" si="65"/>
        <v>4</v>
      </c>
      <c r="AN1369" s="198" t="str">
        <f>IF(ISERROR(VLOOKUP($AM1369,Datos!$I$24:$J$28,2,0)),"-",VLOOKUP($AM1369,Datos!$I$24:$J$28,2,0))</f>
        <v>Moderado</v>
      </c>
    </row>
    <row r="1370" spans="1:40" s="199" customFormat="1">
      <c r="A1370" s="196"/>
      <c r="B1370" s="177"/>
      <c r="C1370" s="177"/>
      <c r="D1370" s="177"/>
      <c r="E1370" s="177"/>
      <c r="F1370" s="177"/>
      <c r="G1370" s="177"/>
      <c r="H1370" s="177"/>
      <c r="I1370" s="177"/>
      <c r="J1370" s="177"/>
      <c r="K1370" s="177"/>
      <c r="L1370" s="177"/>
      <c r="M1370" s="178" t="s">
        <v>191</v>
      </c>
      <c r="N1370" s="178" t="s">
        <v>194</v>
      </c>
      <c r="O1370" s="198">
        <f>IF( AND($M1370&lt;&gt;"", $N1370&lt;&gt;""), VLOOKUP( IF(ISERROR(VLOOKUP($M1370,Datos!$B$8:$C$13,2,0)),0,VLOOKUP($M1370,Datos!$B$8:$C$13,2,0)), Datos!$I$9:$N$13, IF(ISERROR(VLOOKUP($N1370,Datos!$B$17:$C$21,2,0)),0,VLOOKUP($N1370, Datos!$B$17:$C$21,2,0)+1),  0),  "-")</f>
        <v>22</v>
      </c>
      <c r="P1370" s="177"/>
      <c r="Q1370" s="177"/>
      <c r="R1370" s="177"/>
      <c r="S1370" s="178" t="s">
        <v>40</v>
      </c>
      <c r="T1370" s="198" t="str">
        <f>IF(ISERROR(VLOOKUP($S1370,Datos!$B$25:$C$29,2,0)),"", VLOOKUP($S1370,Datos!$B$25:$C$29,2,0))</f>
        <v>Alta</v>
      </c>
      <c r="U1370" s="198" t="str">
        <f>VLOOKUP($S1370,'Efectividad de Controles'!$B$5:$D$9,3,0)</f>
        <v>Impacto / Probabilidad</v>
      </c>
      <c r="V1370" s="177"/>
      <c r="W1370" s="177"/>
      <c r="X1370" s="178" t="s">
        <v>191</v>
      </c>
      <c r="Y1370" s="178" t="s">
        <v>196</v>
      </c>
      <c r="Z1370" s="198">
        <f>IF( AND($X1370&lt;&gt;"", $Y1370&lt;&gt;""), VLOOKUP( IF(ISERROR(VLOOKUP($X1370,Datos!$B$8:$C$13,2,0)),0,VLOOKUP($X1370,Datos!$B$8:$C$13,2,0)), Datos!$I$9:$N$13, IF(ISERROR(VLOOKUP($Y1370,Datos!$B$17:$C$21,2,0)),0,VLOOKUP($Y1370, Datos!$B$17:$C$21,2,0)+1),  0),  "-")</f>
        <v>25</v>
      </c>
      <c r="AA1370" s="177"/>
      <c r="AB1370" s="177"/>
      <c r="AC1370" s="179"/>
      <c r="AD1370" s="180"/>
      <c r="AE1370" s="198">
        <f t="shared" si="63"/>
        <v>22</v>
      </c>
      <c r="AF1370" s="198">
        <f t="shared" si="64"/>
        <v>25</v>
      </c>
      <c r="AG1370" s="178">
        <v>3</v>
      </c>
      <c r="AH1370" s="198" t="str">
        <f>IF(ISERROR(VLOOKUP($AG1370,Datos!$A$9:$E$13,2,0)),"",VLOOKUP($AG1370,Datos!$A$9:$E$13,2,0))</f>
        <v>3 Moderado</v>
      </c>
      <c r="AI1370" s="197" t="str">
        <f>IF(ISERROR(VLOOKUP($AJ1370,Datos!$D$8:$E$13,2,0)),0,VLOOKUP($AJ1370,Datos!$D$8:$E$13,2,0))</f>
        <v>Extremadamente Dañino</v>
      </c>
      <c r="AJ1370" s="198">
        <f>IF(ISERROR(VLOOKUP($X1370,Datos!$B$8:$E$13,3,0)), 0, VLOOKUP($X1370,Datos!$B$8:$E$13,3,0))</f>
        <v>4</v>
      </c>
      <c r="AK1370" s="198">
        <f>IF(ISERROR(VLOOKUP(AL1370,Datos!D1363:E1368,2,0)),0,VLOOKUP(AL1370,Datos!D1363:E1368,2,0))</f>
        <v>0</v>
      </c>
      <c r="AL1370" s="198">
        <f>IF(ISERROR(VLOOKUP(Y1370,Datos!B1363:E1368,3,0)),0,VLOOKUP(Y1370,Datos!B1363:E1368,3,0))</f>
        <v>0</v>
      </c>
      <c r="AM1370" s="198">
        <f t="shared" si="65"/>
        <v>4</v>
      </c>
      <c r="AN1370" s="198" t="str">
        <f>IF(ISERROR(VLOOKUP($AM1370,Datos!$I$24:$J$28,2,0)),"-",VLOOKUP($AM1370,Datos!$I$24:$J$28,2,0))</f>
        <v>Moderado</v>
      </c>
    </row>
    <row r="1371" spans="1:40" s="199" customFormat="1">
      <c r="A1371" s="196"/>
      <c r="B1371" s="177"/>
      <c r="C1371" s="177"/>
      <c r="D1371" s="177"/>
      <c r="E1371" s="177"/>
      <c r="F1371" s="177"/>
      <c r="G1371" s="177"/>
      <c r="H1371" s="177"/>
      <c r="I1371" s="177"/>
      <c r="J1371" s="177"/>
      <c r="K1371" s="177"/>
      <c r="L1371" s="177"/>
      <c r="M1371" s="178" t="s">
        <v>191</v>
      </c>
      <c r="N1371" s="178" t="s">
        <v>194</v>
      </c>
      <c r="O1371" s="198">
        <f>IF( AND($M1371&lt;&gt;"", $N1371&lt;&gt;""), VLOOKUP( IF(ISERROR(VLOOKUP($M1371,Datos!$B$8:$C$13,2,0)),0,VLOOKUP($M1371,Datos!$B$8:$C$13,2,0)), Datos!$I$9:$N$13, IF(ISERROR(VLOOKUP($N1371,Datos!$B$17:$C$21,2,0)),0,VLOOKUP($N1371, Datos!$B$17:$C$21,2,0)+1),  0),  "-")</f>
        <v>22</v>
      </c>
      <c r="P1371" s="177"/>
      <c r="Q1371" s="177"/>
      <c r="R1371" s="177"/>
      <c r="S1371" s="178" t="s">
        <v>40</v>
      </c>
      <c r="T1371" s="198" t="str">
        <f>IF(ISERROR(VLOOKUP($S1371,Datos!$B$25:$C$29,2,0)),"", VLOOKUP($S1371,Datos!$B$25:$C$29,2,0))</f>
        <v>Alta</v>
      </c>
      <c r="U1371" s="198" t="str">
        <f>VLOOKUP($S1371,'Efectividad de Controles'!$B$5:$D$9,3,0)</f>
        <v>Impacto / Probabilidad</v>
      </c>
      <c r="V1371" s="177"/>
      <c r="W1371" s="177"/>
      <c r="X1371" s="178" t="s">
        <v>191</v>
      </c>
      <c r="Y1371" s="178" t="s">
        <v>196</v>
      </c>
      <c r="Z1371" s="198">
        <f>IF( AND($X1371&lt;&gt;"", $Y1371&lt;&gt;""), VLOOKUP( IF(ISERROR(VLOOKUP($X1371,Datos!$B$8:$C$13,2,0)),0,VLOOKUP($X1371,Datos!$B$8:$C$13,2,0)), Datos!$I$9:$N$13, IF(ISERROR(VLOOKUP($Y1371,Datos!$B$17:$C$21,2,0)),0,VLOOKUP($Y1371, Datos!$B$17:$C$21,2,0)+1),  0),  "-")</f>
        <v>25</v>
      </c>
      <c r="AA1371" s="177"/>
      <c r="AB1371" s="177"/>
      <c r="AC1371" s="179"/>
      <c r="AD1371" s="180"/>
      <c r="AE1371" s="198">
        <f t="shared" si="63"/>
        <v>22</v>
      </c>
      <c r="AF1371" s="198">
        <f t="shared" si="64"/>
        <v>25</v>
      </c>
      <c r="AG1371" s="178">
        <v>3</v>
      </c>
      <c r="AH1371" s="198" t="str">
        <f>IF(ISERROR(VLOOKUP($AG1371,Datos!$A$9:$E$13,2,0)),"",VLOOKUP($AG1371,Datos!$A$9:$E$13,2,0))</f>
        <v>3 Moderado</v>
      </c>
      <c r="AI1371" s="197" t="str">
        <f>IF(ISERROR(VLOOKUP($AJ1371,Datos!$D$8:$E$13,2,0)),0,VLOOKUP($AJ1371,Datos!$D$8:$E$13,2,0))</f>
        <v>Extremadamente Dañino</v>
      </c>
      <c r="AJ1371" s="198">
        <f>IF(ISERROR(VLOOKUP($X1371,Datos!$B$8:$E$13,3,0)), 0, VLOOKUP($X1371,Datos!$B$8:$E$13,3,0))</f>
        <v>4</v>
      </c>
      <c r="AK1371" s="198">
        <f>IF(ISERROR(VLOOKUP(AL1371,Datos!D1364:E1369,2,0)),0,VLOOKUP(AL1371,Datos!D1364:E1369,2,0))</f>
        <v>0</v>
      </c>
      <c r="AL1371" s="198">
        <f>IF(ISERROR(VLOOKUP(Y1371,Datos!B1364:E1369,3,0)),0,VLOOKUP(Y1371,Datos!B1364:E1369,3,0))</f>
        <v>0</v>
      </c>
      <c r="AM1371" s="198">
        <f t="shared" si="65"/>
        <v>4</v>
      </c>
      <c r="AN1371" s="198" t="str">
        <f>IF(ISERROR(VLOOKUP($AM1371,Datos!$I$24:$J$28,2,0)),"-",VLOOKUP($AM1371,Datos!$I$24:$J$28,2,0))</f>
        <v>Moderado</v>
      </c>
    </row>
    <row r="1372" spans="1:40" s="199" customFormat="1">
      <c r="A1372" s="196"/>
      <c r="B1372" s="177"/>
      <c r="C1372" s="177"/>
      <c r="D1372" s="177"/>
      <c r="E1372" s="177"/>
      <c r="F1372" s="177"/>
      <c r="G1372" s="177"/>
      <c r="H1372" s="177"/>
      <c r="I1372" s="177"/>
      <c r="J1372" s="177"/>
      <c r="K1372" s="177"/>
      <c r="L1372" s="177"/>
      <c r="M1372" s="178" t="s">
        <v>191</v>
      </c>
      <c r="N1372" s="178" t="s">
        <v>194</v>
      </c>
      <c r="O1372" s="198">
        <f>IF( AND($M1372&lt;&gt;"", $N1372&lt;&gt;""), VLOOKUP( IF(ISERROR(VLOOKUP($M1372,Datos!$B$8:$C$13,2,0)),0,VLOOKUP($M1372,Datos!$B$8:$C$13,2,0)), Datos!$I$9:$N$13, IF(ISERROR(VLOOKUP($N1372,Datos!$B$17:$C$21,2,0)),0,VLOOKUP($N1372, Datos!$B$17:$C$21,2,0)+1),  0),  "-")</f>
        <v>22</v>
      </c>
      <c r="P1372" s="177"/>
      <c r="Q1372" s="177"/>
      <c r="R1372" s="177"/>
      <c r="S1372" s="178" t="s">
        <v>40</v>
      </c>
      <c r="T1372" s="198" t="str">
        <f>IF(ISERROR(VLOOKUP($S1372,Datos!$B$25:$C$29,2,0)),"", VLOOKUP($S1372,Datos!$B$25:$C$29,2,0))</f>
        <v>Alta</v>
      </c>
      <c r="U1372" s="198" t="str">
        <f>VLOOKUP($S1372,'Efectividad de Controles'!$B$5:$D$9,3,0)</f>
        <v>Impacto / Probabilidad</v>
      </c>
      <c r="V1372" s="177"/>
      <c r="W1372" s="177"/>
      <c r="X1372" s="178" t="s">
        <v>191</v>
      </c>
      <c r="Y1372" s="178" t="s">
        <v>196</v>
      </c>
      <c r="Z1372" s="198">
        <f>IF( AND($X1372&lt;&gt;"", $Y1372&lt;&gt;""), VLOOKUP( IF(ISERROR(VLOOKUP($X1372,Datos!$B$8:$C$13,2,0)),0,VLOOKUP($X1372,Datos!$B$8:$C$13,2,0)), Datos!$I$9:$N$13, IF(ISERROR(VLOOKUP($Y1372,Datos!$B$17:$C$21,2,0)),0,VLOOKUP($Y1372, Datos!$B$17:$C$21,2,0)+1),  0),  "-")</f>
        <v>25</v>
      </c>
      <c r="AA1372" s="177"/>
      <c r="AB1372" s="177"/>
      <c r="AC1372" s="179"/>
      <c r="AD1372" s="180"/>
      <c r="AE1372" s="198">
        <f t="shared" si="63"/>
        <v>22</v>
      </c>
      <c r="AF1372" s="198">
        <f t="shared" si="64"/>
        <v>25</v>
      </c>
      <c r="AG1372" s="178">
        <v>3</v>
      </c>
      <c r="AH1372" s="198" t="str">
        <f>IF(ISERROR(VLOOKUP($AG1372,Datos!$A$9:$E$13,2,0)),"",VLOOKUP($AG1372,Datos!$A$9:$E$13,2,0))</f>
        <v>3 Moderado</v>
      </c>
      <c r="AI1372" s="197" t="str">
        <f>IF(ISERROR(VLOOKUP($AJ1372,Datos!$D$8:$E$13,2,0)),0,VLOOKUP($AJ1372,Datos!$D$8:$E$13,2,0))</f>
        <v>Extremadamente Dañino</v>
      </c>
      <c r="AJ1372" s="198">
        <f>IF(ISERROR(VLOOKUP($X1372,Datos!$B$8:$E$13,3,0)), 0, VLOOKUP($X1372,Datos!$B$8:$E$13,3,0))</f>
        <v>4</v>
      </c>
      <c r="AK1372" s="198">
        <f>IF(ISERROR(VLOOKUP(AL1372,Datos!D1365:E1370,2,0)),0,VLOOKUP(AL1372,Datos!D1365:E1370,2,0))</f>
        <v>0</v>
      </c>
      <c r="AL1372" s="198">
        <f>IF(ISERROR(VLOOKUP(Y1372,Datos!B1365:E1370,3,0)),0,VLOOKUP(Y1372,Datos!B1365:E1370,3,0))</f>
        <v>0</v>
      </c>
      <c r="AM1372" s="198">
        <f t="shared" si="65"/>
        <v>4</v>
      </c>
      <c r="AN1372" s="198" t="str">
        <f>IF(ISERROR(VLOOKUP($AM1372,Datos!$I$24:$J$28,2,0)),"-",VLOOKUP($AM1372,Datos!$I$24:$J$28,2,0))</f>
        <v>Moderado</v>
      </c>
    </row>
    <row r="1373" spans="1:40" s="199" customFormat="1">
      <c r="A1373" s="196"/>
      <c r="B1373" s="177"/>
      <c r="C1373" s="177"/>
      <c r="D1373" s="177"/>
      <c r="E1373" s="177"/>
      <c r="F1373" s="177"/>
      <c r="G1373" s="177"/>
      <c r="H1373" s="177"/>
      <c r="I1373" s="177"/>
      <c r="J1373" s="177"/>
      <c r="K1373" s="177"/>
      <c r="L1373" s="177"/>
      <c r="M1373" s="178" t="s">
        <v>191</v>
      </c>
      <c r="N1373" s="178" t="s">
        <v>194</v>
      </c>
      <c r="O1373" s="198">
        <f>IF( AND($M1373&lt;&gt;"", $N1373&lt;&gt;""), VLOOKUP( IF(ISERROR(VLOOKUP($M1373,Datos!$B$8:$C$13,2,0)),0,VLOOKUP($M1373,Datos!$B$8:$C$13,2,0)), Datos!$I$9:$N$13, IF(ISERROR(VLOOKUP($N1373,Datos!$B$17:$C$21,2,0)),0,VLOOKUP($N1373, Datos!$B$17:$C$21,2,0)+1),  0),  "-")</f>
        <v>22</v>
      </c>
      <c r="P1373" s="177"/>
      <c r="Q1373" s="177"/>
      <c r="R1373" s="177"/>
      <c r="S1373" s="178" t="s">
        <v>40</v>
      </c>
      <c r="T1373" s="198" t="str">
        <f>IF(ISERROR(VLOOKUP($S1373,Datos!$B$25:$C$29,2,0)),"", VLOOKUP($S1373,Datos!$B$25:$C$29,2,0))</f>
        <v>Alta</v>
      </c>
      <c r="U1373" s="198" t="str">
        <f>VLOOKUP($S1373,'Efectividad de Controles'!$B$5:$D$9,3,0)</f>
        <v>Impacto / Probabilidad</v>
      </c>
      <c r="V1373" s="177"/>
      <c r="W1373" s="177"/>
      <c r="X1373" s="178" t="s">
        <v>191</v>
      </c>
      <c r="Y1373" s="178" t="s">
        <v>196</v>
      </c>
      <c r="Z1373" s="198">
        <f>IF( AND($X1373&lt;&gt;"", $Y1373&lt;&gt;""), VLOOKUP( IF(ISERROR(VLOOKUP($X1373,Datos!$B$8:$C$13,2,0)),0,VLOOKUP($X1373,Datos!$B$8:$C$13,2,0)), Datos!$I$9:$N$13, IF(ISERROR(VLOOKUP($Y1373,Datos!$B$17:$C$21,2,0)),0,VLOOKUP($Y1373, Datos!$B$17:$C$21,2,0)+1),  0),  "-")</f>
        <v>25</v>
      </c>
      <c r="AA1373" s="177"/>
      <c r="AB1373" s="177"/>
      <c r="AC1373" s="179"/>
      <c r="AD1373" s="180"/>
      <c r="AE1373" s="198">
        <f t="shared" si="63"/>
        <v>22</v>
      </c>
      <c r="AF1373" s="198">
        <f t="shared" si="64"/>
        <v>25</v>
      </c>
      <c r="AG1373" s="178">
        <v>3</v>
      </c>
      <c r="AH1373" s="198" t="str">
        <f>IF(ISERROR(VLOOKUP($AG1373,Datos!$A$9:$E$13,2,0)),"",VLOOKUP($AG1373,Datos!$A$9:$E$13,2,0))</f>
        <v>3 Moderado</v>
      </c>
      <c r="AI1373" s="197" t="str">
        <f>IF(ISERROR(VLOOKUP($AJ1373,Datos!$D$8:$E$13,2,0)),0,VLOOKUP($AJ1373,Datos!$D$8:$E$13,2,0))</f>
        <v>Extremadamente Dañino</v>
      </c>
      <c r="AJ1373" s="198">
        <f>IF(ISERROR(VLOOKUP($X1373,Datos!$B$8:$E$13,3,0)), 0, VLOOKUP($X1373,Datos!$B$8:$E$13,3,0))</f>
        <v>4</v>
      </c>
      <c r="AK1373" s="198">
        <f>IF(ISERROR(VLOOKUP(AL1373,Datos!D1366:E1371,2,0)),0,VLOOKUP(AL1373,Datos!D1366:E1371,2,0))</f>
        <v>0</v>
      </c>
      <c r="AL1373" s="198">
        <f>IF(ISERROR(VLOOKUP(Y1373,Datos!B1366:E1371,3,0)),0,VLOOKUP(Y1373,Datos!B1366:E1371,3,0))</f>
        <v>0</v>
      </c>
      <c r="AM1373" s="198">
        <f t="shared" si="65"/>
        <v>4</v>
      </c>
      <c r="AN1373" s="198" t="str">
        <f>IF(ISERROR(VLOOKUP($AM1373,Datos!$I$24:$J$28,2,0)),"-",VLOOKUP($AM1373,Datos!$I$24:$J$28,2,0))</f>
        <v>Moderado</v>
      </c>
    </row>
    <row r="1374" spans="1:40" s="199" customFormat="1">
      <c r="A1374" s="196"/>
      <c r="B1374" s="177"/>
      <c r="C1374" s="177"/>
      <c r="D1374" s="177"/>
      <c r="E1374" s="177"/>
      <c r="F1374" s="177"/>
      <c r="G1374" s="177"/>
      <c r="H1374" s="177"/>
      <c r="I1374" s="177"/>
      <c r="J1374" s="177"/>
      <c r="K1374" s="177"/>
      <c r="L1374" s="177"/>
      <c r="M1374" s="178" t="s">
        <v>191</v>
      </c>
      <c r="N1374" s="178" t="s">
        <v>194</v>
      </c>
      <c r="O1374" s="198">
        <f>IF( AND($M1374&lt;&gt;"", $N1374&lt;&gt;""), VLOOKUP( IF(ISERROR(VLOOKUP($M1374,Datos!$B$8:$C$13,2,0)),0,VLOOKUP($M1374,Datos!$B$8:$C$13,2,0)), Datos!$I$9:$N$13, IF(ISERROR(VLOOKUP($N1374,Datos!$B$17:$C$21,2,0)),0,VLOOKUP($N1374, Datos!$B$17:$C$21,2,0)+1),  0),  "-")</f>
        <v>22</v>
      </c>
      <c r="P1374" s="177"/>
      <c r="Q1374" s="177"/>
      <c r="R1374" s="177"/>
      <c r="S1374" s="178" t="s">
        <v>40</v>
      </c>
      <c r="T1374" s="198" t="str">
        <f>IF(ISERROR(VLOOKUP($S1374,Datos!$B$25:$C$29,2,0)),"", VLOOKUP($S1374,Datos!$B$25:$C$29,2,0))</f>
        <v>Alta</v>
      </c>
      <c r="U1374" s="198" t="str">
        <f>VLOOKUP($S1374,'Efectividad de Controles'!$B$5:$D$9,3,0)</f>
        <v>Impacto / Probabilidad</v>
      </c>
      <c r="V1374" s="177"/>
      <c r="W1374" s="177"/>
      <c r="X1374" s="178" t="s">
        <v>191</v>
      </c>
      <c r="Y1374" s="178" t="s">
        <v>196</v>
      </c>
      <c r="Z1374" s="198">
        <f>IF( AND($X1374&lt;&gt;"", $Y1374&lt;&gt;""), VLOOKUP( IF(ISERROR(VLOOKUP($X1374,Datos!$B$8:$C$13,2,0)),0,VLOOKUP($X1374,Datos!$B$8:$C$13,2,0)), Datos!$I$9:$N$13, IF(ISERROR(VLOOKUP($Y1374,Datos!$B$17:$C$21,2,0)),0,VLOOKUP($Y1374, Datos!$B$17:$C$21,2,0)+1),  0),  "-")</f>
        <v>25</v>
      </c>
      <c r="AA1374" s="177"/>
      <c r="AB1374" s="177"/>
      <c r="AC1374" s="179"/>
      <c r="AD1374" s="180"/>
      <c r="AE1374" s="198">
        <f t="shared" si="63"/>
        <v>22</v>
      </c>
      <c r="AF1374" s="198">
        <f t="shared" si="64"/>
        <v>25</v>
      </c>
      <c r="AG1374" s="178">
        <v>3</v>
      </c>
      <c r="AH1374" s="198" t="str">
        <f>IF(ISERROR(VLOOKUP($AG1374,Datos!$A$9:$E$13,2,0)),"",VLOOKUP($AG1374,Datos!$A$9:$E$13,2,0))</f>
        <v>3 Moderado</v>
      </c>
      <c r="AI1374" s="197" t="str">
        <f>IF(ISERROR(VLOOKUP($AJ1374,Datos!$D$8:$E$13,2,0)),0,VLOOKUP($AJ1374,Datos!$D$8:$E$13,2,0))</f>
        <v>Extremadamente Dañino</v>
      </c>
      <c r="AJ1374" s="198">
        <f>IF(ISERROR(VLOOKUP($X1374,Datos!$B$8:$E$13,3,0)), 0, VLOOKUP($X1374,Datos!$B$8:$E$13,3,0))</f>
        <v>4</v>
      </c>
      <c r="AK1374" s="198">
        <f>IF(ISERROR(VLOOKUP(AL1374,Datos!D1367:E1372,2,0)),0,VLOOKUP(AL1374,Datos!D1367:E1372,2,0))</f>
        <v>0</v>
      </c>
      <c r="AL1374" s="198">
        <f>IF(ISERROR(VLOOKUP(Y1374,Datos!B1367:E1372,3,0)),0,VLOOKUP(Y1374,Datos!B1367:E1372,3,0))</f>
        <v>0</v>
      </c>
      <c r="AM1374" s="198">
        <f t="shared" si="65"/>
        <v>4</v>
      </c>
      <c r="AN1374" s="198" t="str">
        <f>IF(ISERROR(VLOOKUP($AM1374,Datos!$I$24:$J$28,2,0)),"-",VLOOKUP($AM1374,Datos!$I$24:$J$28,2,0))</f>
        <v>Moderado</v>
      </c>
    </row>
    <row r="1375" spans="1:40" s="199" customFormat="1">
      <c r="A1375" s="196"/>
      <c r="B1375" s="177"/>
      <c r="C1375" s="177"/>
      <c r="D1375" s="177"/>
      <c r="E1375" s="177"/>
      <c r="F1375" s="177"/>
      <c r="G1375" s="177"/>
      <c r="H1375" s="177"/>
      <c r="I1375" s="177"/>
      <c r="J1375" s="177"/>
      <c r="K1375" s="177"/>
      <c r="L1375" s="177"/>
      <c r="M1375" s="178" t="s">
        <v>191</v>
      </c>
      <c r="N1375" s="178" t="s">
        <v>194</v>
      </c>
      <c r="O1375" s="198">
        <f>IF( AND($M1375&lt;&gt;"", $N1375&lt;&gt;""), VLOOKUP( IF(ISERROR(VLOOKUP($M1375,Datos!$B$8:$C$13,2,0)),0,VLOOKUP($M1375,Datos!$B$8:$C$13,2,0)), Datos!$I$9:$N$13, IF(ISERROR(VLOOKUP($N1375,Datos!$B$17:$C$21,2,0)),0,VLOOKUP($N1375, Datos!$B$17:$C$21,2,0)+1),  0),  "-")</f>
        <v>22</v>
      </c>
      <c r="P1375" s="177"/>
      <c r="Q1375" s="177"/>
      <c r="R1375" s="177"/>
      <c r="S1375" s="178" t="s">
        <v>40</v>
      </c>
      <c r="T1375" s="198" t="str">
        <f>IF(ISERROR(VLOOKUP($S1375,Datos!$B$25:$C$29,2,0)),"", VLOOKUP($S1375,Datos!$B$25:$C$29,2,0))</f>
        <v>Alta</v>
      </c>
      <c r="U1375" s="198" t="str">
        <f>VLOOKUP($S1375,'Efectividad de Controles'!$B$5:$D$9,3,0)</f>
        <v>Impacto / Probabilidad</v>
      </c>
      <c r="V1375" s="177"/>
      <c r="W1375" s="177"/>
      <c r="X1375" s="178" t="s">
        <v>191</v>
      </c>
      <c r="Y1375" s="178" t="s">
        <v>196</v>
      </c>
      <c r="Z1375" s="198">
        <f>IF( AND($X1375&lt;&gt;"", $Y1375&lt;&gt;""), VLOOKUP( IF(ISERROR(VLOOKUP($X1375,Datos!$B$8:$C$13,2,0)),0,VLOOKUP($X1375,Datos!$B$8:$C$13,2,0)), Datos!$I$9:$N$13, IF(ISERROR(VLOOKUP($Y1375,Datos!$B$17:$C$21,2,0)),0,VLOOKUP($Y1375, Datos!$B$17:$C$21,2,0)+1),  0),  "-")</f>
        <v>25</v>
      </c>
      <c r="AA1375" s="177"/>
      <c r="AB1375" s="177"/>
      <c r="AC1375" s="179"/>
      <c r="AD1375" s="180"/>
      <c r="AE1375" s="198">
        <f t="shared" si="63"/>
        <v>22</v>
      </c>
      <c r="AF1375" s="198">
        <f t="shared" si="64"/>
        <v>25</v>
      </c>
      <c r="AG1375" s="178">
        <v>3</v>
      </c>
      <c r="AH1375" s="198" t="str">
        <f>IF(ISERROR(VLOOKUP($AG1375,Datos!$A$9:$E$13,2,0)),"",VLOOKUP($AG1375,Datos!$A$9:$E$13,2,0))</f>
        <v>3 Moderado</v>
      </c>
      <c r="AI1375" s="197" t="str">
        <f>IF(ISERROR(VLOOKUP($AJ1375,Datos!$D$8:$E$13,2,0)),0,VLOOKUP($AJ1375,Datos!$D$8:$E$13,2,0))</f>
        <v>Extremadamente Dañino</v>
      </c>
      <c r="AJ1375" s="198">
        <f>IF(ISERROR(VLOOKUP($X1375,Datos!$B$8:$E$13,3,0)), 0, VLOOKUP($X1375,Datos!$B$8:$E$13,3,0))</f>
        <v>4</v>
      </c>
      <c r="AK1375" s="198">
        <f>IF(ISERROR(VLOOKUP(AL1375,Datos!D1368:E1373,2,0)),0,VLOOKUP(AL1375,Datos!D1368:E1373,2,0))</f>
        <v>0</v>
      </c>
      <c r="AL1375" s="198">
        <f>IF(ISERROR(VLOOKUP(Y1375,Datos!B1368:E1373,3,0)),0,VLOOKUP(Y1375,Datos!B1368:E1373,3,0))</f>
        <v>0</v>
      </c>
      <c r="AM1375" s="198">
        <f t="shared" si="65"/>
        <v>4</v>
      </c>
      <c r="AN1375" s="198" t="str">
        <f>IF(ISERROR(VLOOKUP($AM1375,Datos!$I$24:$J$28,2,0)),"-",VLOOKUP($AM1375,Datos!$I$24:$J$28,2,0))</f>
        <v>Moderado</v>
      </c>
    </row>
    <row r="1376" spans="1:40" s="199" customFormat="1">
      <c r="A1376" s="196"/>
      <c r="B1376" s="177"/>
      <c r="C1376" s="177"/>
      <c r="D1376" s="177"/>
      <c r="E1376" s="177"/>
      <c r="F1376" s="177"/>
      <c r="G1376" s="177"/>
      <c r="H1376" s="177"/>
      <c r="I1376" s="177"/>
      <c r="J1376" s="177"/>
      <c r="K1376" s="177"/>
      <c r="L1376" s="177"/>
      <c r="M1376" s="178" t="s">
        <v>191</v>
      </c>
      <c r="N1376" s="178" t="s">
        <v>194</v>
      </c>
      <c r="O1376" s="198">
        <f>IF( AND($M1376&lt;&gt;"", $N1376&lt;&gt;""), VLOOKUP( IF(ISERROR(VLOOKUP($M1376,Datos!$B$8:$C$13,2,0)),0,VLOOKUP($M1376,Datos!$B$8:$C$13,2,0)), Datos!$I$9:$N$13, IF(ISERROR(VLOOKUP($N1376,Datos!$B$17:$C$21,2,0)),0,VLOOKUP($N1376, Datos!$B$17:$C$21,2,0)+1),  0),  "-")</f>
        <v>22</v>
      </c>
      <c r="P1376" s="177"/>
      <c r="Q1376" s="177"/>
      <c r="R1376" s="177"/>
      <c r="S1376" s="178" t="s">
        <v>40</v>
      </c>
      <c r="T1376" s="198" t="str">
        <f>IF(ISERROR(VLOOKUP($S1376,Datos!$B$25:$C$29,2,0)),"", VLOOKUP($S1376,Datos!$B$25:$C$29,2,0))</f>
        <v>Alta</v>
      </c>
      <c r="U1376" s="198" t="str">
        <f>VLOOKUP($S1376,'Efectividad de Controles'!$B$5:$D$9,3,0)</f>
        <v>Impacto / Probabilidad</v>
      </c>
      <c r="V1376" s="177"/>
      <c r="W1376" s="177"/>
      <c r="X1376" s="178" t="s">
        <v>191</v>
      </c>
      <c r="Y1376" s="178" t="s">
        <v>196</v>
      </c>
      <c r="Z1376" s="198">
        <f>IF( AND($X1376&lt;&gt;"", $Y1376&lt;&gt;""), VLOOKUP( IF(ISERROR(VLOOKUP($X1376,Datos!$B$8:$C$13,2,0)),0,VLOOKUP($X1376,Datos!$B$8:$C$13,2,0)), Datos!$I$9:$N$13, IF(ISERROR(VLOOKUP($Y1376,Datos!$B$17:$C$21,2,0)),0,VLOOKUP($Y1376, Datos!$B$17:$C$21,2,0)+1),  0),  "-")</f>
        <v>25</v>
      </c>
      <c r="AA1376" s="177"/>
      <c r="AB1376" s="177"/>
      <c r="AC1376" s="179"/>
      <c r="AD1376" s="180"/>
      <c r="AE1376" s="198">
        <f t="shared" si="63"/>
        <v>22</v>
      </c>
      <c r="AF1376" s="198">
        <f t="shared" si="64"/>
        <v>25</v>
      </c>
      <c r="AG1376" s="178">
        <v>3</v>
      </c>
      <c r="AH1376" s="198" t="str">
        <f>IF(ISERROR(VLOOKUP($AG1376,Datos!$A$9:$E$13,2,0)),"",VLOOKUP($AG1376,Datos!$A$9:$E$13,2,0))</f>
        <v>3 Moderado</v>
      </c>
      <c r="AI1376" s="197" t="str">
        <f>IF(ISERROR(VLOOKUP($AJ1376,Datos!$D$8:$E$13,2,0)),0,VLOOKUP($AJ1376,Datos!$D$8:$E$13,2,0))</f>
        <v>Extremadamente Dañino</v>
      </c>
      <c r="AJ1376" s="198">
        <f>IF(ISERROR(VLOOKUP($X1376,Datos!$B$8:$E$13,3,0)), 0, VLOOKUP($X1376,Datos!$B$8:$E$13,3,0))</f>
        <v>4</v>
      </c>
      <c r="AK1376" s="198">
        <f>IF(ISERROR(VLOOKUP(AL1376,Datos!D1369:E1374,2,0)),0,VLOOKUP(AL1376,Datos!D1369:E1374,2,0))</f>
        <v>0</v>
      </c>
      <c r="AL1376" s="198">
        <f>IF(ISERROR(VLOOKUP(Y1376,Datos!B1369:E1374,3,0)),0,VLOOKUP(Y1376,Datos!B1369:E1374,3,0))</f>
        <v>0</v>
      </c>
      <c r="AM1376" s="198">
        <f t="shared" si="65"/>
        <v>4</v>
      </c>
      <c r="AN1376" s="198" t="str">
        <f>IF(ISERROR(VLOOKUP($AM1376,Datos!$I$24:$J$28,2,0)),"-",VLOOKUP($AM1376,Datos!$I$24:$J$28,2,0))</f>
        <v>Moderado</v>
      </c>
    </row>
    <row r="1377" spans="1:40" s="199" customFormat="1">
      <c r="A1377" s="196"/>
      <c r="B1377" s="177"/>
      <c r="C1377" s="177"/>
      <c r="D1377" s="177"/>
      <c r="E1377" s="177"/>
      <c r="F1377" s="177"/>
      <c r="G1377" s="177"/>
      <c r="H1377" s="177"/>
      <c r="I1377" s="177"/>
      <c r="J1377" s="177"/>
      <c r="K1377" s="177"/>
      <c r="L1377" s="177"/>
      <c r="M1377" s="178" t="s">
        <v>191</v>
      </c>
      <c r="N1377" s="178" t="s">
        <v>194</v>
      </c>
      <c r="O1377" s="198">
        <f>IF( AND($M1377&lt;&gt;"", $N1377&lt;&gt;""), VLOOKUP( IF(ISERROR(VLOOKUP($M1377,Datos!$B$8:$C$13,2,0)),0,VLOOKUP($M1377,Datos!$B$8:$C$13,2,0)), Datos!$I$9:$N$13, IF(ISERROR(VLOOKUP($N1377,Datos!$B$17:$C$21,2,0)),0,VLOOKUP($N1377, Datos!$B$17:$C$21,2,0)+1),  0),  "-")</f>
        <v>22</v>
      </c>
      <c r="P1377" s="177"/>
      <c r="Q1377" s="177"/>
      <c r="R1377" s="177"/>
      <c r="S1377" s="178" t="s">
        <v>40</v>
      </c>
      <c r="T1377" s="198" t="str">
        <f>IF(ISERROR(VLOOKUP($S1377,Datos!$B$25:$C$29,2,0)),"", VLOOKUP($S1377,Datos!$B$25:$C$29,2,0))</f>
        <v>Alta</v>
      </c>
      <c r="U1377" s="198" t="str">
        <f>VLOOKUP($S1377,'Efectividad de Controles'!$B$5:$D$9,3,0)</f>
        <v>Impacto / Probabilidad</v>
      </c>
      <c r="V1377" s="177"/>
      <c r="W1377" s="177"/>
      <c r="X1377" s="178" t="s">
        <v>191</v>
      </c>
      <c r="Y1377" s="178" t="s">
        <v>196</v>
      </c>
      <c r="Z1377" s="198">
        <f>IF( AND($X1377&lt;&gt;"", $Y1377&lt;&gt;""), VLOOKUP( IF(ISERROR(VLOOKUP($X1377,Datos!$B$8:$C$13,2,0)),0,VLOOKUP($X1377,Datos!$B$8:$C$13,2,0)), Datos!$I$9:$N$13, IF(ISERROR(VLOOKUP($Y1377,Datos!$B$17:$C$21,2,0)),0,VLOOKUP($Y1377, Datos!$B$17:$C$21,2,0)+1),  0),  "-")</f>
        <v>25</v>
      </c>
      <c r="AA1377" s="177"/>
      <c r="AB1377" s="177"/>
      <c r="AC1377" s="179"/>
      <c r="AD1377" s="180"/>
      <c r="AE1377" s="198">
        <f t="shared" ref="AE1377:AE1440" si="66">+O1377</f>
        <v>22</v>
      </c>
      <c r="AF1377" s="198">
        <f t="shared" ref="AF1377:AF1440" si="67">+Z1377</f>
        <v>25</v>
      </c>
      <c r="AG1377" s="178">
        <v>3</v>
      </c>
      <c r="AH1377" s="198" t="str">
        <f>IF(ISERROR(VLOOKUP($AG1377,Datos!$A$9:$E$13,2,0)),"",VLOOKUP($AG1377,Datos!$A$9:$E$13,2,0))</f>
        <v>3 Moderado</v>
      </c>
      <c r="AI1377" s="197" t="str">
        <f>IF(ISERROR(VLOOKUP($AJ1377,Datos!$D$8:$E$13,2,0)),0,VLOOKUP($AJ1377,Datos!$D$8:$E$13,2,0))</f>
        <v>Extremadamente Dañino</v>
      </c>
      <c r="AJ1377" s="198">
        <f>IF(ISERROR(VLOOKUP($X1377,Datos!$B$8:$E$13,3,0)), 0, VLOOKUP($X1377,Datos!$B$8:$E$13,3,0))</f>
        <v>4</v>
      </c>
      <c r="AK1377" s="198">
        <f>IF(ISERROR(VLOOKUP(AL1377,Datos!D1370:E1375,2,0)),0,VLOOKUP(AL1377,Datos!D1370:E1375,2,0))</f>
        <v>0</v>
      </c>
      <c r="AL1377" s="198">
        <f>IF(ISERROR(VLOOKUP(Y1377,Datos!B1370:E1375,3,0)),0,VLOOKUP(Y1377,Datos!B1370:E1375,3,0))</f>
        <v>0</v>
      </c>
      <c r="AM1377" s="198">
        <f t="shared" ref="AM1377:AM1440" si="68">+AL1377+AJ1377</f>
        <v>4</v>
      </c>
      <c r="AN1377" s="198" t="str">
        <f>IF(ISERROR(VLOOKUP($AM1377,Datos!$I$24:$J$28,2,0)),"-",VLOOKUP($AM1377,Datos!$I$24:$J$28,2,0))</f>
        <v>Moderado</v>
      </c>
    </row>
    <row r="1378" spans="1:40" s="199" customFormat="1">
      <c r="A1378" s="196"/>
      <c r="B1378" s="177"/>
      <c r="C1378" s="177"/>
      <c r="D1378" s="177"/>
      <c r="E1378" s="177"/>
      <c r="F1378" s="177"/>
      <c r="G1378" s="177"/>
      <c r="H1378" s="177"/>
      <c r="I1378" s="177"/>
      <c r="J1378" s="177"/>
      <c r="K1378" s="177"/>
      <c r="L1378" s="177"/>
      <c r="M1378" s="178" t="s">
        <v>191</v>
      </c>
      <c r="N1378" s="178" t="s">
        <v>194</v>
      </c>
      <c r="O1378" s="198">
        <f>IF( AND($M1378&lt;&gt;"", $N1378&lt;&gt;""), VLOOKUP( IF(ISERROR(VLOOKUP($M1378,Datos!$B$8:$C$13,2,0)),0,VLOOKUP($M1378,Datos!$B$8:$C$13,2,0)), Datos!$I$9:$N$13, IF(ISERROR(VLOOKUP($N1378,Datos!$B$17:$C$21,2,0)),0,VLOOKUP($N1378, Datos!$B$17:$C$21,2,0)+1),  0),  "-")</f>
        <v>22</v>
      </c>
      <c r="P1378" s="177"/>
      <c r="Q1378" s="177"/>
      <c r="R1378" s="177"/>
      <c r="S1378" s="178" t="s">
        <v>40</v>
      </c>
      <c r="T1378" s="198" t="str">
        <f>IF(ISERROR(VLOOKUP($S1378,Datos!$B$25:$C$29,2,0)),"", VLOOKUP($S1378,Datos!$B$25:$C$29,2,0))</f>
        <v>Alta</v>
      </c>
      <c r="U1378" s="198" t="str">
        <f>VLOOKUP($S1378,'Efectividad de Controles'!$B$5:$D$9,3,0)</f>
        <v>Impacto / Probabilidad</v>
      </c>
      <c r="V1378" s="177"/>
      <c r="W1378" s="177"/>
      <c r="X1378" s="178" t="s">
        <v>191</v>
      </c>
      <c r="Y1378" s="178" t="s">
        <v>196</v>
      </c>
      <c r="Z1378" s="198">
        <f>IF( AND($X1378&lt;&gt;"", $Y1378&lt;&gt;""), VLOOKUP( IF(ISERROR(VLOOKUP($X1378,Datos!$B$8:$C$13,2,0)),0,VLOOKUP($X1378,Datos!$B$8:$C$13,2,0)), Datos!$I$9:$N$13, IF(ISERROR(VLOOKUP($Y1378,Datos!$B$17:$C$21,2,0)),0,VLOOKUP($Y1378, Datos!$B$17:$C$21,2,0)+1),  0),  "-")</f>
        <v>25</v>
      </c>
      <c r="AA1378" s="177"/>
      <c r="AB1378" s="177"/>
      <c r="AC1378" s="179"/>
      <c r="AD1378" s="180"/>
      <c r="AE1378" s="198">
        <f t="shared" si="66"/>
        <v>22</v>
      </c>
      <c r="AF1378" s="198">
        <f t="shared" si="67"/>
        <v>25</v>
      </c>
      <c r="AG1378" s="178">
        <v>3</v>
      </c>
      <c r="AH1378" s="198" t="str">
        <f>IF(ISERROR(VLOOKUP($AG1378,Datos!$A$9:$E$13,2,0)),"",VLOOKUP($AG1378,Datos!$A$9:$E$13,2,0))</f>
        <v>3 Moderado</v>
      </c>
      <c r="AI1378" s="197" t="str">
        <f>IF(ISERROR(VLOOKUP($AJ1378,Datos!$D$8:$E$13,2,0)),0,VLOOKUP($AJ1378,Datos!$D$8:$E$13,2,0))</f>
        <v>Extremadamente Dañino</v>
      </c>
      <c r="AJ1378" s="198">
        <f>IF(ISERROR(VLOOKUP($X1378,Datos!$B$8:$E$13,3,0)), 0, VLOOKUP($X1378,Datos!$B$8:$E$13,3,0))</f>
        <v>4</v>
      </c>
      <c r="AK1378" s="198">
        <f>IF(ISERROR(VLOOKUP(AL1378,Datos!D1371:E1376,2,0)),0,VLOOKUP(AL1378,Datos!D1371:E1376,2,0))</f>
        <v>0</v>
      </c>
      <c r="AL1378" s="198">
        <f>IF(ISERROR(VLOOKUP(Y1378,Datos!B1371:E1376,3,0)),0,VLOOKUP(Y1378,Datos!B1371:E1376,3,0))</f>
        <v>0</v>
      </c>
      <c r="AM1378" s="198">
        <f t="shared" si="68"/>
        <v>4</v>
      </c>
      <c r="AN1378" s="198" t="str">
        <f>IF(ISERROR(VLOOKUP($AM1378,Datos!$I$24:$J$28,2,0)),"-",VLOOKUP($AM1378,Datos!$I$24:$J$28,2,0))</f>
        <v>Moderado</v>
      </c>
    </row>
    <row r="1379" spans="1:40" s="199" customFormat="1">
      <c r="A1379" s="196"/>
      <c r="B1379" s="177"/>
      <c r="C1379" s="177"/>
      <c r="D1379" s="177"/>
      <c r="E1379" s="177"/>
      <c r="F1379" s="177"/>
      <c r="G1379" s="177"/>
      <c r="H1379" s="177"/>
      <c r="I1379" s="177"/>
      <c r="J1379" s="177"/>
      <c r="K1379" s="177"/>
      <c r="L1379" s="177"/>
      <c r="M1379" s="178" t="s">
        <v>191</v>
      </c>
      <c r="N1379" s="178" t="s">
        <v>194</v>
      </c>
      <c r="O1379" s="198">
        <f>IF( AND($M1379&lt;&gt;"", $N1379&lt;&gt;""), VLOOKUP( IF(ISERROR(VLOOKUP($M1379,Datos!$B$8:$C$13,2,0)),0,VLOOKUP($M1379,Datos!$B$8:$C$13,2,0)), Datos!$I$9:$N$13, IF(ISERROR(VLOOKUP($N1379,Datos!$B$17:$C$21,2,0)),0,VLOOKUP($N1379, Datos!$B$17:$C$21,2,0)+1),  0),  "-")</f>
        <v>22</v>
      </c>
      <c r="P1379" s="177"/>
      <c r="Q1379" s="177"/>
      <c r="R1379" s="177"/>
      <c r="S1379" s="178" t="s">
        <v>40</v>
      </c>
      <c r="T1379" s="198" t="str">
        <f>IF(ISERROR(VLOOKUP($S1379,Datos!$B$25:$C$29,2,0)),"", VLOOKUP($S1379,Datos!$B$25:$C$29,2,0))</f>
        <v>Alta</v>
      </c>
      <c r="U1379" s="198" t="str">
        <f>VLOOKUP($S1379,'Efectividad de Controles'!$B$5:$D$9,3,0)</f>
        <v>Impacto / Probabilidad</v>
      </c>
      <c r="V1379" s="177"/>
      <c r="W1379" s="177"/>
      <c r="X1379" s="178" t="s">
        <v>191</v>
      </c>
      <c r="Y1379" s="178" t="s">
        <v>196</v>
      </c>
      <c r="Z1379" s="198">
        <f>IF( AND($X1379&lt;&gt;"", $Y1379&lt;&gt;""), VLOOKUP( IF(ISERROR(VLOOKUP($X1379,Datos!$B$8:$C$13,2,0)),0,VLOOKUP($X1379,Datos!$B$8:$C$13,2,0)), Datos!$I$9:$N$13, IF(ISERROR(VLOOKUP($Y1379,Datos!$B$17:$C$21,2,0)),0,VLOOKUP($Y1379, Datos!$B$17:$C$21,2,0)+1),  0),  "-")</f>
        <v>25</v>
      </c>
      <c r="AA1379" s="177"/>
      <c r="AB1379" s="177"/>
      <c r="AC1379" s="179"/>
      <c r="AD1379" s="180"/>
      <c r="AE1379" s="198">
        <f t="shared" si="66"/>
        <v>22</v>
      </c>
      <c r="AF1379" s="198">
        <f t="shared" si="67"/>
        <v>25</v>
      </c>
      <c r="AG1379" s="178">
        <v>3</v>
      </c>
      <c r="AH1379" s="198" t="str">
        <f>IF(ISERROR(VLOOKUP($AG1379,Datos!$A$9:$E$13,2,0)),"",VLOOKUP($AG1379,Datos!$A$9:$E$13,2,0))</f>
        <v>3 Moderado</v>
      </c>
      <c r="AI1379" s="197" t="str">
        <f>IF(ISERROR(VLOOKUP($AJ1379,Datos!$D$8:$E$13,2,0)),0,VLOOKUP($AJ1379,Datos!$D$8:$E$13,2,0))</f>
        <v>Extremadamente Dañino</v>
      </c>
      <c r="AJ1379" s="198">
        <f>IF(ISERROR(VLOOKUP($X1379,Datos!$B$8:$E$13,3,0)), 0, VLOOKUP($X1379,Datos!$B$8:$E$13,3,0))</f>
        <v>4</v>
      </c>
      <c r="AK1379" s="198">
        <f>IF(ISERROR(VLOOKUP(AL1379,Datos!D1372:E1377,2,0)),0,VLOOKUP(AL1379,Datos!D1372:E1377,2,0))</f>
        <v>0</v>
      </c>
      <c r="AL1379" s="198">
        <f>IF(ISERROR(VLOOKUP(Y1379,Datos!B1372:E1377,3,0)),0,VLOOKUP(Y1379,Datos!B1372:E1377,3,0))</f>
        <v>0</v>
      </c>
      <c r="AM1379" s="198">
        <f t="shared" si="68"/>
        <v>4</v>
      </c>
      <c r="AN1379" s="198" t="str">
        <f>IF(ISERROR(VLOOKUP($AM1379,Datos!$I$24:$J$28,2,0)),"-",VLOOKUP($AM1379,Datos!$I$24:$J$28,2,0))</f>
        <v>Moderado</v>
      </c>
    </row>
    <row r="1380" spans="1:40" s="199" customFormat="1">
      <c r="A1380" s="196"/>
      <c r="B1380" s="177"/>
      <c r="C1380" s="177"/>
      <c r="D1380" s="177"/>
      <c r="E1380" s="177"/>
      <c r="F1380" s="177"/>
      <c r="G1380" s="177"/>
      <c r="H1380" s="177"/>
      <c r="I1380" s="177"/>
      <c r="J1380" s="177"/>
      <c r="K1380" s="177"/>
      <c r="L1380" s="177"/>
      <c r="M1380" s="178" t="s">
        <v>191</v>
      </c>
      <c r="N1380" s="178" t="s">
        <v>194</v>
      </c>
      <c r="O1380" s="198">
        <f>IF( AND($M1380&lt;&gt;"", $N1380&lt;&gt;""), VLOOKUP( IF(ISERROR(VLOOKUP($M1380,Datos!$B$8:$C$13,2,0)),0,VLOOKUP($M1380,Datos!$B$8:$C$13,2,0)), Datos!$I$9:$N$13, IF(ISERROR(VLOOKUP($N1380,Datos!$B$17:$C$21,2,0)),0,VLOOKUP($N1380, Datos!$B$17:$C$21,2,0)+1),  0),  "-")</f>
        <v>22</v>
      </c>
      <c r="P1380" s="177"/>
      <c r="Q1380" s="177"/>
      <c r="R1380" s="177"/>
      <c r="S1380" s="178" t="s">
        <v>40</v>
      </c>
      <c r="T1380" s="198" t="str">
        <f>IF(ISERROR(VLOOKUP($S1380,Datos!$B$25:$C$29,2,0)),"", VLOOKUP($S1380,Datos!$B$25:$C$29,2,0))</f>
        <v>Alta</v>
      </c>
      <c r="U1380" s="198" t="str">
        <f>VLOOKUP($S1380,'Efectividad de Controles'!$B$5:$D$9,3,0)</f>
        <v>Impacto / Probabilidad</v>
      </c>
      <c r="V1380" s="177"/>
      <c r="W1380" s="177"/>
      <c r="X1380" s="178" t="s">
        <v>191</v>
      </c>
      <c r="Y1380" s="178" t="s">
        <v>196</v>
      </c>
      <c r="Z1380" s="198">
        <f>IF( AND($X1380&lt;&gt;"", $Y1380&lt;&gt;""), VLOOKUP( IF(ISERROR(VLOOKUP($X1380,Datos!$B$8:$C$13,2,0)),0,VLOOKUP($X1380,Datos!$B$8:$C$13,2,0)), Datos!$I$9:$N$13, IF(ISERROR(VLOOKUP($Y1380,Datos!$B$17:$C$21,2,0)),0,VLOOKUP($Y1380, Datos!$B$17:$C$21,2,0)+1),  0),  "-")</f>
        <v>25</v>
      </c>
      <c r="AA1380" s="177"/>
      <c r="AB1380" s="177"/>
      <c r="AC1380" s="179"/>
      <c r="AD1380" s="180"/>
      <c r="AE1380" s="198">
        <f t="shared" si="66"/>
        <v>22</v>
      </c>
      <c r="AF1380" s="198">
        <f t="shared" si="67"/>
        <v>25</v>
      </c>
      <c r="AG1380" s="178">
        <v>3</v>
      </c>
      <c r="AH1380" s="198" t="str">
        <f>IF(ISERROR(VLOOKUP($AG1380,Datos!$A$9:$E$13,2,0)),"",VLOOKUP($AG1380,Datos!$A$9:$E$13,2,0))</f>
        <v>3 Moderado</v>
      </c>
      <c r="AI1380" s="197" t="str">
        <f>IF(ISERROR(VLOOKUP($AJ1380,Datos!$D$8:$E$13,2,0)),0,VLOOKUP($AJ1380,Datos!$D$8:$E$13,2,0))</f>
        <v>Extremadamente Dañino</v>
      </c>
      <c r="AJ1380" s="198">
        <f>IF(ISERROR(VLOOKUP($X1380,Datos!$B$8:$E$13,3,0)), 0, VLOOKUP($X1380,Datos!$B$8:$E$13,3,0))</f>
        <v>4</v>
      </c>
      <c r="AK1380" s="198">
        <f>IF(ISERROR(VLOOKUP(AL1380,Datos!D1373:E1378,2,0)),0,VLOOKUP(AL1380,Datos!D1373:E1378,2,0))</f>
        <v>0</v>
      </c>
      <c r="AL1380" s="198">
        <f>IF(ISERROR(VLOOKUP(Y1380,Datos!B1373:E1378,3,0)),0,VLOOKUP(Y1380,Datos!B1373:E1378,3,0))</f>
        <v>0</v>
      </c>
      <c r="AM1380" s="198">
        <f t="shared" si="68"/>
        <v>4</v>
      </c>
      <c r="AN1380" s="198" t="str">
        <f>IF(ISERROR(VLOOKUP($AM1380,Datos!$I$24:$J$28,2,0)),"-",VLOOKUP($AM1380,Datos!$I$24:$J$28,2,0))</f>
        <v>Moderado</v>
      </c>
    </row>
    <row r="1381" spans="1:40" s="199" customFormat="1">
      <c r="A1381" s="196"/>
      <c r="B1381" s="177"/>
      <c r="C1381" s="177"/>
      <c r="D1381" s="177"/>
      <c r="E1381" s="177"/>
      <c r="F1381" s="177"/>
      <c r="G1381" s="177"/>
      <c r="H1381" s="177"/>
      <c r="I1381" s="177"/>
      <c r="J1381" s="177"/>
      <c r="K1381" s="177"/>
      <c r="L1381" s="177"/>
      <c r="M1381" s="178" t="s">
        <v>191</v>
      </c>
      <c r="N1381" s="178" t="s">
        <v>194</v>
      </c>
      <c r="O1381" s="198">
        <f>IF( AND($M1381&lt;&gt;"", $N1381&lt;&gt;""), VLOOKUP( IF(ISERROR(VLOOKUP($M1381,Datos!$B$8:$C$13,2,0)),0,VLOOKUP($M1381,Datos!$B$8:$C$13,2,0)), Datos!$I$9:$N$13, IF(ISERROR(VLOOKUP($N1381,Datos!$B$17:$C$21,2,0)),0,VLOOKUP($N1381, Datos!$B$17:$C$21,2,0)+1),  0),  "-")</f>
        <v>22</v>
      </c>
      <c r="P1381" s="177"/>
      <c r="Q1381" s="177"/>
      <c r="R1381" s="177"/>
      <c r="S1381" s="178" t="s">
        <v>40</v>
      </c>
      <c r="T1381" s="198" t="str">
        <f>IF(ISERROR(VLOOKUP($S1381,Datos!$B$25:$C$29,2,0)),"", VLOOKUP($S1381,Datos!$B$25:$C$29,2,0))</f>
        <v>Alta</v>
      </c>
      <c r="U1381" s="198" t="str">
        <f>VLOOKUP($S1381,'Efectividad de Controles'!$B$5:$D$9,3,0)</f>
        <v>Impacto / Probabilidad</v>
      </c>
      <c r="V1381" s="177"/>
      <c r="W1381" s="177"/>
      <c r="X1381" s="178" t="s">
        <v>191</v>
      </c>
      <c r="Y1381" s="178" t="s">
        <v>196</v>
      </c>
      <c r="Z1381" s="198">
        <f>IF( AND($X1381&lt;&gt;"", $Y1381&lt;&gt;""), VLOOKUP( IF(ISERROR(VLOOKUP($X1381,Datos!$B$8:$C$13,2,0)),0,VLOOKUP($X1381,Datos!$B$8:$C$13,2,0)), Datos!$I$9:$N$13, IF(ISERROR(VLOOKUP($Y1381,Datos!$B$17:$C$21,2,0)),0,VLOOKUP($Y1381, Datos!$B$17:$C$21,2,0)+1),  0),  "-")</f>
        <v>25</v>
      </c>
      <c r="AA1381" s="177"/>
      <c r="AB1381" s="177"/>
      <c r="AC1381" s="179"/>
      <c r="AD1381" s="180"/>
      <c r="AE1381" s="198">
        <f t="shared" si="66"/>
        <v>22</v>
      </c>
      <c r="AF1381" s="198">
        <f t="shared" si="67"/>
        <v>25</v>
      </c>
      <c r="AG1381" s="178">
        <v>3</v>
      </c>
      <c r="AH1381" s="198" t="str">
        <f>IF(ISERROR(VLOOKUP($AG1381,Datos!$A$9:$E$13,2,0)),"",VLOOKUP($AG1381,Datos!$A$9:$E$13,2,0))</f>
        <v>3 Moderado</v>
      </c>
      <c r="AI1381" s="197" t="str">
        <f>IF(ISERROR(VLOOKUP($AJ1381,Datos!$D$8:$E$13,2,0)),0,VLOOKUP($AJ1381,Datos!$D$8:$E$13,2,0))</f>
        <v>Extremadamente Dañino</v>
      </c>
      <c r="AJ1381" s="198">
        <f>IF(ISERROR(VLOOKUP($X1381,Datos!$B$8:$E$13,3,0)), 0, VLOOKUP($X1381,Datos!$B$8:$E$13,3,0))</f>
        <v>4</v>
      </c>
      <c r="AK1381" s="198">
        <f>IF(ISERROR(VLOOKUP(AL1381,Datos!D1374:E1379,2,0)),0,VLOOKUP(AL1381,Datos!D1374:E1379,2,0))</f>
        <v>0</v>
      </c>
      <c r="AL1381" s="198">
        <f>IF(ISERROR(VLOOKUP(Y1381,Datos!B1374:E1379,3,0)),0,VLOOKUP(Y1381,Datos!B1374:E1379,3,0))</f>
        <v>0</v>
      </c>
      <c r="AM1381" s="198">
        <f t="shared" si="68"/>
        <v>4</v>
      </c>
      <c r="AN1381" s="198" t="str">
        <f>IF(ISERROR(VLOOKUP($AM1381,Datos!$I$24:$J$28,2,0)),"-",VLOOKUP($AM1381,Datos!$I$24:$J$28,2,0))</f>
        <v>Moderado</v>
      </c>
    </row>
    <row r="1382" spans="1:40" s="199" customFormat="1">
      <c r="A1382" s="196"/>
      <c r="B1382" s="177"/>
      <c r="C1382" s="177"/>
      <c r="D1382" s="177"/>
      <c r="E1382" s="177"/>
      <c r="F1382" s="177"/>
      <c r="G1382" s="177"/>
      <c r="H1382" s="177"/>
      <c r="I1382" s="177"/>
      <c r="J1382" s="177"/>
      <c r="K1382" s="177"/>
      <c r="L1382" s="177"/>
      <c r="M1382" s="178" t="s">
        <v>191</v>
      </c>
      <c r="N1382" s="178" t="s">
        <v>194</v>
      </c>
      <c r="O1382" s="198">
        <f>IF( AND($M1382&lt;&gt;"", $N1382&lt;&gt;""), VLOOKUP( IF(ISERROR(VLOOKUP($M1382,Datos!$B$8:$C$13,2,0)),0,VLOOKUP($M1382,Datos!$B$8:$C$13,2,0)), Datos!$I$9:$N$13, IF(ISERROR(VLOOKUP($N1382,Datos!$B$17:$C$21,2,0)),0,VLOOKUP($N1382, Datos!$B$17:$C$21,2,0)+1),  0),  "-")</f>
        <v>22</v>
      </c>
      <c r="P1382" s="177"/>
      <c r="Q1382" s="177"/>
      <c r="R1382" s="177"/>
      <c r="S1382" s="178" t="s">
        <v>40</v>
      </c>
      <c r="T1382" s="198" t="str">
        <f>IF(ISERROR(VLOOKUP($S1382,Datos!$B$25:$C$29,2,0)),"", VLOOKUP($S1382,Datos!$B$25:$C$29,2,0))</f>
        <v>Alta</v>
      </c>
      <c r="U1382" s="198" t="str">
        <f>VLOOKUP($S1382,'Efectividad de Controles'!$B$5:$D$9,3,0)</f>
        <v>Impacto / Probabilidad</v>
      </c>
      <c r="V1382" s="177"/>
      <c r="W1382" s="177"/>
      <c r="X1382" s="178" t="s">
        <v>191</v>
      </c>
      <c r="Y1382" s="178" t="s">
        <v>196</v>
      </c>
      <c r="Z1382" s="198">
        <f>IF( AND($X1382&lt;&gt;"", $Y1382&lt;&gt;""), VLOOKUP( IF(ISERROR(VLOOKUP($X1382,Datos!$B$8:$C$13,2,0)),0,VLOOKUP($X1382,Datos!$B$8:$C$13,2,0)), Datos!$I$9:$N$13, IF(ISERROR(VLOOKUP($Y1382,Datos!$B$17:$C$21,2,0)),0,VLOOKUP($Y1382, Datos!$B$17:$C$21,2,0)+1),  0),  "-")</f>
        <v>25</v>
      </c>
      <c r="AA1382" s="177"/>
      <c r="AB1382" s="177"/>
      <c r="AC1382" s="179"/>
      <c r="AD1382" s="180"/>
      <c r="AE1382" s="198">
        <f t="shared" si="66"/>
        <v>22</v>
      </c>
      <c r="AF1382" s="198">
        <f t="shared" si="67"/>
        <v>25</v>
      </c>
      <c r="AG1382" s="178">
        <v>3</v>
      </c>
      <c r="AH1382" s="198" t="str">
        <f>IF(ISERROR(VLOOKUP($AG1382,Datos!$A$9:$E$13,2,0)),"",VLOOKUP($AG1382,Datos!$A$9:$E$13,2,0))</f>
        <v>3 Moderado</v>
      </c>
      <c r="AI1382" s="197" t="str">
        <f>IF(ISERROR(VLOOKUP($AJ1382,Datos!$D$8:$E$13,2,0)),0,VLOOKUP($AJ1382,Datos!$D$8:$E$13,2,0))</f>
        <v>Extremadamente Dañino</v>
      </c>
      <c r="AJ1382" s="198">
        <f>IF(ISERROR(VLOOKUP($X1382,Datos!$B$8:$E$13,3,0)), 0, VLOOKUP($X1382,Datos!$B$8:$E$13,3,0))</f>
        <v>4</v>
      </c>
      <c r="AK1382" s="198">
        <f>IF(ISERROR(VLOOKUP(AL1382,Datos!D1375:E1380,2,0)),0,VLOOKUP(AL1382,Datos!D1375:E1380,2,0))</f>
        <v>0</v>
      </c>
      <c r="AL1382" s="198">
        <f>IF(ISERROR(VLOOKUP(Y1382,Datos!B1375:E1380,3,0)),0,VLOOKUP(Y1382,Datos!B1375:E1380,3,0))</f>
        <v>0</v>
      </c>
      <c r="AM1382" s="198">
        <f t="shared" si="68"/>
        <v>4</v>
      </c>
      <c r="AN1382" s="198" t="str">
        <f>IF(ISERROR(VLOOKUP($AM1382,Datos!$I$24:$J$28,2,0)),"-",VLOOKUP($AM1382,Datos!$I$24:$J$28,2,0))</f>
        <v>Moderado</v>
      </c>
    </row>
    <row r="1383" spans="1:40" s="199" customFormat="1">
      <c r="A1383" s="196"/>
      <c r="B1383" s="177"/>
      <c r="C1383" s="177"/>
      <c r="D1383" s="177"/>
      <c r="E1383" s="177"/>
      <c r="F1383" s="177"/>
      <c r="G1383" s="177"/>
      <c r="H1383" s="177"/>
      <c r="I1383" s="177"/>
      <c r="J1383" s="177"/>
      <c r="K1383" s="177"/>
      <c r="L1383" s="177"/>
      <c r="M1383" s="178" t="s">
        <v>191</v>
      </c>
      <c r="N1383" s="178" t="s">
        <v>194</v>
      </c>
      <c r="O1383" s="198">
        <f>IF( AND($M1383&lt;&gt;"", $N1383&lt;&gt;""), VLOOKUP( IF(ISERROR(VLOOKUP($M1383,Datos!$B$8:$C$13,2,0)),0,VLOOKUP($M1383,Datos!$B$8:$C$13,2,0)), Datos!$I$9:$N$13, IF(ISERROR(VLOOKUP($N1383,Datos!$B$17:$C$21,2,0)),0,VLOOKUP($N1383, Datos!$B$17:$C$21,2,0)+1),  0),  "-")</f>
        <v>22</v>
      </c>
      <c r="P1383" s="177"/>
      <c r="Q1383" s="177"/>
      <c r="R1383" s="177"/>
      <c r="S1383" s="178" t="s">
        <v>40</v>
      </c>
      <c r="T1383" s="198" t="str">
        <f>IF(ISERROR(VLOOKUP($S1383,Datos!$B$25:$C$29,2,0)),"", VLOOKUP($S1383,Datos!$B$25:$C$29,2,0))</f>
        <v>Alta</v>
      </c>
      <c r="U1383" s="198" t="str">
        <f>VLOOKUP($S1383,'Efectividad de Controles'!$B$5:$D$9,3,0)</f>
        <v>Impacto / Probabilidad</v>
      </c>
      <c r="V1383" s="177"/>
      <c r="W1383" s="177"/>
      <c r="X1383" s="178" t="s">
        <v>191</v>
      </c>
      <c r="Y1383" s="178" t="s">
        <v>196</v>
      </c>
      <c r="Z1383" s="198">
        <f>IF( AND($X1383&lt;&gt;"", $Y1383&lt;&gt;""), VLOOKUP( IF(ISERROR(VLOOKUP($X1383,Datos!$B$8:$C$13,2,0)),0,VLOOKUP($X1383,Datos!$B$8:$C$13,2,0)), Datos!$I$9:$N$13, IF(ISERROR(VLOOKUP($Y1383,Datos!$B$17:$C$21,2,0)),0,VLOOKUP($Y1383, Datos!$B$17:$C$21,2,0)+1),  0),  "-")</f>
        <v>25</v>
      </c>
      <c r="AA1383" s="177"/>
      <c r="AB1383" s="177"/>
      <c r="AC1383" s="179"/>
      <c r="AD1383" s="180"/>
      <c r="AE1383" s="198">
        <f t="shared" si="66"/>
        <v>22</v>
      </c>
      <c r="AF1383" s="198">
        <f t="shared" si="67"/>
        <v>25</v>
      </c>
      <c r="AG1383" s="178">
        <v>3</v>
      </c>
      <c r="AH1383" s="198" t="str">
        <f>IF(ISERROR(VLOOKUP($AG1383,Datos!$A$9:$E$13,2,0)),"",VLOOKUP($AG1383,Datos!$A$9:$E$13,2,0))</f>
        <v>3 Moderado</v>
      </c>
      <c r="AI1383" s="197" t="str">
        <f>IF(ISERROR(VLOOKUP($AJ1383,Datos!$D$8:$E$13,2,0)),0,VLOOKUP($AJ1383,Datos!$D$8:$E$13,2,0))</f>
        <v>Extremadamente Dañino</v>
      </c>
      <c r="AJ1383" s="198">
        <f>IF(ISERROR(VLOOKUP($X1383,Datos!$B$8:$E$13,3,0)), 0, VLOOKUP($X1383,Datos!$B$8:$E$13,3,0))</f>
        <v>4</v>
      </c>
      <c r="AK1383" s="198">
        <f>IF(ISERROR(VLOOKUP(AL1383,Datos!D1376:E1381,2,0)),0,VLOOKUP(AL1383,Datos!D1376:E1381,2,0))</f>
        <v>0</v>
      </c>
      <c r="AL1383" s="198">
        <f>IF(ISERROR(VLOOKUP(Y1383,Datos!B1376:E1381,3,0)),0,VLOOKUP(Y1383,Datos!B1376:E1381,3,0))</f>
        <v>0</v>
      </c>
      <c r="AM1383" s="198">
        <f t="shared" si="68"/>
        <v>4</v>
      </c>
      <c r="AN1383" s="198" t="str">
        <f>IF(ISERROR(VLOOKUP($AM1383,Datos!$I$24:$J$28,2,0)),"-",VLOOKUP($AM1383,Datos!$I$24:$J$28,2,0))</f>
        <v>Moderado</v>
      </c>
    </row>
    <row r="1384" spans="1:40" s="199" customFormat="1">
      <c r="A1384" s="196"/>
      <c r="B1384" s="177"/>
      <c r="C1384" s="177"/>
      <c r="D1384" s="177"/>
      <c r="E1384" s="177"/>
      <c r="F1384" s="177"/>
      <c r="G1384" s="177"/>
      <c r="H1384" s="177"/>
      <c r="I1384" s="177"/>
      <c r="J1384" s="177"/>
      <c r="K1384" s="177"/>
      <c r="L1384" s="177"/>
      <c r="M1384" s="178" t="s">
        <v>191</v>
      </c>
      <c r="N1384" s="178" t="s">
        <v>194</v>
      </c>
      <c r="O1384" s="198">
        <f>IF( AND($M1384&lt;&gt;"", $N1384&lt;&gt;""), VLOOKUP( IF(ISERROR(VLOOKUP($M1384,Datos!$B$8:$C$13,2,0)),0,VLOOKUP($M1384,Datos!$B$8:$C$13,2,0)), Datos!$I$9:$N$13, IF(ISERROR(VLOOKUP($N1384,Datos!$B$17:$C$21,2,0)),0,VLOOKUP($N1384, Datos!$B$17:$C$21,2,0)+1),  0),  "-")</f>
        <v>22</v>
      </c>
      <c r="P1384" s="177"/>
      <c r="Q1384" s="177"/>
      <c r="R1384" s="177"/>
      <c r="S1384" s="178" t="s">
        <v>40</v>
      </c>
      <c r="T1384" s="198" t="str">
        <f>IF(ISERROR(VLOOKUP($S1384,Datos!$B$25:$C$29,2,0)),"", VLOOKUP($S1384,Datos!$B$25:$C$29,2,0))</f>
        <v>Alta</v>
      </c>
      <c r="U1384" s="198" t="str">
        <f>VLOOKUP($S1384,'Efectividad de Controles'!$B$5:$D$9,3,0)</f>
        <v>Impacto / Probabilidad</v>
      </c>
      <c r="V1384" s="177"/>
      <c r="W1384" s="177"/>
      <c r="X1384" s="178" t="s">
        <v>191</v>
      </c>
      <c r="Y1384" s="178" t="s">
        <v>196</v>
      </c>
      <c r="Z1384" s="198">
        <f>IF( AND($X1384&lt;&gt;"", $Y1384&lt;&gt;""), VLOOKUP( IF(ISERROR(VLOOKUP($X1384,Datos!$B$8:$C$13,2,0)),0,VLOOKUP($X1384,Datos!$B$8:$C$13,2,0)), Datos!$I$9:$N$13, IF(ISERROR(VLOOKUP($Y1384,Datos!$B$17:$C$21,2,0)),0,VLOOKUP($Y1384, Datos!$B$17:$C$21,2,0)+1),  0),  "-")</f>
        <v>25</v>
      </c>
      <c r="AA1384" s="177"/>
      <c r="AB1384" s="177"/>
      <c r="AC1384" s="179"/>
      <c r="AD1384" s="180"/>
      <c r="AE1384" s="198">
        <f t="shared" si="66"/>
        <v>22</v>
      </c>
      <c r="AF1384" s="198">
        <f t="shared" si="67"/>
        <v>25</v>
      </c>
      <c r="AG1384" s="178">
        <v>3</v>
      </c>
      <c r="AH1384" s="198" t="str">
        <f>IF(ISERROR(VLOOKUP($AG1384,Datos!$A$9:$E$13,2,0)),"",VLOOKUP($AG1384,Datos!$A$9:$E$13,2,0))</f>
        <v>3 Moderado</v>
      </c>
      <c r="AI1384" s="197" t="str">
        <f>IF(ISERROR(VLOOKUP($AJ1384,Datos!$D$8:$E$13,2,0)),0,VLOOKUP($AJ1384,Datos!$D$8:$E$13,2,0))</f>
        <v>Extremadamente Dañino</v>
      </c>
      <c r="AJ1384" s="198">
        <f>IF(ISERROR(VLOOKUP($X1384,Datos!$B$8:$E$13,3,0)), 0, VLOOKUP($X1384,Datos!$B$8:$E$13,3,0))</f>
        <v>4</v>
      </c>
      <c r="AK1384" s="198">
        <f>IF(ISERROR(VLOOKUP(AL1384,Datos!D1377:E1382,2,0)),0,VLOOKUP(AL1384,Datos!D1377:E1382,2,0))</f>
        <v>0</v>
      </c>
      <c r="AL1384" s="198">
        <f>IF(ISERROR(VLOOKUP(Y1384,Datos!B1377:E1382,3,0)),0,VLOOKUP(Y1384,Datos!B1377:E1382,3,0))</f>
        <v>0</v>
      </c>
      <c r="AM1384" s="198">
        <f t="shared" si="68"/>
        <v>4</v>
      </c>
      <c r="AN1384" s="198" t="str">
        <f>IF(ISERROR(VLOOKUP($AM1384,Datos!$I$24:$J$28,2,0)),"-",VLOOKUP($AM1384,Datos!$I$24:$J$28,2,0))</f>
        <v>Moderado</v>
      </c>
    </row>
    <row r="1385" spans="1:40" s="199" customFormat="1">
      <c r="A1385" s="196"/>
      <c r="B1385" s="177"/>
      <c r="C1385" s="177"/>
      <c r="D1385" s="177"/>
      <c r="E1385" s="177"/>
      <c r="F1385" s="177"/>
      <c r="G1385" s="177"/>
      <c r="H1385" s="177"/>
      <c r="I1385" s="177"/>
      <c r="J1385" s="177"/>
      <c r="K1385" s="177"/>
      <c r="L1385" s="177"/>
      <c r="M1385" s="178" t="s">
        <v>191</v>
      </c>
      <c r="N1385" s="178" t="s">
        <v>194</v>
      </c>
      <c r="O1385" s="198">
        <f>IF( AND($M1385&lt;&gt;"", $N1385&lt;&gt;""), VLOOKUP( IF(ISERROR(VLOOKUP($M1385,Datos!$B$8:$C$13,2,0)),0,VLOOKUP($M1385,Datos!$B$8:$C$13,2,0)), Datos!$I$9:$N$13, IF(ISERROR(VLOOKUP($N1385,Datos!$B$17:$C$21,2,0)),0,VLOOKUP($N1385, Datos!$B$17:$C$21,2,0)+1),  0),  "-")</f>
        <v>22</v>
      </c>
      <c r="P1385" s="177"/>
      <c r="Q1385" s="177"/>
      <c r="R1385" s="177"/>
      <c r="S1385" s="178" t="s">
        <v>40</v>
      </c>
      <c r="T1385" s="198" t="str">
        <f>IF(ISERROR(VLOOKUP($S1385,Datos!$B$25:$C$29,2,0)),"", VLOOKUP($S1385,Datos!$B$25:$C$29,2,0))</f>
        <v>Alta</v>
      </c>
      <c r="U1385" s="198" t="str">
        <f>VLOOKUP($S1385,'Efectividad de Controles'!$B$5:$D$9,3,0)</f>
        <v>Impacto / Probabilidad</v>
      </c>
      <c r="V1385" s="177"/>
      <c r="W1385" s="177"/>
      <c r="X1385" s="178" t="s">
        <v>191</v>
      </c>
      <c r="Y1385" s="178" t="s">
        <v>196</v>
      </c>
      <c r="Z1385" s="198">
        <f>IF( AND($X1385&lt;&gt;"", $Y1385&lt;&gt;""), VLOOKUP( IF(ISERROR(VLOOKUP($X1385,Datos!$B$8:$C$13,2,0)),0,VLOOKUP($X1385,Datos!$B$8:$C$13,2,0)), Datos!$I$9:$N$13, IF(ISERROR(VLOOKUP($Y1385,Datos!$B$17:$C$21,2,0)),0,VLOOKUP($Y1385, Datos!$B$17:$C$21,2,0)+1),  0),  "-")</f>
        <v>25</v>
      </c>
      <c r="AA1385" s="177"/>
      <c r="AB1385" s="177"/>
      <c r="AC1385" s="179"/>
      <c r="AD1385" s="180"/>
      <c r="AE1385" s="198">
        <f t="shared" si="66"/>
        <v>22</v>
      </c>
      <c r="AF1385" s="198">
        <f t="shared" si="67"/>
        <v>25</v>
      </c>
      <c r="AG1385" s="178">
        <v>3</v>
      </c>
      <c r="AH1385" s="198" t="str">
        <f>IF(ISERROR(VLOOKUP($AG1385,Datos!$A$9:$E$13,2,0)),"",VLOOKUP($AG1385,Datos!$A$9:$E$13,2,0))</f>
        <v>3 Moderado</v>
      </c>
      <c r="AI1385" s="197" t="str">
        <f>IF(ISERROR(VLOOKUP($AJ1385,Datos!$D$8:$E$13,2,0)),0,VLOOKUP($AJ1385,Datos!$D$8:$E$13,2,0))</f>
        <v>Extremadamente Dañino</v>
      </c>
      <c r="AJ1385" s="198">
        <f>IF(ISERROR(VLOOKUP($X1385,Datos!$B$8:$E$13,3,0)), 0, VLOOKUP($X1385,Datos!$B$8:$E$13,3,0))</f>
        <v>4</v>
      </c>
      <c r="AK1385" s="198">
        <f>IF(ISERROR(VLOOKUP(AL1385,Datos!D1378:E1383,2,0)),0,VLOOKUP(AL1385,Datos!D1378:E1383,2,0))</f>
        <v>0</v>
      </c>
      <c r="AL1385" s="198">
        <f>IF(ISERROR(VLOOKUP(Y1385,Datos!B1378:E1383,3,0)),0,VLOOKUP(Y1385,Datos!B1378:E1383,3,0))</f>
        <v>0</v>
      </c>
      <c r="AM1385" s="198">
        <f t="shared" si="68"/>
        <v>4</v>
      </c>
      <c r="AN1385" s="198" t="str">
        <f>IF(ISERROR(VLOOKUP($AM1385,Datos!$I$24:$J$28,2,0)),"-",VLOOKUP($AM1385,Datos!$I$24:$J$28,2,0))</f>
        <v>Moderado</v>
      </c>
    </row>
    <row r="1386" spans="1:40" s="199" customFormat="1">
      <c r="A1386" s="196"/>
      <c r="B1386" s="177"/>
      <c r="C1386" s="177"/>
      <c r="D1386" s="177"/>
      <c r="E1386" s="177"/>
      <c r="F1386" s="177"/>
      <c r="G1386" s="177"/>
      <c r="H1386" s="177"/>
      <c r="I1386" s="177"/>
      <c r="J1386" s="177"/>
      <c r="K1386" s="177"/>
      <c r="L1386" s="177"/>
      <c r="M1386" s="178" t="s">
        <v>191</v>
      </c>
      <c r="N1386" s="178" t="s">
        <v>194</v>
      </c>
      <c r="O1386" s="198">
        <f>IF( AND($M1386&lt;&gt;"", $N1386&lt;&gt;""), VLOOKUP( IF(ISERROR(VLOOKUP($M1386,Datos!$B$8:$C$13,2,0)),0,VLOOKUP($M1386,Datos!$B$8:$C$13,2,0)), Datos!$I$9:$N$13, IF(ISERROR(VLOOKUP($N1386,Datos!$B$17:$C$21,2,0)),0,VLOOKUP($N1386, Datos!$B$17:$C$21,2,0)+1),  0),  "-")</f>
        <v>22</v>
      </c>
      <c r="P1386" s="177"/>
      <c r="Q1386" s="177"/>
      <c r="R1386" s="177"/>
      <c r="S1386" s="178" t="s">
        <v>40</v>
      </c>
      <c r="T1386" s="198" t="str">
        <f>IF(ISERROR(VLOOKUP($S1386,Datos!$B$25:$C$29,2,0)),"", VLOOKUP($S1386,Datos!$B$25:$C$29,2,0))</f>
        <v>Alta</v>
      </c>
      <c r="U1386" s="198" t="str">
        <f>VLOOKUP($S1386,'Efectividad de Controles'!$B$5:$D$9,3,0)</f>
        <v>Impacto / Probabilidad</v>
      </c>
      <c r="V1386" s="177"/>
      <c r="W1386" s="177"/>
      <c r="X1386" s="178" t="s">
        <v>191</v>
      </c>
      <c r="Y1386" s="178" t="s">
        <v>196</v>
      </c>
      <c r="Z1386" s="198">
        <f>IF( AND($X1386&lt;&gt;"", $Y1386&lt;&gt;""), VLOOKUP( IF(ISERROR(VLOOKUP($X1386,Datos!$B$8:$C$13,2,0)),0,VLOOKUP($X1386,Datos!$B$8:$C$13,2,0)), Datos!$I$9:$N$13, IF(ISERROR(VLOOKUP($Y1386,Datos!$B$17:$C$21,2,0)),0,VLOOKUP($Y1386, Datos!$B$17:$C$21,2,0)+1),  0),  "-")</f>
        <v>25</v>
      </c>
      <c r="AA1386" s="177"/>
      <c r="AB1386" s="177"/>
      <c r="AC1386" s="179"/>
      <c r="AD1386" s="180"/>
      <c r="AE1386" s="198">
        <f t="shared" si="66"/>
        <v>22</v>
      </c>
      <c r="AF1386" s="198">
        <f t="shared" si="67"/>
        <v>25</v>
      </c>
      <c r="AG1386" s="178">
        <v>3</v>
      </c>
      <c r="AH1386" s="198" t="str">
        <f>IF(ISERROR(VLOOKUP($AG1386,Datos!$A$9:$E$13,2,0)),"",VLOOKUP($AG1386,Datos!$A$9:$E$13,2,0))</f>
        <v>3 Moderado</v>
      </c>
      <c r="AI1386" s="197" t="str">
        <f>IF(ISERROR(VLOOKUP($AJ1386,Datos!$D$8:$E$13,2,0)),0,VLOOKUP($AJ1386,Datos!$D$8:$E$13,2,0))</f>
        <v>Extremadamente Dañino</v>
      </c>
      <c r="AJ1386" s="198">
        <f>IF(ISERROR(VLOOKUP($X1386,Datos!$B$8:$E$13,3,0)), 0, VLOOKUP($X1386,Datos!$B$8:$E$13,3,0))</f>
        <v>4</v>
      </c>
      <c r="AK1386" s="198">
        <f>IF(ISERROR(VLOOKUP(AL1386,Datos!D1379:E1384,2,0)),0,VLOOKUP(AL1386,Datos!D1379:E1384,2,0))</f>
        <v>0</v>
      </c>
      <c r="AL1386" s="198">
        <f>IF(ISERROR(VLOOKUP(Y1386,Datos!B1379:E1384,3,0)),0,VLOOKUP(Y1386,Datos!B1379:E1384,3,0))</f>
        <v>0</v>
      </c>
      <c r="AM1386" s="198">
        <f t="shared" si="68"/>
        <v>4</v>
      </c>
      <c r="AN1386" s="198" t="str">
        <f>IF(ISERROR(VLOOKUP($AM1386,Datos!$I$24:$J$28,2,0)),"-",VLOOKUP($AM1386,Datos!$I$24:$J$28,2,0))</f>
        <v>Moderado</v>
      </c>
    </row>
    <row r="1387" spans="1:40" s="199" customFormat="1">
      <c r="A1387" s="196"/>
      <c r="B1387" s="177"/>
      <c r="C1387" s="177"/>
      <c r="D1387" s="177"/>
      <c r="E1387" s="177"/>
      <c r="F1387" s="177"/>
      <c r="G1387" s="177"/>
      <c r="H1387" s="177"/>
      <c r="I1387" s="177"/>
      <c r="J1387" s="177"/>
      <c r="K1387" s="177"/>
      <c r="L1387" s="177"/>
      <c r="M1387" s="178" t="s">
        <v>191</v>
      </c>
      <c r="N1387" s="178" t="s">
        <v>194</v>
      </c>
      <c r="O1387" s="198">
        <f>IF( AND($M1387&lt;&gt;"", $N1387&lt;&gt;""), VLOOKUP( IF(ISERROR(VLOOKUP($M1387,Datos!$B$8:$C$13,2,0)),0,VLOOKUP($M1387,Datos!$B$8:$C$13,2,0)), Datos!$I$9:$N$13, IF(ISERROR(VLOOKUP($N1387,Datos!$B$17:$C$21,2,0)),0,VLOOKUP($N1387, Datos!$B$17:$C$21,2,0)+1),  0),  "-")</f>
        <v>22</v>
      </c>
      <c r="P1387" s="177"/>
      <c r="Q1387" s="177"/>
      <c r="R1387" s="177"/>
      <c r="S1387" s="178" t="s">
        <v>40</v>
      </c>
      <c r="T1387" s="198" t="str">
        <f>IF(ISERROR(VLOOKUP($S1387,Datos!$B$25:$C$29,2,0)),"", VLOOKUP($S1387,Datos!$B$25:$C$29,2,0))</f>
        <v>Alta</v>
      </c>
      <c r="U1387" s="198" t="str">
        <f>VLOOKUP($S1387,'Efectividad de Controles'!$B$5:$D$9,3,0)</f>
        <v>Impacto / Probabilidad</v>
      </c>
      <c r="V1387" s="177"/>
      <c r="W1387" s="177"/>
      <c r="X1387" s="178" t="s">
        <v>191</v>
      </c>
      <c r="Y1387" s="178" t="s">
        <v>196</v>
      </c>
      <c r="Z1387" s="198">
        <f>IF( AND($X1387&lt;&gt;"", $Y1387&lt;&gt;""), VLOOKUP( IF(ISERROR(VLOOKUP($X1387,Datos!$B$8:$C$13,2,0)),0,VLOOKUP($X1387,Datos!$B$8:$C$13,2,0)), Datos!$I$9:$N$13, IF(ISERROR(VLOOKUP($Y1387,Datos!$B$17:$C$21,2,0)),0,VLOOKUP($Y1387, Datos!$B$17:$C$21,2,0)+1),  0),  "-")</f>
        <v>25</v>
      </c>
      <c r="AA1387" s="177"/>
      <c r="AB1387" s="177"/>
      <c r="AC1387" s="179"/>
      <c r="AD1387" s="180"/>
      <c r="AE1387" s="198">
        <f t="shared" si="66"/>
        <v>22</v>
      </c>
      <c r="AF1387" s="198">
        <f t="shared" si="67"/>
        <v>25</v>
      </c>
      <c r="AG1387" s="178">
        <v>3</v>
      </c>
      <c r="AH1387" s="198" t="str">
        <f>IF(ISERROR(VLOOKUP($AG1387,Datos!$A$9:$E$13,2,0)),"",VLOOKUP($AG1387,Datos!$A$9:$E$13,2,0))</f>
        <v>3 Moderado</v>
      </c>
      <c r="AI1387" s="197" t="str">
        <f>IF(ISERROR(VLOOKUP($AJ1387,Datos!$D$8:$E$13,2,0)),0,VLOOKUP($AJ1387,Datos!$D$8:$E$13,2,0))</f>
        <v>Extremadamente Dañino</v>
      </c>
      <c r="AJ1387" s="198">
        <f>IF(ISERROR(VLOOKUP($X1387,Datos!$B$8:$E$13,3,0)), 0, VLOOKUP($X1387,Datos!$B$8:$E$13,3,0))</f>
        <v>4</v>
      </c>
      <c r="AK1387" s="198">
        <f>IF(ISERROR(VLOOKUP(AL1387,Datos!D1380:E1385,2,0)),0,VLOOKUP(AL1387,Datos!D1380:E1385,2,0))</f>
        <v>0</v>
      </c>
      <c r="AL1387" s="198">
        <f>IF(ISERROR(VLOOKUP(Y1387,Datos!B1380:E1385,3,0)),0,VLOOKUP(Y1387,Datos!B1380:E1385,3,0))</f>
        <v>0</v>
      </c>
      <c r="AM1387" s="198">
        <f t="shared" si="68"/>
        <v>4</v>
      </c>
      <c r="AN1387" s="198" t="str">
        <f>IF(ISERROR(VLOOKUP($AM1387,Datos!$I$24:$J$28,2,0)),"-",VLOOKUP($AM1387,Datos!$I$24:$J$28,2,0))</f>
        <v>Moderado</v>
      </c>
    </row>
    <row r="1388" spans="1:40" s="199" customFormat="1">
      <c r="A1388" s="196"/>
      <c r="B1388" s="177"/>
      <c r="C1388" s="177"/>
      <c r="D1388" s="177"/>
      <c r="E1388" s="177"/>
      <c r="F1388" s="177"/>
      <c r="G1388" s="177"/>
      <c r="H1388" s="177"/>
      <c r="I1388" s="177"/>
      <c r="J1388" s="177"/>
      <c r="K1388" s="177"/>
      <c r="L1388" s="177"/>
      <c r="M1388" s="178" t="s">
        <v>191</v>
      </c>
      <c r="N1388" s="178" t="s">
        <v>194</v>
      </c>
      <c r="O1388" s="198">
        <f>IF( AND($M1388&lt;&gt;"", $N1388&lt;&gt;""), VLOOKUP( IF(ISERROR(VLOOKUP($M1388,Datos!$B$8:$C$13,2,0)),0,VLOOKUP($M1388,Datos!$B$8:$C$13,2,0)), Datos!$I$9:$N$13, IF(ISERROR(VLOOKUP($N1388,Datos!$B$17:$C$21,2,0)),0,VLOOKUP($N1388, Datos!$B$17:$C$21,2,0)+1),  0),  "-")</f>
        <v>22</v>
      </c>
      <c r="P1388" s="177"/>
      <c r="Q1388" s="177"/>
      <c r="R1388" s="177"/>
      <c r="S1388" s="178" t="s">
        <v>40</v>
      </c>
      <c r="T1388" s="198" t="str">
        <f>IF(ISERROR(VLOOKUP($S1388,Datos!$B$25:$C$29,2,0)),"", VLOOKUP($S1388,Datos!$B$25:$C$29,2,0))</f>
        <v>Alta</v>
      </c>
      <c r="U1388" s="198" t="str">
        <f>VLOOKUP($S1388,'Efectividad de Controles'!$B$5:$D$9,3,0)</f>
        <v>Impacto / Probabilidad</v>
      </c>
      <c r="V1388" s="177"/>
      <c r="W1388" s="177"/>
      <c r="X1388" s="178" t="s">
        <v>191</v>
      </c>
      <c r="Y1388" s="178" t="s">
        <v>196</v>
      </c>
      <c r="Z1388" s="198">
        <f>IF( AND($X1388&lt;&gt;"", $Y1388&lt;&gt;""), VLOOKUP( IF(ISERROR(VLOOKUP($X1388,Datos!$B$8:$C$13,2,0)),0,VLOOKUP($X1388,Datos!$B$8:$C$13,2,0)), Datos!$I$9:$N$13, IF(ISERROR(VLOOKUP($Y1388,Datos!$B$17:$C$21,2,0)),0,VLOOKUP($Y1388, Datos!$B$17:$C$21,2,0)+1),  0),  "-")</f>
        <v>25</v>
      </c>
      <c r="AA1388" s="177"/>
      <c r="AB1388" s="177"/>
      <c r="AC1388" s="179"/>
      <c r="AD1388" s="180"/>
      <c r="AE1388" s="198">
        <f t="shared" si="66"/>
        <v>22</v>
      </c>
      <c r="AF1388" s="198">
        <f t="shared" si="67"/>
        <v>25</v>
      </c>
      <c r="AG1388" s="178">
        <v>3</v>
      </c>
      <c r="AH1388" s="198" t="str">
        <f>IF(ISERROR(VLOOKUP($AG1388,Datos!$A$9:$E$13,2,0)),"",VLOOKUP($AG1388,Datos!$A$9:$E$13,2,0))</f>
        <v>3 Moderado</v>
      </c>
      <c r="AI1388" s="197" t="str">
        <f>IF(ISERROR(VLOOKUP($AJ1388,Datos!$D$8:$E$13,2,0)),0,VLOOKUP($AJ1388,Datos!$D$8:$E$13,2,0))</f>
        <v>Extremadamente Dañino</v>
      </c>
      <c r="AJ1388" s="198">
        <f>IF(ISERROR(VLOOKUP($X1388,Datos!$B$8:$E$13,3,0)), 0, VLOOKUP($X1388,Datos!$B$8:$E$13,3,0))</f>
        <v>4</v>
      </c>
      <c r="AK1388" s="198">
        <f>IF(ISERROR(VLOOKUP(AL1388,Datos!D1381:E1386,2,0)),0,VLOOKUP(AL1388,Datos!D1381:E1386,2,0))</f>
        <v>0</v>
      </c>
      <c r="AL1388" s="198">
        <f>IF(ISERROR(VLOOKUP(Y1388,Datos!B1381:E1386,3,0)),0,VLOOKUP(Y1388,Datos!B1381:E1386,3,0))</f>
        <v>0</v>
      </c>
      <c r="AM1388" s="198">
        <f t="shared" si="68"/>
        <v>4</v>
      </c>
      <c r="AN1388" s="198" t="str">
        <f>IF(ISERROR(VLOOKUP($AM1388,Datos!$I$24:$J$28,2,0)),"-",VLOOKUP($AM1388,Datos!$I$24:$J$28,2,0))</f>
        <v>Moderado</v>
      </c>
    </row>
    <row r="1389" spans="1:40" s="199" customFormat="1">
      <c r="A1389" s="196"/>
      <c r="B1389" s="177"/>
      <c r="C1389" s="177"/>
      <c r="D1389" s="177"/>
      <c r="E1389" s="177"/>
      <c r="F1389" s="177"/>
      <c r="G1389" s="177"/>
      <c r="H1389" s="177"/>
      <c r="I1389" s="177"/>
      <c r="J1389" s="177"/>
      <c r="K1389" s="177"/>
      <c r="L1389" s="177"/>
      <c r="M1389" s="178" t="s">
        <v>191</v>
      </c>
      <c r="N1389" s="178" t="s">
        <v>194</v>
      </c>
      <c r="O1389" s="198">
        <f>IF( AND($M1389&lt;&gt;"", $N1389&lt;&gt;""), VLOOKUP( IF(ISERROR(VLOOKUP($M1389,Datos!$B$8:$C$13,2,0)),0,VLOOKUP($M1389,Datos!$B$8:$C$13,2,0)), Datos!$I$9:$N$13, IF(ISERROR(VLOOKUP($N1389,Datos!$B$17:$C$21,2,0)),0,VLOOKUP($N1389, Datos!$B$17:$C$21,2,0)+1),  0),  "-")</f>
        <v>22</v>
      </c>
      <c r="P1389" s="177"/>
      <c r="Q1389" s="177"/>
      <c r="R1389" s="177"/>
      <c r="S1389" s="178" t="s">
        <v>40</v>
      </c>
      <c r="T1389" s="198" t="str">
        <f>IF(ISERROR(VLOOKUP($S1389,Datos!$B$25:$C$29,2,0)),"", VLOOKUP($S1389,Datos!$B$25:$C$29,2,0))</f>
        <v>Alta</v>
      </c>
      <c r="U1389" s="198" t="str">
        <f>VLOOKUP($S1389,'Efectividad de Controles'!$B$5:$D$9,3,0)</f>
        <v>Impacto / Probabilidad</v>
      </c>
      <c r="V1389" s="177"/>
      <c r="W1389" s="177"/>
      <c r="X1389" s="178" t="s">
        <v>191</v>
      </c>
      <c r="Y1389" s="178" t="s">
        <v>196</v>
      </c>
      <c r="Z1389" s="198">
        <f>IF( AND($X1389&lt;&gt;"", $Y1389&lt;&gt;""), VLOOKUP( IF(ISERROR(VLOOKUP($X1389,Datos!$B$8:$C$13,2,0)),0,VLOOKUP($X1389,Datos!$B$8:$C$13,2,0)), Datos!$I$9:$N$13, IF(ISERROR(VLOOKUP($Y1389,Datos!$B$17:$C$21,2,0)),0,VLOOKUP($Y1389, Datos!$B$17:$C$21,2,0)+1),  0),  "-")</f>
        <v>25</v>
      </c>
      <c r="AA1389" s="177"/>
      <c r="AB1389" s="177"/>
      <c r="AC1389" s="179"/>
      <c r="AD1389" s="180"/>
      <c r="AE1389" s="198">
        <f t="shared" si="66"/>
        <v>22</v>
      </c>
      <c r="AF1389" s="198">
        <f t="shared" si="67"/>
        <v>25</v>
      </c>
      <c r="AG1389" s="178">
        <v>3</v>
      </c>
      <c r="AH1389" s="198" t="str">
        <f>IF(ISERROR(VLOOKUP($AG1389,Datos!$A$9:$E$13,2,0)),"",VLOOKUP($AG1389,Datos!$A$9:$E$13,2,0))</f>
        <v>3 Moderado</v>
      </c>
      <c r="AI1389" s="197" t="str">
        <f>IF(ISERROR(VLOOKUP($AJ1389,Datos!$D$8:$E$13,2,0)),0,VLOOKUP($AJ1389,Datos!$D$8:$E$13,2,0))</f>
        <v>Extremadamente Dañino</v>
      </c>
      <c r="AJ1389" s="198">
        <f>IF(ISERROR(VLOOKUP($X1389,Datos!$B$8:$E$13,3,0)), 0, VLOOKUP($X1389,Datos!$B$8:$E$13,3,0))</f>
        <v>4</v>
      </c>
      <c r="AK1389" s="198">
        <f>IF(ISERROR(VLOOKUP(AL1389,Datos!D1382:E1387,2,0)),0,VLOOKUP(AL1389,Datos!D1382:E1387,2,0))</f>
        <v>0</v>
      </c>
      <c r="AL1389" s="198">
        <f>IF(ISERROR(VLOOKUP(Y1389,Datos!B1382:E1387,3,0)),0,VLOOKUP(Y1389,Datos!B1382:E1387,3,0))</f>
        <v>0</v>
      </c>
      <c r="AM1389" s="198">
        <f t="shared" si="68"/>
        <v>4</v>
      </c>
      <c r="AN1389" s="198" t="str">
        <f>IF(ISERROR(VLOOKUP($AM1389,Datos!$I$24:$J$28,2,0)),"-",VLOOKUP($AM1389,Datos!$I$24:$J$28,2,0))</f>
        <v>Moderado</v>
      </c>
    </row>
    <row r="1390" spans="1:40" s="199" customFormat="1">
      <c r="A1390" s="196"/>
      <c r="B1390" s="177"/>
      <c r="C1390" s="177"/>
      <c r="D1390" s="177"/>
      <c r="E1390" s="177"/>
      <c r="F1390" s="177"/>
      <c r="G1390" s="177"/>
      <c r="H1390" s="177"/>
      <c r="I1390" s="177"/>
      <c r="J1390" s="177"/>
      <c r="K1390" s="177"/>
      <c r="L1390" s="177"/>
      <c r="M1390" s="178" t="s">
        <v>191</v>
      </c>
      <c r="N1390" s="178" t="s">
        <v>194</v>
      </c>
      <c r="O1390" s="198">
        <f>IF( AND($M1390&lt;&gt;"", $N1390&lt;&gt;""), VLOOKUP( IF(ISERROR(VLOOKUP($M1390,Datos!$B$8:$C$13,2,0)),0,VLOOKUP($M1390,Datos!$B$8:$C$13,2,0)), Datos!$I$9:$N$13, IF(ISERROR(VLOOKUP($N1390,Datos!$B$17:$C$21,2,0)),0,VLOOKUP($N1390, Datos!$B$17:$C$21,2,0)+1),  0),  "-")</f>
        <v>22</v>
      </c>
      <c r="P1390" s="177"/>
      <c r="Q1390" s="177"/>
      <c r="R1390" s="177"/>
      <c r="S1390" s="178" t="s">
        <v>40</v>
      </c>
      <c r="T1390" s="198" t="str">
        <f>IF(ISERROR(VLOOKUP($S1390,Datos!$B$25:$C$29,2,0)),"", VLOOKUP($S1390,Datos!$B$25:$C$29,2,0))</f>
        <v>Alta</v>
      </c>
      <c r="U1390" s="198" t="str">
        <f>VLOOKUP($S1390,'Efectividad de Controles'!$B$5:$D$9,3,0)</f>
        <v>Impacto / Probabilidad</v>
      </c>
      <c r="V1390" s="177"/>
      <c r="W1390" s="177"/>
      <c r="X1390" s="178" t="s">
        <v>191</v>
      </c>
      <c r="Y1390" s="178" t="s">
        <v>196</v>
      </c>
      <c r="Z1390" s="198">
        <f>IF( AND($X1390&lt;&gt;"", $Y1390&lt;&gt;""), VLOOKUP( IF(ISERROR(VLOOKUP($X1390,Datos!$B$8:$C$13,2,0)),0,VLOOKUP($X1390,Datos!$B$8:$C$13,2,0)), Datos!$I$9:$N$13, IF(ISERROR(VLOOKUP($Y1390,Datos!$B$17:$C$21,2,0)),0,VLOOKUP($Y1390, Datos!$B$17:$C$21,2,0)+1),  0),  "-")</f>
        <v>25</v>
      </c>
      <c r="AA1390" s="177"/>
      <c r="AB1390" s="177"/>
      <c r="AC1390" s="179"/>
      <c r="AD1390" s="180"/>
      <c r="AE1390" s="198">
        <f t="shared" si="66"/>
        <v>22</v>
      </c>
      <c r="AF1390" s="198">
        <f t="shared" si="67"/>
        <v>25</v>
      </c>
      <c r="AG1390" s="178">
        <v>3</v>
      </c>
      <c r="AH1390" s="198" t="str">
        <f>IF(ISERROR(VLOOKUP($AG1390,Datos!$A$9:$E$13,2,0)),"",VLOOKUP($AG1390,Datos!$A$9:$E$13,2,0))</f>
        <v>3 Moderado</v>
      </c>
      <c r="AI1390" s="197" t="str">
        <f>IF(ISERROR(VLOOKUP($AJ1390,Datos!$D$8:$E$13,2,0)),0,VLOOKUP($AJ1390,Datos!$D$8:$E$13,2,0))</f>
        <v>Extremadamente Dañino</v>
      </c>
      <c r="AJ1390" s="198">
        <f>IF(ISERROR(VLOOKUP($X1390,Datos!$B$8:$E$13,3,0)), 0, VLOOKUP($X1390,Datos!$B$8:$E$13,3,0))</f>
        <v>4</v>
      </c>
      <c r="AK1390" s="198">
        <f>IF(ISERROR(VLOOKUP(AL1390,Datos!D1383:E1388,2,0)),0,VLOOKUP(AL1390,Datos!D1383:E1388,2,0))</f>
        <v>0</v>
      </c>
      <c r="AL1390" s="198">
        <f>IF(ISERROR(VLOOKUP(Y1390,Datos!B1383:E1388,3,0)),0,VLOOKUP(Y1390,Datos!B1383:E1388,3,0))</f>
        <v>0</v>
      </c>
      <c r="AM1390" s="198">
        <f t="shared" si="68"/>
        <v>4</v>
      </c>
      <c r="AN1390" s="198" t="str">
        <f>IF(ISERROR(VLOOKUP($AM1390,Datos!$I$24:$J$28,2,0)),"-",VLOOKUP($AM1390,Datos!$I$24:$J$28,2,0))</f>
        <v>Moderado</v>
      </c>
    </row>
    <row r="1391" spans="1:40" s="199" customFormat="1">
      <c r="A1391" s="196"/>
      <c r="B1391" s="177"/>
      <c r="C1391" s="177"/>
      <c r="D1391" s="177"/>
      <c r="E1391" s="177"/>
      <c r="F1391" s="177"/>
      <c r="G1391" s="177"/>
      <c r="H1391" s="177"/>
      <c r="I1391" s="177"/>
      <c r="J1391" s="177"/>
      <c r="K1391" s="177"/>
      <c r="L1391" s="177"/>
      <c r="M1391" s="178" t="s">
        <v>191</v>
      </c>
      <c r="N1391" s="178" t="s">
        <v>194</v>
      </c>
      <c r="O1391" s="198">
        <f>IF( AND($M1391&lt;&gt;"", $N1391&lt;&gt;""), VLOOKUP( IF(ISERROR(VLOOKUP($M1391,Datos!$B$8:$C$13,2,0)),0,VLOOKUP($M1391,Datos!$B$8:$C$13,2,0)), Datos!$I$9:$N$13, IF(ISERROR(VLOOKUP($N1391,Datos!$B$17:$C$21,2,0)),0,VLOOKUP($N1391, Datos!$B$17:$C$21,2,0)+1),  0),  "-")</f>
        <v>22</v>
      </c>
      <c r="P1391" s="177"/>
      <c r="Q1391" s="177"/>
      <c r="R1391" s="177"/>
      <c r="S1391" s="178" t="s">
        <v>40</v>
      </c>
      <c r="T1391" s="198" t="str">
        <f>IF(ISERROR(VLOOKUP($S1391,Datos!$B$25:$C$29,2,0)),"", VLOOKUP($S1391,Datos!$B$25:$C$29,2,0))</f>
        <v>Alta</v>
      </c>
      <c r="U1391" s="198" t="str">
        <f>VLOOKUP($S1391,'Efectividad de Controles'!$B$5:$D$9,3,0)</f>
        <v>Impacto / Probabilidad</v>
      </c>
      <c r="V1391" s="177"/>
      <c r="W1391" s="177"/>
      <c r="X1391" s="178" t="s">
        <v>191</v>
      </c>
      <c r="Y1391" s="178" t="s">
        <v>196</v>
      </c>
      <c r="Z1391" s="198">
        <f>IF( AND($X1391&lt;&gt;"", $Y1391&lt;&gt;""), VLOOKUP( IF(ISERROR(VLOOKUP($X1391,Datos!$B$8:$C$13,2,0)),0,VLOOKUP($X1391,Datos!$B$8:$C$13,2,0)), Datos!$I$9:$N$13, IF(ISERROR(VLOOKUP($Y1391,Datos!$B$17:$C$21,2,0)),0,VLOOKUP($Y1391, Datos!$B$17:$C$21,2,0)+1),  0),  "-")</f>
        <v>25</v>
      </c>
      <c r="AA1391" s="177"/>
      <c r="AB1391" s="177"/>
      <c r="AC1391" s="179"/>
      <c r="AD1391" s="180"/>
      <c r="AE1391" s="198">
        <f t="shared" si="66"/>
        <v>22</v>
      </c>
      <c r="AF1391" s="198">
        <f t="shared" si="67"/>
        <v>25</v>
      </c>
      <c r="AG1391" s="178">
        <v>3</v>
      </c>
      <c r="AH1391" s="198" t="str">
        <f>IF(ISERROR(VLOOKUP($AG1391,Datos!$A$9:$E$13,2,0)),"",VLOOKUP($AG1391,Datos!$A$9:$E$13,2,0))</f>
        <v>3 Moderado</v>
      </c>
      <c r="AI1391" s="197" t="str">
        <f>IF(ISERROR(VLOOKUP($AJ1391,Datos!$D$8:$E$13,2,0)),0,VLOOKUP($AJ1391,Datos!$D$8:$E$13,2,0))</f>
        <v>Extremadamente Dañino</v>
      </c>
      <c r="AJ1391" s="198">
        <f>IF(ISERROR(VLOOKUP($X1391,Datos!$B$8:$E$13,3,0)), 0, VLOOKUP($X1391,Datos!$B$8:$E$13,3,0))</f>
        <v>4</v>
      </c>
      <c r="AK1391" s="198">
        <f>IF(ISERROR(VLOOKUP(AL1391,Datos!D1384:E1389,2,0)),0,VLOOKUP(AL1391,Datos!D1384:E1389,2,0))</f>
        <v>0</v>
      </c>
      <c r="AL1391" s="198">
        <f>IF(ISERROR(VLOOKUP(Y1391,Datos!B1384:E1389,3,0)),0,VLOOKUP(Y1391,Datos!B1384:E1389,3,0))</f>
        <v>0</v>
      </c>
      <c r="AM1391" s="198">
        <f t="shared" si="68"/>
        <v>4</v>
      </c>
      <c r="AN1391" s="198" t="str">
        <f>IF(ISERROR(VLOOKUP($AM1391,Datos!$I$24:$J$28,2,0)),"-",VLOOKUP($AM1391,Datos!$I$24:$J$28,2,0))</f>
        <v>Moderado</v>
      </c>
    </row>
    <row r="1392" spans="1:40" s="199" customFormat="1">
      <c r="A1392" s="196"/>
      <c r="B1392" s="177"/>
      <c r="C1392" s="177"/>
      <c r="D1392" s="177"/>
      <c r="E1392" s="177"/>
      <c r="F1392" s="177"/>
      <c r="G1392" s="177"/>
      <c r="H1392" s="177"/>
      <c r="I1392" s="177"/>
      <c r="J1392" s="177"/>
      <c r="K1392" s="177"/>
      <c r="L1392" s="177"/>
      <c r="M1392" s="178" t="s">
        <v>191</v>
      </c>
      <c r="N1392" s="178" t="s">
        <v>194</v>
      </c>
      <c r="O1392" s="198">
        <f>IF( AND($M1392&lt;&gt;"", $N1392&lt;&gt;""), VLOOKUP( IF(ISERROR(VLOOKUP($M1392,Datos!$B$8:$C$13,2,0)),0,VLOOKUP($M1392,Datos!$B$8:$C$13,2,0)), Datos!$I$9:$N$13, IF(ISERROR(VLOOKUP($N1392,Datos!$B$17:$C$21,2,0)),0,VLOOKUP($N1392, Datos!$B$17:$C$21,2,0)+1),  0),  "-")</f>
        <v>22</v>
      </c>
      <c r="P1392" s="177"/>
      <c r="Q1392" s="177"/>
      <c r="R1392" s="177"/>
      <c r="S1392" s="178" t="s">
        <v>40</v>
      </c>
      <c r="T1392" s="198" t="str">
        <f>IF(ISERROR(VLOOKUP($S1392,Datos!$B$25:$C$29,2,0)),"", VLOOKUP($S1392,Datos!$B$25:$C$29,2,0))</f>
        <v>Alta</v>
      </c>
      <c r="U1392" s="198" t="str">
        <f>VLOOKUP($S1392,'Efectividad de Controles'!$B$5:$D$9,3,0)</f>
        <v>Impacto / Probabilidad</v>
      </c>
      <c r="V1392" s="177"/>
      <c r="W1392" s="177"/>
      <c r="X1392" s="178" t="s">
        <v>191</v>
      </c>
      <c r="Y1392" s="178" t="s">
        <v>196</v>
      </c>
      <c r="Z1392" s="198">
        <f>IF( AND($X1392&lt;&gt;"", $Y1392&lt;&gt;""), VLOOKUP( IF(ISERROR(VLOOKUP($X1392,Datos!$B$8:$C$13,2,0)),0,VLOOKUP($X1392,Datos!$B$8:$C$13,2,0)), Datos!$I$9:$N$13, IF(ISERROR(VLOOKUP($Y1392,Datos!$B$17:$C$21,2,0)),0,VLOOKUP($Y1392, Datos!$B$17:$C$21,2,0)+1),  0),  "-")</f>
        <v>25</v>
      </c>
      <c r="AA1392" s="177"/>
      <c r="AB1392" s="177"/>
      <c r="AC1392" s="179"/>
      <c r="AD1392" s="180"/>
      <c r="AE1392" s="198">
        <f t="shared" si="66"/>
        <v>22</v>
      </c>
      <c r="AF1392" s="198">
        <f t="shared" si="67"/>
        <v>25</v>
      </c>
      <c r="AG1392" s="178">
        <v>3</v>
      </c>
      <c r="AH1392" s="198" t="str">
        <f>IF(ISERROR(VLOOKUP($AG1392,Datos!$A$9:$E$13,2,0)),"",VLOOKUP($AG1392,Datos!$A$9:$E$13,2,0))</f>
        <v>3 Moderado</v>
      </c>
      <c r="AI1392" s="197" t="str">
        <f>IF(ISERROR(VLOOKUP($AJ1392,Datos!$D$8:$E$13,2,0)),0,VLOOKUP($AJ1392,Datos!$D$8:$E$13,2,0))</f>
        <v>Extremadamente Dañino</v>
      </c>
      <c r="AJ1392" s="198">
        <f>IF(ISERROR(VLOOKUP($X1392,Datos!$B$8:$E$13,3,0)), 0, VLOOKUP($X1392,Datos!$B$8:$E$13,3,0))</f>
        <v>4</v>
      </c>
      <c r="AK1392" s="198">
        <f>IF(ISERROR(VLOOKUP(AL1392,Datos!D1385:E1390,2,0)),0,VLOOKUP(AL1392,Datos!D1385:E1390,2,0))</f>
        <v>0</v>
      </c>
      <c r="AL1392" s="198">
        <f>IF(ISERROR(VLOOKUP(Y1392,Datos!B1385:E1390,3,0)),0,VLOOKUP(Y1392,Datos!B1385:E1390,3,0))</f>
        <v>0</v>
      </c>
      <c r="AM1392" s="198">
        <f t="shared" si="68"/>
        <v>4</v>
      </c>
      <c r="AN1392" s="198" t="str">
        <f>IF(ISERROR(VLOOKUP($AM1392,Datos!$I$24:$J$28,2,0)),"-",VLOOKUP($AM1392,Datos!$I$24:$J$28,2,0))</f>
        <v>Moderado</v>
      </c>
    </row>
    <row r="1393" spans="1:40" s="199" customFormat="1">
      <c r="A1393" s="196"/>
      <c r="B1393" s="177"/>
      <c r="C1393" s="177"/>
      <c r="D1393" s="177"/>
      <c r="E1393" s="177"/>
      <c r="F1393" s="177"/>
      <c r="G1393" s="177"/>
      <c r="H1393" s="177"/>
      <c r="I1393" s="177"/>
      <c r="J1393" s="177"/>
      <c r="K1393" s="177"/>
      <c r="L1393" s="177"/>
      <c r="M1393" s="178" t="s">
        <v>191</v>
      </c>
      <c r="N1393" s="178" t="s">
        <v>194</v>
      </c>
      <c r="O1393" s="198">
        <f>IF( AND($M1393&lt;&gt;"", $N1393&lt;&gt;""), VLOOKUP( IF(ISERROR(VLOOKUP($M1393,Datos!$B$8:$C$13,2,0)),0,VLOOKUP($M1393,Datos!$B$8:$C$13,2,0)), Datos!$I$9:$N$13, IF(ISERROR(VLOOKUP($N1393,Datos!$B$17:$C$21,2,0)),0,VLOOKUP($N1393, Datos!$B$17:$C$21,2,0)+1),  0),  "-")</f>
        <v>22</v>
      </c>
      <c r="P1393" s="177"/>
      <c r="Q1393" s="177"/>
      <c r="R1393" s="177"/>
      <c r="S1393" s="178" t="s">
        <v>40</v>
      </c>
      <c r="T1393" s="198" t="str">
        <f>IF(ISERROR(VLOOKUP($S1393,Datos!$B$25:$C$29,2,0)),"", VLOOKUP($S1393,Datos!$B$25:$C$29,2,0))</f>
        <v>Alta</v>
      </c>
      <c r="U1393" s="198" t="str">
        <f>VLOOKUP($S1393,'Efectividad de Controles'!$B$5:$D$9,3,0)</f>
        <v>Impacto / Probabilidad</v>
      </c>
      <c r="V1393" s="177"/>
      <c r="W1393" s="177"/>
      <c r="X1393" s="178" t="s">
        <v>191</v>
      </c>
      <c r="Y1393" s="178" t="s">
        <v>196</v>
      </c>
      <c r="Z1393" s="198">
        <f>IF( AND($X1393&lt;&gt;"", $Y1393&lt;&gt;""), VLOOKUP( IF(ISERROR(VLOOKUP($X1393,Datos!$B$8:$C$13,2,0)),0,VLOOKUP($X1393,Datos!$B$8:$C$13,2,0)), Datos!$I$9:$N$13, IF(ISERROR(VLOOKUP($Y1393,Datos!$B$17:$C$21,2,0)),0,VLOOKUP($Y1393, Datos!$B$17:$C$21,2,0)+1),  0),  "-")</f>
        <v>25</v>
      </c>
      <c r="AA1393" s="177"/>
      <c r="AB1393" s="177"/>
      <c r="AC1393" s="179"/>
      <c r="AD1393" s="180"/>
      <c r="AE1393" s="198">
        <f t="shared" si="66"/>
        <v>22</v>
      </c>
      <c r="AF1393" s="198">
        <f t="shared" si="67"/>
        <v>25</v>
      </c>
      <c r="AG1393" s="178">
        <v>3</v>
      </c>
      <c r="AH1393" s="198" t="str">
        <f>IF(ISERROR(VLOOKUP($AG1393,Datos!$A$9:$E$13,2,0)),"",VLOOKUP($AG1393,Datos!$A$9:$E$13,2,0))</f>
        <v>3 Moderado</v>
      </c>
      <c r="AI1393" s="197" t="str">
        <f>IF(ISERROR(VLOOKUP($AJ1393,Datos!$D$8:$E$13,2,0)),0,VLOOKUP($AJ1393,Datos!$D$8:$E$13,2,0))</f>
        <v>Extremadamente Dañino</v>
      </c>
      <c r="AJ1393" s="198">
        <f>IF(ISERROR(VLOOKUP($X1393,Datos!$B$8:$E$13,3,0)), 0, VLOOKUP($X1393,Datos!$B$8:$E$13,3,0))</f>
        <v>4</v>
      </c>
      <c r="AK1393" s="198">
        <f>IF(ISERROR(VLOOKUP(AL1393,Datos!D1386:E1391,2,0)),0,VLOOKUP(AL1393,Datos!D1386:E1391,2,0))</f>
        <v>0</v>
      </c>
      <c r="AL1393" s="198">
        <f>IF(ISERROR(VLOOKUP(Y1393,Datos!B1386:E1391,3,0)),0,VLOOKUP(Y1393,Datos!B1386:E1391,3,0))</f>
        <v>0</v>
      </c>
      <c r="AM1393" s="198">
        <f t="shared" si="68"/>
        <v>4</v>
      </c>
      <c r="AN1393" s="198" t="str">
        <f>IF(ISERROR(VLOOKUP($AM1393,Datos!$I$24:$J$28,2,0)),"-",VLOOKUP($AM1393,Datos!$I$24:$J$28,2,0))</f>
        <v>Moderado</v>
      </c>
    </row>
    <row r="1394" spans="1:40" s="199" customFormat="1">
      <c r="A1394" s="196"/>
      <c r="B1394" s="177"/>
      <c r="C1394" s="177"/>
      <c r="D1394" s="177"/>
      <c r="E1394" s="177"/>
      <c r="F1394" s="177"/>
      <c r="G1394" s="177"/>
      <c r="H1394" s="177"/>
      <c r="I1394" s="177"/>
      <c r="J1394" s="177"/>
      <c r="K1394" s="177"/>
      <c r="L1394" s="177"/>
      <c r="M1394" s="178" t="s">
        <v>191</v>
      </c>
      <c r="N1394" s="178" t="s">
        <v>194</v>
      </c>
      <c r="O1394" s="198">
        <f>IF( AND($M1394&lt;&gt;"", $N1394&lt;&gt;""), VLOOKUP( IF(ISERROR(VLOOKUP($M1394,Datos!$B$8:$C$13,2,0)),0,VLOOKUP($M1394,Datos!$B$8:$C$13,2,0)), Datos!$I$9:$N$13, IF(ISERROR(VLOOKUP($N1394,Datos!$B$17:$C$21,2,0)),0,VLOOKUP($N1394, Datos!$B$17:$C$21,2,0)+1),  0),  "-")</f>
        <v>22</v>
      </c>
      <c r="P1394" s="177"/>
      <c r="Q1394" s="177"/>
      <c r="R1394" s="177"/>
      <c r="S1394" s="178" t="s">
        <v>40</v>
      </c>
      <c r="T1394" s="198" t="str">
        <f>IF(ISERROR(VLOOKUP($S1394,Datos!$B$25:$C$29,2,0)),"", VLOOKUP($S1394,Datos!$B$25:$C$29,2,0))</f>
        <v>Alta</v>
      </c>
      <c r="U1394" s="198" t="str">
        <f>VLOOKUP($S1394,'Efectividad de Controles'!$B$5:$D$9,3,0)</f>
        <v>Impacto / Probabilidad</v>
      </c>
      <c r="V1394" s="177"/>
      <c r="W1394" s="177"/>
      <c r="X1394" s="178" t="s">
        <v>191</v>
      </c>
      <c r="Y1394" s="178" t="s">
        <v>196</v>
      </c>
      <c r="Z1394" s="198">
        <f>IF( AND($X1394&lt;&gt;"", $Y1394&lt;&gt;""), VLOOKUP( IF(ISERROR(VLOOKUP($X1394,Datos!$B$8:$C$13,2,0)),0,VLOOKUP($X1394,Datos!$B$8:$C$13,2,0)), Datos!$I$9:$N$13, IF(ISERROR(VLOOKUP($Y1394,Datos!$B$17:$C$21,2,0)),0,VLOOKUP($Y1394, Datos!$B$17:$C$21,2,0)+1),  0),  "-")</f>
        <v>25</v>
      </c>
      <c r="AA1394" s="177"/>
      <c r="AB1394" s="177"/>
      <c r="AC1394" s="179"/>
      <c r="AD1394" s="180"/>
      <c r="AE1394" s="198">
        <f t="shared" si="66"/>
        <v>22</v>
      </c>
      <c r="AF1394" s="198">
        <f t="shared" si="67"/>
        <v>25</v>
      </c>
      <c r="AG1394" s="178">
        <v>3</v>
      </c>
      <c r="AH1394" s="198" t="str">
        <f>IF(ISERROR(VLOOKUP($AG1394,Datos!$A$9:$E$13,2,0)),"",VLOOKUP($AG1394,Datos!$A$9:$E$13,2,0))</f>
        <v>3 Moderado</v>
      </c>
      <c r="AI1394" s="197" t="str">
        <f>IF(ISERROR(VLOOKUP($AJ1394,Datos!$D$8:$E$13,2,0)),0,VLOOKUP($AJ1394,Datos!$D$8:$E$13,2,0))</f>
        <v>Extremadamente Dañino</v>
      </c>
      <c r="AJ1394" s="198">
        <f>IF(ISERROR(VLOOKUP($X1394,Datos!$B$8:$E$13,3,0)), 0, VLOOKUP($X1394,Datos!$B$8:$E$13,3,0))</f>
        <v>4</v>
      </c>
      <c r="AK1394" s="198">
        <f>IF(ISERROR(VLOOKUP(AL1394,Datos!D1387:E1392,2,0)),0,VLOOKUP(AL1394,Datos!D1387:E1392,2,0))</f>
        <v>0</v>
      </c>
      <c r="AL1394" s="198">
        <f>IF(ISERROR(VLOOKUP(Y1394,Datos!B1387:E1392,3,0)),0,VLOOKUP(Y1394,Datos!B1387:E1392,3,0))</f>
        <v>0</v>
      </c>
      <c r="AM1394" s="198">
        <f t="shared" si="68"/>
        <v>4</v>
      </c>
      <c r="AN1394" s="198" t="str">
        <f>IF(ISERROR(VLOOKUP($AM1394,Datos!$I$24:$J$28,2,0)),"-",VLOOKUP($AM1394,Datos!$I$24:$J$28,2,0))</f>
        <v>Moderado</v>
      </c>
    </row>
    <row r="1395" spans="1:40" s="199" customFormat="1">
      <c r="A1395" s="196"/>
      <c r="B1395" s="177"/>
      <c r="C1395" s="177"/>
      <c r="D1395" s="177"/>
      <c r="E1395" s="177"/>
      <c r="F1395" s="177"/>
      <c r="G1395" s="177"/>
      <c r="H1395" s="177"/>
      <c r="I1395" s="177"/>
      <c r="J1395" s="177"/>
      <c r="K1395" s="177"/>
      <c r="L1395" s="177"/>
      <c r="M1395" s="178" t="s">
        <v>191</v>
      </c>
      <c r="N1395" s="178" t="s">
        <v>194</v>
      </c>
      <c r="O1395" s="198">
        <f>IF( AND($M1395&lt;&gt;"", $N1395&lt;&gt;""), VLOOKUP( IF(ISERROR(VLOOKUP($M1395,Datos!$B$8:$C$13,2,0)),0,VLOOKUP($M1395,Datos!$B$8:$C$13,2,0)), Datos!$I$9:$N$13, IF(ISERROR(VLOOKUP($N1395,Datos!$B$17:$C$21,2,0)),0,VLOOKUP($N1395, Datos!$B$17:$C$21,2,0)+1),  0),  "-")</f>
        <v>22</v>
      </c>
      <c r="P1395" s="177"/>
      <c r="Q1395" s="177"/>
      <c r="R1395" s="177"/>
      <c r="S1395" s="178" t="s">
        <v>40</v>
      </c>
      <c r="T1395" s="198" t="str">
        <f>IF(ISERROR(VLOOKUP($S1395,Datos!$B$25:$C$29,2,0)),"", VLOOKUP($S1395,Datos!$B$25:$C$29,2,0))</f>
        <v>Alta</v>
      </c>
      <c r="U1395" s="198" t="str">
        <f>VLOOKUP($S1395,'Efectividad de Controles'!$B$5:$D$9,3,0)</f>
        <v>Impacto / Probabilidad</v>
      </c>
      <c r="V1395" s="177"/>
      <c r="W1395" s="177"/>
      <c r="X1395" s="178" t="s">
        <v>191</v>
      </c>
      <c r="Y1395" s="178" t="s">
        <v>196</v>
      </c>
      <c r="Z1395" s="198">
        <f>IF( AND($X1395&lt;&gt;"", $Y1395&lt;&gt;""), VLOOKUP( IF(ISERROR(VLOOKUP($X1395,Datos!$B$8:$C$13,2,0)),0,VLOOKUP($X1395,Datos!$B$8:$C$13,2,0)), Datos!$I$9:$N$13, IF(ISERROR(VLOOKUP($Y1395,Datos!$B$17:$C$21,2,0)),0,VLOOKUP($Y1395, Datos!$B$17:$C$21,2,0)+1),  0),  "-")</f>
        <v>25</v>
      </c>
      <c r="AA1395" s="177"/>
      <c r="AB1395" s="177"/>
      <c r="AC1395" s="179"/>
      <c r="AD1395" s="180"/>
      <c r="AE1395" s="198">
        <f t="shared" si="66"/>
        <v>22</v>
      </c>
      <c r="AF1395" s="198">
        <f t="shared" si="67"/>
        <v>25</v>
      </c>
      <c r="AG1395" s="178">
        <v>3</v>
      </c>
      <c r="AH1395" s="198" t="str">
        <f>IF(ISERROR(VLOOKUP($AG1395,Datos!$A$9:$E$13,2,0)),"",VLOOKUP($AG1395,Datos!$A$9:$E$13,2,0))</f>
        <v>3 Moderado</v>
      </c>
      <c r="AI1395" s="197" t="str">
        <f>IF(ISERROR(VLOOKUP($AJ1395,Datos!$D$8:$E$13,2,0)),0,VLOOKUP($AJ1395,Datos!$D$8:$E$13,2,0))</f>
        <v>Extremadamente Dañino</v>
      </c>
      <c r="AJ1395" s="198">
        <f>IF(ISERROR(VLOOKUP($X1395,Datos!$B$8:$E$13,3,0)), 0, VLOOKUP($X1395,Datos!$B$8:$E$13,3,0))</f>
        <v>4</v>
      </c>
      <c r="AK1395" s="198">
        <f>IF(ISERROR(VLOOKUP(AL1395,Datos!D1388:E1393,2,0)),0,VLOOKUP(AL1395,Datos!D1388:E1393,2,0))</f>
        <v>0</v>
      </c>
      <c r="AL1395" s="198">
        <f>IF(ISERROR(VLOOKUP(Y1395,Datos!B1388:E1393,3,0)),0,VLOOKUP(Y1395,Datos!B1388:E1393,3,0))</f>
        <v>0</v>
      </c>
      <c r="AM1395" s="198">
        <f t="shared" si="68"/>
        <v>4</v>
      </c>
      <c r="AN1395" s="198" t="str">
        <f>IF(ISERROR(VLOOKUP($AM1395,Datos!$I$24:$J$28,2,0)),"-",VLOOKUP($AM1395,Datos!$I$24:$J$28,2,0))</f>
        <v>Moderado</v>
      </c>
    </row>
    <row r="1396" spans="1:40" s="199" customFormat="1">
      <c r="A1396" s="196"/>
      <c r="B1396" s="177"/>
      <c r="C1396" s="177"/>
      <c r="D1396" s="177"/>
      <c r="E1396" s="177"/>
      <c r="F1396" s="177"/>
      <c r="G1396" s="177"/>
      <c r="H1396" s="177"/>
      <c r="I1396" s="177"/>
      <c r="J1396" s="177"/>
      <c r="K1396" s="177"/>
      <c r="L1396" s="177"/>
      <c r="M1396" s="178" t="s">
        <v>191</v>
      </c>
      <c r="N1396" s="178" t="s">
        <v>194</v>
      </c>
      <c r="O1396" s="198">
        <f>IF( AND($M1396&lt;&gt;"", $N1396&lt;&gt;""), VLOOKUP( IF(ISERROR(VLOOKUP($M1396,Datos!$B$8:$C$13,2,0)),0,VLOOKUP($M1396,Datos!$B$8:$C$13,2,0)), Datos!$I$9:$N$13, IF(ISERROR(VLOOKUP($N1396,Datos!$B$17:$C$21,2,0)),0,VLOOKUP($N1396, Datos!$B$17:$C$21,2,0)+1),  0),  "-")</f>
        <v>22</v>
      </c>
      <c r="P1396" s="177"/>
      <c r="Q1396" s="177"/>
      <c r="R1396" s="177"/>
      <c r="S1396" s="178" t="s">
        <v>40</v>
      </c>
      <c r="T1396" s="198" t="str">
        <f>IF(ISERROR(VLOOKUP($S1396,Datos!$B$25:$C$29,2,0)),"", VLOOKUP($S1396,Datos!$B$25:$C$29,2,0))</f>
        <v>Alta</v>
      </c>
      <c r="U1396" s="198" t="str">
        <f>VLOOKUP($S1396,'Efectividad de Controles'!$B$5:$D$9,3,0)</f>
        <v>Impacto / Probabilidad</v>
      </c>
      <c r="V1396" s="177"/>
      <c r="W1396" s="177"/>
      <c r="X1396" s="178" t="s">
        <v>191</v>
      </c>
      <c r="Y1396" s="178" t="s">
        <v>196</v>
      </c>
      <c r="Z1396" s="198">
        <f>IF( AND($X1396&lt;&gt;"", $Y1396&lt;&gt;""), VLOOKUP( IF(ISERROR(VLOOKUP($X1396,Datos!$B$8:$C$13,2,0)),0,VLOOKUP($X1396,Datos!$B$8:$C$13,2,0)), Datos!$I$9:$N$13, IF(ISERROR(VLOOKUP($Y1396,Datos!$B$17:$C$21,2,0)),0,VLOOKUP($Y1396, Datos!$B$17:$C$21,2,0)+1),  0),  "-")</f>
        <v>25</v>
      </c>
      <c r="AA1396" s="177"/>
      <c r="AB1396" s="177"/>
      <c r="AC1396" s="179"/>
      <c r="AD1396" s="180"/>
      <c r="AE1396" s="198">
        <f t="shared" si="66"/>
        <v>22</v>
      </c>
      <c r="AF1396" s="198">
        <f t="shared" si="67"/>
        <v>25</v>
      </c>
      <c r="AG1396" s="178">
        <v>3</v>
      </c>
      <c r="AH1396" s="198" t="str">
        <f>IF(ISERROR(VLOOKUP($AG1396,Datos!$A$9:$E$13,2,0)),"",VLOOKUP($AG1396,Datos!$A$9:$E$13,2,0))</f>
        <v>3 Moderado</v>
      </c>
      <c r="AI1396" s="197" t="str">
        <f>IF(ISERROR(VLOOKUP($AJ1396,Datos!$D$8:$E$13,2,0)),0,VLOOKUP($AJ1396,Datos!$D$8:$E$13,2,0))</f>
        <v>Extremadamente Dañino</v>
      </c>
      <c r="AJ1396" s="198">
        <f>IF(ISERROR(VLOOKUP($X1396,Datos!$B$8:$E$13,3,0)), 0, VLOOKUP($X1396,Datos!$B$8:$E$13,3,0))</f>
        <v>4</v>
      </c>
      <c r="AK1396" s="198">
        <f>IF(ISERROR(VLOOKUP(AL1396,Datos!D1389:E1394,2,0)),0,VLOOKUP(AL1396,Datos!D1389:E1394,2,0))</f>
        <v>0</v>
      </c>
      <c r="AL1396" s="198">
        <f>IF(ISERROR(VLOOKUP(Y1396,Datos!B1389:E1394,3,0)),0,VLOOKUP(Y1396,Datos!B1389:E1394,3,0))</f>
        <v>0</v>
      </c>
      <c r="AM1396" s="198">
        <f t="shared" si="68"/>
        <v>4</v>
      </c>
      <c r="AN1396" s="198" t="str">
        <f>IF(ISERROR(VLOOKUP($AM1396,Datos!$I$24:$J$28,2,0)),"-",VLOOKUP($AM1396,Datos!$I$24:$J$28,2,0))</f>
        <v>Moderado</v>
      </c>
    </row>
    <row r="1397" spans="1:40" s="199" customFormat="1">
      <c r="A1397" s="196"/>
      <c r="B1397" s="177"/>
      <c r="C1397" s="177"/>
      <c r="D1397" s="177"/>
      <c r="E1397" s="177"/>
      <c r="F1397" s="177"/>
      <c r="G1397" s="177"/>
      <c r="H1397" s="177"/>
      <c r="I1397" s="177"/>
      <c r="J1397" s="177"/>
      <c r="K1397" s="177"/>
      <c r="L1397" s="177"/>
      <c r="M1397" s="178" t="s">
        <v>191</v>
      </c>
      <c r="N1397" s="178" t="s">
        <v>194</v>
      </c>
      <c r="O1397" s="198">
        <f>IF( AND($M1397&lt;&gt;"", $N1397&lt;&gt;""), VLOOKUP( IF(ISERROR(VLOOKUP($M1397,Datos!$B$8:$C$13,2,0)),0,VLOOKUP($M1397,Datos!$B$8:$C$13,2,0)), Datos!$I$9:$N$13, IF(ISERROR(VLOOKUP($N1397,Datos!$B$17:$C$21,2,0)),0,VLOOKUP($N1397, Datos!$B$17:$C$21,2,0)+1),  0),  "-")</f>
        <v>22</v>
      </c>
      <c r="P1397" s="177"/>
      <c r="Q1397" s="177"/>
      <c r="R1397" s="177"/>
      <c r="S1397" s="178" t="s">
        <v>40</v>
      </c>
      <c r="T1397" s="198" t="str">
        <f>IF(ISERROR(VLOOKUP($S1397,Datos!$B$25:$C$29,2,0)),"", VLOOKUP($S1397,Datos!$B$25:$C$29,2,0))</f>
        <v>Alta</v>
      </c>
      <c r="U1397" s="198" t="str">
        <f>VLOOKUP($S1397,'Efectividad de Controles'!$B$5:$D$9,3,0)</f>
        <v>Impacto / Probabilidad</v>
      </c>
      <c r="V1397" s="177"/>
      <c r="W1397" s="177"/>
      <c r="X1397" s="178" t="s">
        <v>191</v>
      </c>
      <c r="Y1397" s="178" t="s">
        <v>196</v>
      </c>
      <c r="Z1397" s="198">
        <f>IF( AND($X1397&lt;&gt;"", $Y1397&lt;&gt;""), VLOOKUP( IF(ISERROR(VLOOKUP($X1397,Datos!$B$8:$C$13,2,0)),0,VLOOKUP($X1397,Datos!$B$8:$C$13,2,0)), Datos!$I$9:$N$13, IF(ISERROR(VLOOKUP($Y1397,Datos!$B$17:$C$21,2,0)),0,VLOOKUP($Y1397, Datos!$B$17:$C$21,2,0)+1),  0),  "-")</f>
        <v>25</v>
      </c>
      <c r="AA1397" s="177"/>
      <c r="AB1397" s="177"/>
      <c r="AC1397" s="179"/>
      <c r="AD1397" s="180"/>
      <c r="AE1397" s="198">
        <f t="shared" si="66"/>
        <v>22</v>
      </c>
      <c r="AF1397" s="198">
        <f t="shared" si="67"/>
        <v>25</v>
      </c>
      <c r="AG1397" s="178">
        <v>3</v>
      </c>
      <c r="AH1397" s="198" t="str">
        <f>IF(ISERROR(VLOOKUP($AG1397,Datos!$A$9:$E$13,2,0)),"",VLOOKUP($AG1397,Datos!$A$9:$E$13,2,0))</f>
        <v>3 Moderado</v>
      </c>
      <c r="AI1397" s="197" t="str">
        <f>IF(ISERROR(VLOOKUP($AJ1397,Datos!$D$8:$E$13,2,0)),0,VLOOKUP($AJ1397,Datos!$D$8:$E$13,2,0))</f>
        <v>Extremadamente Dañino</v>
      </c>
      <c r="AJ1397" s="198">
        <f>IF(ISERROR(VLOOKUP($X1397,Datos!$B$8:$E$13,3,0)), 0, VLOOKUP($X1397,Datos!$B$8:$E$13,3,0))</f>
        <v>4</v>
      </c>
      <c r="AK1397" s="198">
        <f>IF(ISERROR(VLOOKUP(AL1397,Datos!D1390:E1395,2,0)),0,VLOOKUP(AL1397,Datos!D1390:E1395,2,0))</f>
        <v>0</v>
      </c>
      <c r="AL1397" s="198">
        <f>IF(ISERROR(VLOOKUP(Y1397,Datos!B1390:E1395,3,0)),0,VLOOKUP(Y1397,Datos!B1390:E1395,3,0))</f>
        <v>0</v>
      </c>
      <c r="AM1397" s="198">
        <f t="shared" si="68"/>
        <v>4</v>
      </c>
      <c r="AN1397" s="198" t="str">
        <f>IF(ISERROR(VLOOKUP($AM1397,Datos!$I$24:$J$28,2,0)),"-",VLOOKUP($AM1397,Datos!$I$24:$J$28,2,0))</f>
        <v>Moderado</v>
      </c>
    </row>
    <row r="1398" spans="1:40" s="199" customFormat="1">
      <c r="A1398" s="196"/>
      <c r="B1398" s="177"/>
      <c r="C1398" s="177"/>
      <c r="D1398" s="177"/>
      <c r="E1398" s="177"/>
      <c r="F1398" s="177"/>
      <c r="G1398" s="177"/>
      <c r="H1398" s="177"/>
      <c r="I1398" s="177"/>
      <c r="J1398" s="177"/>
      <c r="K1398" s="177"/>
      <c r="L1398" s="177"/>
      <c r="M1398" s="178" t="s">
        <v>191</v>
      </c>
      <c r="N1398" s="178" t="s">
        <v>194</v>
      </c>
      <c r="O1398" s="198">
        <f>IF( AND($M1398&lt;&gt;"", $N1398&lt;&gt;""), VLOOKUP( IF(ISERROR(VLOOKUP($M1398,Datos!$B$8:$C$13,2,0)),0,VLOOKUP($M1398,Datos!$B$8:$C$13,2,0)), Datos!$I$9:$N$13, IF(ISERROR(VLOOKUP($N1398,Datos!$B$17:$C$21,2,0)),0,VLOOKUP($N1398, Datos!$B$17:$C$21,2,0)+1),  0),  "-")</f>
        <v>22</v>
      </c>
      <c r="P1398" s="177"/>
      <c r="Q1398" s="177"/>
      <c r="R1398" s="177"/>
      <c r="S1398" s="178" t="s">
        <v>40</v>
      </c>
      <c r="T1398" s="198" t="str">
        <f>IF(ISERROR(VLOOKUP($S1398,Datos!$B$25:$C$29,2,0)),"", VLOOKUP($S1398,Datos!$B$25:$C$29,2,0))</f>
        <v>Alta</v>
      </c>
      <c r="U1398" s="198" t="str">
        <f>VLOOKUP($S1398,'Efectividad de Controles'!$B$5:$D$9,3,0)</f>
        <v>Impacto / Probabilidad</v>
      </c>
      <c r="V1398" s="177"/>
      <c r="W1398" s="177"/>
      <c r="X1398" s="178" t="s">
        <v>191</v>
      </c>
      <c r="Y1398" s="178" t="s">
        <v>196</v>
      </c>
      <c r="Z1398" s="198">
        <f>IF( AND($X1398&lt;&gt;"", $Y1398&lt;&gt;""), VLOOKUP( IF(ISERROR(VLOOKUP($X1398,Datos!$B$8:$C$13,2,0)),0,VLOOKUP($X1398,Datos!$B$8:$C$13,2,0)), Datos!$I$9:$N$13, IF(ISERROR(VLOOKUP($Y1398,Datos!$B$17:$C$21,2,0)),0,VLOOKUP($Y1398, Datos!$B$17:$C$21,2,0)+1),  0),  "-")</f>
        <v>25</v>
      </c>
      <c r="AA1398" s="177"/>
      <c r="AB1398" s="177"/>
      <c r="AC1398" s="179"/>
      <c r="AD1398" s="180"/>
      <c r="AE1398" s="198">
        <f t="shared" si="66"/>
        <v>22</v>
      </c>
      <c r="AF1398" s="198">
        <f t="shared" si="67"/>
        <v>25</v>
      </c>
      <c r="AG1398" s="178">
        <v>3</v>
      </c>
      <c r="AH1398" s="198" t="str">
        <f>IF(ISERROR(VLOOKUP($AG1398,Datos!$A$9:$E$13,2,0)),"",VLOOKUP($AG1398,Datos!$A$9:$E$13,2,0))</f>
        <v>3 Moderado</v>
      </c>
      <c r="AI1398" s="197" t="str">
        <f>IF(ISERROR(VLOOKUP($AJ1398,Datos!$D$8:$E$13,2,0)),0,VLOOKUP($AJ1398,Datos!$D$8:$E$13,2,0))</f>
        <v>Extremadamente Dañino</v>
      </c>
      <c r="AJ1398" s="198">
        <f>IF(ISERROR(VLOOKUP($X1398,Datos!$B$8:$E$13,3,0)), 0, VLOOKUP($X1398,Datos!$B$8:$E$13,3,0))</f>
        <v>4</v>
      </c>
      <c r="AK1398" s="198">
        <f>IF(ISERROR(VLOOKUP(AL1398,Datos!D1391:E1396,2,0)),0,VLOOKUP(AL1398,Datos!D1391:E1396,2,0))</f>
        <v>0</v>
      </c>
      <c r="AL1398" s="198">
        <f>IF(ISERROR(VLOOKUP(Y1398,Datos!B1391:E1396,3,0)),0,VLOOKUP(Y1398,Datos!B1391:E1396,3,0))</f>
        <v>0</v>
      </c>
      <c r="AM1398" s="198">
        <f t="shared" si="68"/>
        <v>4</v>
      </c>
      <c r="AN1398" s="198" t="str">
        <f>IF(ISERROR(VLOOKUP($AM1398,Datos!$I$24:$J$28,2,0)),"-",VLOOKUP($AM1398,Datos!$I$24:$J$28,2,0))</f>
        <v>Moderado</v>
      </c>
    </row>
    <row r="1399" spans="1:40" s="199" customFormat="1">
      <c r="A1399" s="196"/>
      <c r="B1399" s="177"/>
      <c r="C1399" s="177"/>
      <c r="D1399" s="177"/>
      <c r="E1399" s="177"/>
      <c r="F1399" s="177"/>
      <c r="G1399" s="177"/>
      <c r="H1399" s="177"/>
      <c r="I1399" s="177"/>
      <c r="J1399" s="177"/>
      <c r="K1399" s="177"/>
      <c r="L1399" s="177"/>
      <c r="M1399" s="178" t="s">
        <v>191</v>
      </c>
      <c r="N1399" s="178" t="s">
        <v>194</v>
      </c>
      <c r="O1399" s="198">
        <f>IF( AND($M1399&lt;&gt;"", $N1399&lt;&gt;""), VLOOKUP( IF(ISERROR(VLOOKUP($M1399,Datos!$B$8:$C$13,2,0)),0,VLOOKUP($M1399,Datos!$B$8:$C$13,2,0)), Datos!$I$9:$N$13, IF(ISERROR(VLOOKUP($N1399,Datos!$B$17:$C$21,2,0)),0,VLOOKUP($N1399, Datos!$B$17:$C$21,2,0)+1),  0),  "-")</f>
        <v>22</v>
      </c>
      <c r="P1399" s="177"/>
      <c r="Q1399" s="177"/>
      <c r="R1399" s="177"/>
      <c r="S1399" s="178" t="s">
        <v>40</v>
      </c>
      <c r="T1399" s="198" t="str">
        <f>IF(ISERROR(VLOOKUP($S1399,Datos!$B$25:$C$29,2,0)),"", VLOOKUP($S1399,Datos!$B$25:$C$29,2,0))</f>
        <v>Alta</v>
      </c>
      <c r="U1399" s="198" t="str">
        <f>VLOOKUP($S1399,'Efectividad de Controles'!$B$5:$D$9,3,0)</f>
        <v>Impacto / Probabilidad</v>
      </c>
      <c r="V1399" s="177"/>
      <c r="W1399" s="177"/>
      <c r="X1399" s="178" t="s">
        <v>191</v>
      </c>
      <c r="Y1399" s="178" t="s">
        <v>196</v>
      </c>
      <c r="Z1399" s="198">
        <f>IF( AND($X1399&lt;&gt;"", $Y1399&lt;&gt;""), VLOOKUP( IF(ISERROR(VLOOKUP($X1399,Datos!$B$8:$C$13,2,0)),0,VLOOKUP($X1399,Datos!$B$8:$C$13,2,0)), Datos!$I$9:$N$13, IF(ISERROR(VLOOKUP($Y1399,Datos!$B$17:$C$21,2,0)),0,VLOOKUP($Y1399, Datos!$B$17:$C$21,2,0)+1),  0),  "-")</f>
        <v>25</v>
      </c>
      <c r="AA1399" s="177"/>
      <c r="AB1399" s="177"/>
      <c r="AC1399" s="179"/>
      <c r="AD1399" s="180"/>
      <c r="AE1399" s="198">
        <f t="shared" si="66"/>
        <v>22</v>
      </c>
      <c r="AF1399" s="198">
        <f t="shared" si="67"/>
        <v>25</v>
      </c>
      <c r="AG1399" s="178">
        <v>3</v>
      </c>
      <c r="AH1399" s="198" t="str">
        <f>IF(ISERROR(VLOOKUP($AG1399,Datos!$A$9:$E$13,2,0)),"",VLOOKUP($AG1399,Datos!$A$9:$E$13,2,0))</f>
        <v>3 Moderado</v>
      </c>
      <c r="AI1399" s="197" t="str">
        <f>IF(ISERROR(VLOOKUP($AJ1399,Datos!$D$8:$E$13,2,0)),0,VLOOKUP($AJ1399,Datos!$D$8:$E$13,2,0))</f>
        <v>Extremadamente Dañino</v>
      </c>
      <c r="AJ1399" s="198">
        <f>IF(ISERROR(VLOOKUP($X1399,Datos!$B$8:$E$13,3,0)), 0, VLOOKUP($X1399,Datos!$B$8:$E$13,3,0))</f>
        <v>4</v>
      </c>
      <c r="AK1399" s="198">
        <f>IF(ISERROR(VLOOKUP(AL1399,Datos!D1392:E1397,2,0)),0,VLOOKUP(AL1399,Datos!D1392:E1397,2,0))</f>
        <v>0</v>
      </c>
      <c r="AL1399" s="198">
        <f>IF(ISERROR(VLOOKUP(Y1399,Datos!B1392:E1397,3,0)),0,VLOOKUP(Y1399,Datos!B1392:E1397,3,0))</f>
        <v>0</v>
      </c>
      <c r="AM1399" s="198">
        <f t="shared" si="68"/>
        <v>4</v>
      </c>
      <c r="AN1399" s="198" t="str">
        <f>IF(ISERROR(VLOOKUP($AM1399,Datos!$I$24:$J$28,2,0)),"-",VLOOKUP($AM1399,Datos!$I$24:$J$28,2,0))</f>
        <v>Moderado</v>
      </c>
    </row>
    <row r="1400" spans="1:40" s="199" customFormat="1">
      <c r="A1400" s="196"/>
      <c r="B1400" s="177"/>
      <c r="C1400" s="177"/>
      <c r="D1400" s="177"/>
      <c r="E1400" s="177"/>
      <c r="F1400" s="177"/>
      <c r="G1400" s="177"/>
      <c r="H1400" s="177"/>
      <c r="I1400" s="177"/>
      <c r="J1400" s="177"/>
      <c r="K1400" s="177"/>
      <c r="L1400" s="177"/>
      <c r="M1400" s="178" t="s">
        <v>191</v>
      </c>
      <c r="N1400" s="178" t="s">
        <v>194</v>
      </c>
      <c r="O1400" s="198">
        <f>IF( AND($M1400&lt;&gt;"", $N1400&lt;&gt;""), VLOOKUP( IF(ISERROR(VLOOKUP($M1400,Datos!$B$8:$C$13,2,0)),0,VLOOKUP($M1400,Datos!$B$8:$C$13,2,0)), Datos!$I$9:$N$13, IF(ISERROR(VLOOKUP($N1400,Datos!$B$17:$C$21,2,0)),0,VLOOKUP($N1400, Datos!$B$17:$C$21,2,0)+1),  0),  "-")</f>
        <v>22</v>
      </c>
      <c r="P1400" s="177"/>
      <c r="Q1400" s="177"/>
      <c r="R1400" s="177"/>
      <c r="S1400" s="178" t="s">
        <v>40</v>
      </c>
      <c r="T1400" s="198" t="str">
        <f>IF(ISERROR(VLOOKUP($S1400,Datos!$B$25:$C$29,2,0)),"", VLOOKUP($S1400,Datos!$B$25:$C$29,2,0))</f>
        <v>Alta</v>
      </c>
      <c r="U1400" s="198" t="str">
        <f>VLOOKUP($S1400,'Efectividad de Controles'!$B$5:$D$9,3,0)</f>
        <v>Impacto / Probabilidad</v>
      </c>
      <c r="V1400" s="177"/>
      <c r="W1400" s="177"/>
      <c r="X1400" s="178" t="s">
        <v>191</v>
      </c>
      <c r="Y1400" s="178" t="s">
        <v>196</v>
      </c>
      <c r="Z1400" s="198">
        <f>IF( AND($X1400&lt;&gt;"", $Y1400&lt;&gt;""), VLOOKUP( IF(ISERROR(VLOOKUP($X1400,Datos!$B$8:$C$13,2,0)),0,VLOOKUP($X1400,Datos!$B$8:$C$13,2,0)), Datos!$I$9:$N$13, IF(ISERROR(VLOOKUP($Y1400,Datos!$B$17:$C$21,2,0)),0,VLOOKUP($Y1400, Datos!$B$17:$C$21,2,0)+1),  0),  "-")</f>
        <v>25</v>
      </c>
      <c r="AA1400" s="177"/>
      <c r="AB1400" s="177"/>
      <c r="AC1400" s="179"/>
      <c r="AD1400" s="180"/>
      <c r="AE1400" s="198">
        <f t="shared" si="66"/>
        <v>22</v>
      </c>
      <c r="AF1400" s="198">
        <f t="shared" si="67"/>
        <v>25</v>
      </c>
      <c r="AG1400" s="178">
        <v>3</v>
      </c>
      <c r="AH1400" s="198" t="str">
        <f>IF(ISERROR(VLOOKUP($AG1400,Datos!$A$9:$E$13,2,0)),"",VLOOKUP($AG1400,Datos!$A$9:$E$13,2,0))</f>
        <v>3 Moderado</v>
      </c>
      <c r="AI1400" s="197" t="str">
        <f>IF(ISERROR(VLOOKUP($AJ1400,Datos!$D$8:$E$13,2,0)),0,VLOOKUP($AJ1400,Datos!$D$8:$E$13,2,0))</f>
        <v>Extremadamente Dañino</v>
      </c>
      <c r="AJ1400" s="198">
        <f>IF(ISERROR(VLOOKUP($X1400,Datos!$B$8:$E$13,3,0)), 0, VLOOKUP($X1400,Datos!$B$8:$E$13,3,0))</f>
        <v>4</v>
      </c>
      <c r="AK1400" s="198">
        <f>IF(ISERROR(VLOOKUP(AL1400,Datos!D1393:E1398,2,0)),0,VLOOKUP(AL1400,Datos!D1393:E1398,2,0))</f>
        <v>0</v>
      </c>
      <c r="AL1400" s="198">
        <f>IF(ISERROR(VLOOKUP(Y1400,Datos!B1393:E1398,3,0)),0,VLOOKUP(Y1400,Datos!B1393:E1398,3,0))</f>
        <v>0</v>
      </c>
      <c r="AM1400" s="198">
        <f t="shared" si="68"/>
        <v>4</v>
      </c>
      <c r="AN1400" s="198" t="str">
        <f>IF(ISERROR(VLOOKUP($AM1400,Datos!$I$24:$J$28,2,0)),"-",VLOOKUP($AM1400,Datos!$I$24:$J$28,2,0))</f>
        <v>Moderado</v>
      </c>
    </row>
    <row r="1401" spans="1:40" s="199" customFormat="1">
      <c r="A1401" s="196"/>
      <c r="B1401" s="177"/>
      <c r="C1401" s="177"/>
      <c r="D1401" s="177"/>
      <c r="E1401" s="177"/>
      <c r="F1401" s="177"/>
      <c r="G1401" s="177"/>
      <c r="H1401" s="177"/>
      <c r="I1401" s="177"/>
      <c r="J1401" s="177"/>
      <c r="K1401" s="177"/>
      <c r="L1401" s="177"/>
      <c r="M1401" s="178" t="s">
        <v>191</v>
      </c>
      <c r="N1401" s="178" t="s">
        <v>194</v>
      </c>
      <c r="O1401" s="198">
        <f>IF( AND($M1401&lt;&gt;"", $N1401&lt;&gt;""), VLOOKUP( IF(ISERROR(VLOOKUP($M1401,Datos!$B$8:$C$13,2,0)),0,VLOOKUP($M1401,Datos!$B$8:$C$13,2,0)), Datos!$I$9:$N$13, IF(ISERROR(VLOOKUP($N1401,Datos!$B$17:$C$21,2,0)),0,VLOOKUP($N1401, Datos!$B$17:$C$21,2,0)+1),  0),  "-")</f>
        <v>22</v>
      </c>
      <c r="P1401" s="177"/>
      <c r="Q1401" s="177"/>
      <c r="R1401" s="177"/>
      <c r="S1401" s="178" t="s">
        <v>40</v>
      </c>
      <c r="T1401" s="198" t="str">
        <f>IF(ISERROR(VLOOKUP($S1401,Datos!$B$25:$C$29,2,0)),"", VLOOKUP($S1401,Datos!$B$25:$C$29,2,0))</f>
        <v>Alta</v>
      </c>
      <c r="U1401" s="198" t="str">
        <f>VLOOKUP($S1401,'Efectividad de Controles'!$B$5:$D$9,3,0)</f>
        <v>Impacto / Probabilidad</v>
      </c>
      <c r="V1401" s="177"/>
      <c r="W1401" s="177"/>
      <c r="X1401" s="178" t="s">
        <v>191</v>
      </c>
      <c r="Y1401" s="178" t="s">
        <v>196</v>
      </c>
      <c r="Z1401" s="198">
        <f>IF( AND($X1401&lt;&gt;"", $Y1401&lt;&gt;""), VLOOKUP( IF(ISERROR(VLOOKUP($X1401,Datos!$B$8:$C$13,2,0)),0,VLOOKUP($X1401,Datos!$B$8:$C$13,2,0)), Datos!$I$9:$N$13, IF(ISERROR(VLOOKUP($Y1401,Datos!$B$17:$C$21,2,0)),0,VLOOKUP($Y1401, Datos!$B$17:$C$21,2,0)+1),  0),  "-")</f>
        <v>25</v>
      </c>
      <c r="AA1401" s="177"/>
      <c r="AB1401" s="177"/>
      <c r="AC1401" s="179"/>
      <c r="AD1401" s="180"/>
      <c r="AE1401" s="198">
        <f t="shared" si="66"/>
        <v>22</v>
      </c>
      <c r="AF1401" s="198">
        <f t="shared" si="67"/>
        <v>25</v>
      </c>
      <c r="AG1401" s="178">
        <v>3</v>
      </c>
      <c r="AH1401" s="198" t="str">
        <f>IF(ISERROR(VLOOKUP($AG1401,Datos!$A$9:$E$13,2,0)),"",VLOOKUP($AG1401,Datos!$A$9:$E$13,2,0))</f>
        <v>3 Moderado</v>
      </c>
      <c r="AI1401" s="197" t="str">
        <f>IF(ISERROR(VLOOKUP($AJ1401,Datos!$D$8:$E$13,2,0)),0,VLOOKUP($AJ1401,Datos!$D$8:$E$13,2,0))</f>
        <v>Extremadamente Dañino</v>
      </c>
      <c r="AJ1401" s="198">
        <f>IF(ISERROR(VLOOKUP($X1401,Datos!$B$8:$E$13,3,0)), 0, VLOOKUP($X1401,Datos!$B$8:$E$13,3,0))</f>
        <v>4</v>
      </c>
      <c r="AK1401" s="198">
        <f>IF(ISERROR(VLOOKUP(AL1401,Datos!D1394:E1399,2,0)),0,VLOOKUP(AL1401,Datos!D1394:E1399,2,0))</f>
        <v>0</v>
      </c>
      <c r="AL1401" s="198">
        <f>IF(ISERROR(VLOOKUP(Y1401,Datos!B1394:E1399,3,0)),0,VLOOKUP(Y1401,Datos!B1394:E1399,3,0))</f>
        <v>0</v>
      </c>
      <c r="AM1401" s="198">
        <f t="shared" si="68"/>
        <v>4</v>
      </c>
      <c r="AN1401" s="198" t="str">
        <f>IF(ISERROR(VLOOKUP($AM1401,Datos!$I$24:$J$28,2,0)),"-",VLOOKUP($AM1401,Datos!$I$24:$J$28,2,0))</f>
        <v>Moderado</v>
      </c>
    </row>
    <row r="1402" spans="1:40" s="199" customFormat="1">
      <c r="A1402" s="196"/>
      <c r="B1402" s="177"/>
      <c r="C1402" s="177"/>
      <c r="D1402" s="177"/>
      <c r="E1402" s="177"/>
      <c r="F1402" s="177"/>
      <c r="G1402" s="177"/>
      <c r="H1402" s="177"/>
      <c r="I1402" s="177"/>
      <c r="J1402" s="177"/>
      <c r="K1402" s="177"/>
      <c r="L1402" s="177"/>
      <c r="M1402" s="178" t="s">
        <v>191</v>
      </c>
      <c r="N1402" s="178" t="s">
        <v>194</v>
      </c>
      <c r="O1402" s="198">
        <f>IF( AND($M1402&lt;&gt;"", $N1402&lt;&gt;""), VLOOKUP( IF(ISERROR(VLOOKUP($M1402,Datos!$B$8:$C$13,2,0)),0,VLOOKUP($M1402,Datos!$B$8:$C$13,2,0)), Datos!$I$9:$N$13, IF(ISERROR(VLOOKUP($N1402,Datos!$B$17:$C$21,2,0)),0,VLOOKUP($N1402, Datos!$B$17:$C$21,2,0)+1),  0),  "-")</f>
        <v>22</v>
      </c>
      <c r="P1402" s="177"/>
      <c r="Q1402" s="177"/>
      <c r="R1402" s="177"/>
      <c r="S1402" s="178" t="s">
        <v>40</v>
      </c>
      <c r="T1402" s="198" t="str">
        <f>IF(ISERROR(VLOOKUP($S1402,Datos!$B$25:$C$29,2,0)),"", VLOOKUP($S1402,Datos!$B$25:$C$29,2,0))</f>
        <v>Alta</v>
      </c>
      <c r="U1402" s="198" t="str">
        <f>VLOOKUP($S1402,'Efectividad de Controles'!$B$5:$D$9,3,0)</f>
        <v>Impacto / Probabilidad</v>
      </c>
      <c r="V1402" s="177"/>
      <c r="W1402" s="177"/>
      <c r="X1402" s="178" t="s">
        <v>191</v>
      </c>
      <c r="Y1402" s="178" t="s">
        <v>196</v>
      </c>
      <c r="Z1402" s="198">
        <f>IF( AND($X1402&lt;&gt;"", $Y1402&lt;&gt;""), VLOOKUP( IF(ISERROR(VLOOKUP($X1402,Datos!$B$8:$C$13,2,0)),0,VLOOKUP($X1402,Datos!$B$8:$C$13,2,0)), Datos!$I$9:$N$13, IF(ISERROR(VLOOKUP($Y1402,Datos!$B$17:$C$21,2,0)),0,VLOOKUP($Y1402, Datos!$B$17:$C$21,2,0)+1),  0),  "-")</f>
        <v>25</v>
      </c>
      <c r="AA1402" s="177"/>
      <c r="AB1402" s="177"/>
      <c r="AC1402" s="179"/>
      <c r="AD1402" s="180"/>
      <c r="AE1402" s="198">
        <f t="shared" si="66"/>
        <v>22</v>
      </c>
      <c r="AF1402" s="198">
        <f t="shared" si="67"/>
        <v>25</v>
      </c>
      <c r="AG1402" s="178">
        <v>3</v>
      </c>
      <c r="AH1402" s="198" t="str">
        <f>IF(ISERROR(VLOOKUP($AG1402,Datos!$A$9:$E$13,2,0)),"",VLOOKUP($AG1402,Datos!$A$9:$E$13,2,0))</f>
        <v>3 Moderado</v>
      </c>
      <c r="AI1402" s="197" t="str">
        <f>IF(ISERROR(VLOOKUP($AJ1402,Datos!$D$8:$E$13,2,0)),0,VLOOKUP($AJ1402,Datos!$D$8:$E$13,2,0))</f>
        <v>Extremadamente Dañino</v>
      </c>
      <c r="AJ1402" s="198">
        <f>IF(ISERROR(VLOOKUP($X1402,Datos!$B$8:$E$13,3,0)), 0, VLOOKUP($X1402,Datos!$B$8:$E$13,3,0))</f>
        <v>4</v>
      </c>
      <c r="AK1402" s="198">
        <f>IF(ISERROR(VLOOKUP(AL1402,Datos!D1395:E1400,2,0)),0,VLOOKUP(AL1402,Datos!D1395:E1400,2,0))</f>
        <v>0</v>
      </c>
      <c r="AL1402" s="198">
        <f>IF(ISERROR(VLOOKUP(Y1402,Datos!B1395:E1400,3,0)),0,VLOOKUP(Y1402,Datos!B1395:E1400,3,0))</f>
        <v>0</v>
      </c>
      <c r="AM1402" s="198">
        <f t="shared" si="68"/>
        <v>4</v>
      </c>
      <c r="AN1402" s="198" t="str">
        <f>IF(ISERROR(VLOOKUP($AM1402,Datos!$I$24:$J$28,2,0)),"-",VLOOKUP($AM1402,Datos!$I$24:$J$28,2,0))</f>
        <v>Moderado</v>
      </c>
    </row>
    <row r="1403" spans="1:40" s="199" customFormat="1">
      <c r="A1403" s="196"/>
      <c r="B1403" s="177"/>
      <c r="C1403" s="177"/>
      <c r="D1403" s="177"/>
      <c r="E1403" s="177"/>
      <c r="F1403" s="177"/>
      <c r="G1403" s="177"/>
      <c r="H1403" s="177"/>
      <c r="I1403" s="177"/>
      <c r="J1403" s="177"/>
      <c r="K1403" s="177"/>
      <c r="L1403" s="177"/>
      <c r="M1403" s="178" t="s">
        <v>191</v>
      </c>
      <c r="N1403" s="178" t="s">
        <v>194</v>
      </c>
      <c r="O1403" s="198">
        <f>IF( AND($M1403&lt;&gt;"", $N1403&lt;&gt;""), VLOOKUP( IF(ISERROR(VLOOKUP($M1403,Datos!$B$8:$C$13,2,0)),0,VLOOKUP($M1403,Datos!$B$8:$C$13,2,0)), Datos!$I$9:$N$13, IF(ISERROR(VLOOKUP($N1403,Datos!$B$17:$C$21,2,0)),0,VLOOKUP($N1403, Datos!$B$17:$C$21,2,0)+1),  0),  "-")</f>
        <v>22</v>
      </c>
      <c r="P1403" s="177"/>
      <c r="Q1403" s="177"/>
      <c r="R1403" s="177"/>
      <c r="S1403" s="178" t="s">
        <v>40</v>
      </c>
      <c r="T1403" s="198" t="str">
        <f>IF(ISERROR(VLOOKUP($S1403,Datos!$B$25:$C$29,2,0)),"", VLOOKUP($S1403,Datos!$B$25:$C$29,2,0))</f>
        <v>Alta</v>
      </c>
      <c r="U1403" s="198" t="str">
        <f>VLOOKUP($S1403,'Efectividad de Controles'!$B$5:$D$9,3,0)</f>
        <v>Impacto / Probabilidad</v>
      </c>
      <c r="V1403" s="177"/>
      <c r="W1403" s="177"/>
      <c r="X1403" s="178" t="s">
        <v>191</v>
      </c>
      <c r="Y1403" s="178" t="s">
        <v>196</v>
      </c>
      <c r="Z1403" s="198">
        <f>IF( AND($X1403&lt;&gt;"", $Y1403&lt;&gt;""), VLOOKUP( IF(ISERROR(VLOOKUP($X1403,Datos!$B$8:$C$13,2,0)),0,VLOOKUP($X1403,Datos!$B$8:$C$13,2,0)), Datos!$I$9:$N$13, IF(ISERROR(VLOOKUP($Y1403,Datos!$B$17:$C$21,2,0)),0,VLOOKUP($Y1403, Datos!$B$17:$C$21,2,0)+1),  0),  "-")</f>
        <v>25</v>
      </c>
      <c r="AA1403" s="177"/>
      <c r="AB1403" s="177"/>
      <c r="AC1403" s="179"/>
      <c r="AD1403" s="180"/>
      <c r="AE1403" s="198">
        <f t="shared" si="66"/>
        <v>22</v>
      </c>
      <c r="AF1403" s="198">
        <f t="shared" si="67"/>
        <v>25</v>
      </c>
      <c r="AG1403" s="178">
        <v>3</v>
      </c>
      <c r="AH1403" s="198" t="str">
        <f>IF(ISERROR(VLOOKUP($AG1403,Datos!$A$9:$E$13,2,0)),"",VLOOKUP($AG1403,Datos!$A$9:$E$13,2,0))</f>
        <v>3 Moderado</v>
      </c>
      <c r="AI1403" s="197" t="str">
        <f>IF(ISERROR(VLOOKUP($AJ1403,Datos!$D$8:$E$13,2,0)),0,VLOOKUP($AJ1403,Datos!$D$8:$E$13,2,0))</f>
        <v>Extremadamente Dañino</v>
      </c>
      <c r="AJ1403" s="198">
        <f>IF(ISERROR(VLOOKUP($X1403,Datos!$B$8:$E$13,3,0)), 0, VLOOKUP($X1403,Datos!$B$8:$E$13,3,0))</f>
        <v>4</v>
      </c>
      <c r="AK1403" s="198">
        <f>IF(ISERROR(VLOOKUP(AL1403,Datos!D1396:E1401,2,0)),0,VLOOKUP(AL1403,Datos!D1396:E1401,2,0))</f>
        <v>0</v>
      </c>
      <c r="AL1403" s="198">
        <f>IF(ISERROR(VLOOKUP(Y1403,Datos!B1396:E1401,3,0)),0,VLOOKUP(Y1403,Datos!B1396:E1401,3,0))</f>
        <v>0</v>
      </c>
      <c r="AM1403" s="198">
        <f t="shared" si="68"/>
        <v>4</v>
      </c>
      <c r="AN1403" s="198" t="str">
        <f>IF(ISERROR(VLOOKUP($AM1403,Datos!$I$24:$J$28,2,0)),"-",VLOOKUP($AM1403,Datos!$I$24:$J$28,2,0))</f>
        <v>Moderado</v>
      </c>
    </row>
    <row r="1404" spans="1:40" s="199" customFormat="1">
      <c r="A1404" s="196"/>
      <c r="B1404" s="177"/>
      <c r="C1404" s="177"/>
      <c r="D1404" s="177"/>
      <c r="E1404" s="177"/>
      <c r="F1404" s="177"/>
      <c r="G1404" s="177"/>
      <c r="H1404" s="177"/>
      <c r="I1404" s="177"/>
      <c r="J1404" s="177"/>
      <c r="K1404" s="177"/>
      <c r="L1404" s="177"/>
      <c r="M1404" s="178" t="s">
        <v>191</v>
      </c>
      <c r="N1404" s="178" t="s">
        <v>194</v>
      </c>
      <c r="O1404" s="198">
        <f>IF( AND($M1404&lt;&gt;"", $N1404&lt;&gt;""), VLOOKUP( IF(ISERROR(VLOOKUP($M1404,Datos!$B$8:$C$13,2,0)),0,VLOOKUP($M1404,Datos!$B$8:$C$13,2,0)), Datos!$I$9:$N$13, IF(ISERROR(VLOOKUP($N1404,Datos!$B$17:$C$21,2,0)),0,VLOOKUP($N1404, Datos!$B$17:$C$21,2,0)+1),  0),  "-")</f>
        <v>22</v>
      </c>
      <c r="P1404" s="177"/>
      <c r="Q1404" s="177"/>
      <c r="R1404" s="177"/>
      <c r="S1404" s="178" t="s">
        <v>40</v>
      </c>
      <c r="T1404" s="198" t="str">
        <f>IF(ISERROR(VLOOKUP($S1404,Datos!$B$25:$C$29,2,0)),"", VLOOKUP($S1404,Datos!$B$25:$C$29,2,0))</f>
        <v>Alta</v>
      </c>
      <c r="U1404" s="198" t="str">
        <f>VLOOKUP($S1404,'Efectividad de Controles'!$B$5:$D$9,3,0)</f>
        <v>Impacto / Probabilidad</v>
      </c>
      <c r="V1404" s="177"/>
      <c r="W1404" s="177"/>
      <c r="X1404" s="178" t="s">
        <v>191</v>
      </c>
      <c r="Y1404" s="178" t="s">
        <v>196</v>
      </c>
      <c r="Z1404" s="198">
        <f>IF( AND($X1404&lt;&gt;"", $Y1404&lt;&gt;""), VLOOKUP( IF(ISERROR(VLOOKUP($X1404,Datos!$B$8:$C$13,2,0)),0,VLOOKUP($X1404,Datos!$B$8:$C$13,2,0)), Datos!$I$9:$N$13, IF(ISERROR(VLOOKUP($Y1404,Datos!$B$17:$C$21,2,0)),0,VLOOKUP($Y1404, Datos!$B$17:$C$21,2,0)+1),  0),  "-")</f>
        <v>25</v>
      </c>
      <c r="AA1404" s="177"/>
      <c r="AB1404" s="177"/>
      <c r="AC1404" s="179"/>
      <c r="AD1404" s="180"/>
      <c r="AE1404" s="198">
        <f t="shared" si="66"/>
        <v>22</v>
      </c>
      <c r="AF1404" s="198">
        <f t="shared" si="67"/>
        <v>25</v>
      </c>
      <c r="AG1404" s="178">
        <v>3</v>
      </c>
      <c r="AH1404" s="198" t="str">
        <f>IF(ISERROR(VLOOKUP($AG1404,Datos!$A$9:$E$13,2,0)),"",VLOOKUP($AG1404,Datos!$A$9:$E$13,2,0))</f>
        <v>3 Moderado</v>
      </c>
      <c r="AI1404" s="197" t="str">
        <f>IF(ISERROR(VLOOKUP($AJ1404,Datos!$D$8:$E$13,2,0)),0,VLOOKUP($AJ1404,Datos!$D$8:$E$13,2,0))</f>
        <v>Extremadamente Dañino</v>
      </c>
      <c r="AJ1404" s="198">
        <f>IF(ISERROR(VLOOKUP($X1404,Datos!$B$8:$E$13,3,0)), 0, VLOOKUP($X1404,Datos!$B$8:$E$13,3,0))</f>
        <v>4</v>
      </c>
      <c r="AK1404" s="198">
        <f>IF(ISERROR(VLOOKUP(AL1404,Datos!D1397:E1402,2,0)),0,VLOOKUP(AL1404,Datos!D1397:E1402,2,0))</f>
        <v>0</v>
      </c>
      <c r="AL1404" s="198">
        <f>IF(ISERROR(VLOOKUP(Y1404,Datos!B1397:E1402,3,0)),0,VLOOKUP(Y1404,Datos!B1397:E1402,3,0))</f>
        <v>0</v>
      </c>
      <c r="AM1404" s="198">
        <f t="shared" si="68"/>
        <v>4</v>
      </c>
      <c r="AN1404" s="198" t="str">
        <f>IF(ISERROR(VLOOKUP($AM1404,Datos!$I$24:$J$28,2,0)),"-",VLOOKUP($AM1404,Datos!$I$24:$J$28,2,0))</f>
        <v>Moderado</v>
      </c>
    </row>
    <row r="1405" spans="1:40" s="199" customFormat="1">
      <c r="A1405" s="196"/>
      <c r="B1405" s="177"/>
      <c r="C1405" s="177"/>
      <c r="D1405" s="177"/>
      <c r="E1405" s="177"/>
      <c r="F1405" s="177"/>
      <c r="G1405" s="177"/>
      <c r="H1405" s="177"/>
      <c r="I1405" s="177"/>
      <c r="J1405" s="177"/>
      <c r="K1405" s="177"/>
      <c r="L1405" s="177"/>
      <c r="M1405" s="178" t="s">
        <v>191</v>
      </c>
      <c r="N1405" s="178" t="s">
        <v>194</v>
      </c>
      <c r="O1405" s="198">
        <f>IF( AND($M1405&lt;&gt;"", $N1405&lt;&gt;""), VLOOKUP( IF(ISERROR(VLOOKUP($M1405,Datos!$B$8:$C$13,2,0)),0,VLOOKUP($M1405,Datos!$B$8:$C$13,2,0)), Datos!$I$9:$N$13, IF(ISERROR(VLOOKUP($N1405,Datos!$B$17:$C$21,2,0)),0,VLOOKUP($N1405, Datos!$B$17:$C$21,2,0)+1),  0),  "-")</f>
        <v>22</v>
      </c>
      <c r="P1405" s="177"/>
      <c r="Q1405" s="177"/>
      <c r="R1405" s="177"/>
      <c r="S1405" s="178" t="s">
        <v>40</v>
      </c>
      <c r="T1405" s="198" t="str">
        <f>IF(ISERROR(VLOOKUP($S1405,Datos!$B$25:$C$29,2,0)),"", VLOOKUP($S1405,Datos!$B$25:$C$29,2,0))</f>
        <v>Alta</v>
      </c>
      <c r="U1405" s="198" t="str">
        <f>VLOOKUP($S1405,'Efectividad de Controles'!$B$5:$D$9,3,0)</f>
        <v>Impacto / Probabilidad</v>
      </c>
      <c r="V1405" s="177"/>
      <c r="W1405" s="177"/>
      <c r="X1405" s="178" t="s">
        <v>191</v>
      </c>
      <c r="Y1405" s="178" t="s">
        <v>196</v>
      </c>
      <c r="Z1405" s="198">
        <f>IF( AND($X1405&lt;&gt;"", $Y1405&lt;&gt;""), VLOOKUP( IF(ISERROR(VLOOKUP($X1405,Datos!$B$8:$C$13,2,0)),0,VLOOKUP($X1405,Datos!$B$8:$C$13,2,0)), Datos!$I$9:$N$13, IF(ISERROR(VLOOKUP($Y1405,Datos!$B$17:$C$21,2,0)),0,VLOOKUP($Y1405, Datos!$B$17:$C$21,2,0)+1),  0),  "-")</f>
        <v>25</v>
      </c>
      <c r="AA1405" s="177"/>
      <c r="AB1405" s="177"/>
      <c r="AC1405" s="179"/>
      <c r="AD1405" s="180"/>
      <c r="AE1405" s="198">
        <f t="shared" si="66"/>
        <v>22</v>
      </c>
      <c r="AF1405" s="198">
        <f t="shared" si="67"/>
        <v>25</v>
      </c>
      <c r="AG1405" s="178">
        <v>3</v>
      </c>
      <c r="AH1405" s="198" t="str">
        <f>IF(ISERROR(VLOOKUP($AG1405,Datos!$A$9:$E$13,2,0)),"",VLOOKUP($AG1405,Datos!$A$9:$E$13,2,0))</f>
        <v>3 Moderado</v>
      </c>
      <c r="AI1405" s="197" t="str">
        <f>IF(ISERROR(VLOOKUP($AJ1405,Datos!$D$8:$E$13,2,0)),0,VLOOKUP($AJ1405,Datos!$D$8:$E$13,2,0))</f>
        <v>Extremadamente Dañino</v>
      </c>
      <c r="AJ1405" s="198">
        <f>IF(ISERROR(VLOOKUP($X1405,Datos!$B$8:$E$13,3,0)), 0, VLOOKUP($X1405,Datos!$B$8:$E$13,3,0))</f>
        <v>4</v>
      </c>
      <c r="AK1405" s="198">
        <f>IF(ISERROR(VLOOKUP(AL1405,Datos!D1398:E1403,2,0)),0,VLOOKUP(AL1405,Datos!D1398:E1403,2,0))</f>
        <v>0</v>
      </c>
      <c r="AL1405" s="198">
        <f>IF(ISERROR(VLOOKUP(Y1405,Datos!B1398:E1403,3,0)),0,VLOOKUP(Y1405,Datos!B1398:E1403,3,0))</f>
        <v>0</v>
      </c>
      <c r="AM1405" s="198">
        <f t="shared" si="68"/>
        <v>4</v>
      </c>
      <c r="AN1405" s="198" t="str">
        <f>IF(ISERROR(VLOOKUP($AM1405,Datos!$I$24:$J$28,2,0)),"-",VLOOKUP($AM1405,Datos!$I$24:$J$28,2,0))</f>
        <v>Moderado</v>
      </c>
    </row>
    <row r="1406" spans="1:40" s="199" customFormat="1">
      <c r="A1406" s="196"/>
      <c r="B1406" s="177"/>
      <c r="C1406" s="177"/>
      <c r="D1406" s="177"/>
      <c r="E1406" s="177"/>
      <c r="F1406" s="177"/>
      <c r="G1406" s="177"/>
      <c r="H1406" s="177"/>
      <c r="I1406" s="177"/>
      <c r="J1406" s="177"/>
      <c r="K1406" s="177"/>
      <c r="L1406" s="177"/>
      <c r="M1406" s="178" t="s">
        <v>191</v>
      </c>
      <c r="N1406" s="178" t="s">
        <v>194</v>
      </c>
      <c r="O1406" s="198">
        <f>IF( AND($M1406&lt;&gt;"", $N1406&lt;&gt;""), VLOOKUP( IF(ISERROR(VLOOKUP($M1406,Datos!$B$8:$C$13,2,0)),0,VLOOKUP($M1406,Datos!$B$8:$C$13,2,0)), Datos!$I$9:$N$13, IF(ISERROR(VLOOKUP($N1406,Datos!$B$17:$C$21,2,0)),0,VLOOKUP($N1406, Datos!$B$17:$C$21,2,0)+1),  0),  "-")</f>
        <v>22</v>
      </c>
      <c r="P1406" s="177"/>
      <c r="Q1406" s="177"/>
      <c r="R1406" s="177"/>
      <c r="S1406" s="178" t="s">
        <v>40</v>
      </c>
      <c r="T1406" s="198" t="str">
        <f>IF(ISERROR(VLOOKUP($S1406,Datos!$B$25:$C$29,2,0)),"", VLOOKUP($S1406,Datos!$B$25:$C$29,2,0))</f>
        <v>Alta</v>
      </c>
      <c r="U1406" s="198" t="str">
        <f>VLOOKUP($S1406,'Efectividad de Controles'!$B$5:$D$9,3,0)</f>
        <v>Impacto / Probabilidad</v>
      </c>
      <c r="V1406" s="177"/>
      <c r="W1406" s="177"/>
      <c r="X1406" s="178" t="s">
        <v>191</v>
      </c>
      <c r="Y1406" s="178" t="s">
        <v>196</v>
      </c>
      <c r="Z1406" s="198">
        <f>IF( AND($X1406&lt;&gt;"", $Y1406&lt;&gt;""), VLOOKUP( IF(ISERROR(VLOOKUP($X1406,Datos!$B$8:$C$13,2,0)),0,VLOOKUP($X1406,Datos!$B$8:$C$13,2,0)), Datos!$I$9:$N$13, IF(ISERROR(VLOOKUP($Y1406,Datos!$B$17:$C$21,2,0)),0,VLOOKUP($Y1406, Datos!$B$17:$C$21,2,0)+1),  0),  "-")</f>
        <v>25</v>
      </c>
      <c r="AA1406" s="177"/>
      <c r="AB1406" s="177"/>
      <c r="AC1406" s="179"/>
      <c r="AD1406" s="180"/>
      <c r="AE1406" s="198">
        <f t="shared" si="66"/>
        <v>22</v>
      </c>
      <c r="AF1406" s="198">
        <f t="shared" si="67"/>
        <v>25</v>
      </c>
      <c r="AG1406" s="178">
        <v>3</v>
      </c>
      <c r="AH1406" s="198" t="str">
        <f>IF(ISERROR(VLOOKUP($AG1406,Datos!$A$9:$E$13,2,0)),"",VLOOKUP($AG1406,Datos!$A$9:$E$13,2,0))</f>
        <v>3 Moderado</v>
      </c>
      <c r="AI1406" s="197" t="str">
        <f>IF(ISERROR(VLOOKUP($AJ1406,Datos!$D$8:$E$13,2,0)),0,VLOOKUP($AJ1406,Datos!$D$8:$E$13,2,0))</f>
        <v>Extremadamente Dañino</v>
      </c>
      <c r="AJ1406" s="198">
        <f>IF(ISERROR(VLOOKUP($X1406,Datos!$B$8:$E$13,3,0)), 0, VLOOKUP($X1406,Datos!$B$8:$E$13,3,0))</f>
        <v>4</v>
      </c>
      <c r="AK1406" s="198">
        <f>IF(ISERROR(VLOOKUP(AL1406,Datos!D1399:E1404,2,0)),0,VLOOKUP(AL1406,Datos!D1399:E1404,2,0))</f>
        <v>0</v>
      </c>
      <c r="AL1406" s="198">
        <f>IF(ISERROR(VLOOKUP(Y1406,Datos!B1399:E1404,3,0)),0,VLOOKUP(Y1406,Datos!B1399:E1404,3,0))</f>
        <v>0</v>
      </c>
      <c r="AM1406" s="198">
        <f t="shared" si="68"/>
        <v>4</v>
      </c>
      <c r="AN1406" s="198" t="str">
        <f>IF(ISERROR(VLOOKUP($AM1406,Datos!$I$24:$J$28,2,0)),"-",VLOOKUP($AM1406,Datos!$I$24:$J$28,2,0))</f>
        <v>Moderado</v>
      </c>
    </row>
    <row r="1407" spans="1:40" s="199" customFormat="1">
      <c r="A1407" s="196"/>
      <c r="B1407" s="177"/>
      <c r="C1407" s="177"/>
      <c r="D1407" s="177"/>
      <c r="E1407" s="177"/>
      <c r="F1407" s="177"/>
      <c r="G1407" s="177"/>
      <c r="H1407" s="177"/>
      <c r="I1407" s="177"/>
      <c r="J1407" s="177"/>
      <c r="K1407" s="177"/>
      <c r="L1407" s="177"/>
      <c r="M1407" s="178" t="s">
        <v>191</v>
      </c>
      <c r="N1407" s="178" t="s">
        <v>194</v>
      </c>
      <c r="O1407" s="198">
        <f>IF( AND($M1407&lt;&gt;"", $N1407&lt;&gt;""), VLOOKUP( IF(ISERROR(VLOOKUP($M1407,Datos!$B$8:$C$13,2,0)),0,VLOOKUP($M1407,Datos!$B$8:$C$13,2,0)), Datos!$I$9:$N$13, IF(ISERROR(VLOOKUP($N1407,Datos!$B$17:$C$21,2,0)),0,VLOOKUP($N1407, Datos!$B$17:$C$21,2,0)+1),  0),  "-")</f>
        <v>22</v>
      </c>
      <c r="P1407" s="177"/>
      <c r="Q1407" s="177"/>
      <c r="R1407" s="177"/>
      <c r="S1407" s="178" t="s">
        <v>40</v>
      </c>
      <c r="T1407" s="198" t="str">
        <f>IF(ISERROR(VLOOKUP($S1407,Datos!$B$25:$C$29,2,0)),"", VLOOKUP($S1407,Datos!$B$25:$C$29,2,0))</f>
        <v>Alta</v>
      </c>
      <c r="U1407" s="198" t="str">
        <f>VLOOKUP($S1407,'Efectividad de Controles'!$B$5:$D$9,3,0)</f>
        <v>Impacto / Probabilidad</v>
      </c>
      <c r="V1407" s="177"/>
      <c r="W1407" s="177"/>
      <c r="X1407" s="178" t="s">
        <v>191</v>
      </c>
      <c r="Y1407" s="178" t="s">
        <v>196</v>
      </c>
      <c r="Z1407" s="198">
        <f>IF( AND($X1407&lt;&gt;"", $Y1407&lt;&gt;""), VLOOKUP( IF(ISERROR(VLOOKUP($X1407,Datos!$B$8:$C$13,2,0)),0,VLOOKUP($X1407,Datos!$B$8:$C$13,2,0)), Datos!$I$9:$N$13, IF(ISERROR(VLOOKUP($Y1407,Datos!$B$17:$C$21,2,0)),0,VLOOKUP($Y1407, Datos!$B$17:$C$21,2,0)+1),  0),  "-")</f>
        <v>25</v>
      </c>
      <c r="AA1407" s="177"/>
      <c r="AB1407" s="177"/>
      <c r="AC1407" s="179"/>
      <c r="AD1407" s="180"/>
      <c r="AE1407" s="198">
        <f t="shared" si="66"/>
        <v>22</v>
      </c>
      <c r="AF1407" s="198">
        <f t="shared" si="67"/>
        <v>25</v>
      </c>
      <c r="AG1407" s="178">
        <v>3</v>
      </c>
      <c r="AH1407" s="198" t="str">
        <f>IF(ISERROR(VLOOKUP($AG1407,Datos!$A$9:$E$13,2,0)),"",VLOOKUP($AG1407,Datos!$A$9:$E$13,2,0))</f>
        <v>3 Moderado</v>
      </c>
      <c r="AI1407" s="197" t="str">
        <f>IF(ISERROR(VLOOKUP($AJ1407,Datos!$D$8:$E$13,2,0)),0,VLOOKUP($AJ1407,Datos!$D$8:$E$13,2,0))</f>
        <v>Extremadamente Dañino</v>
      </c>
      <c r="AJ1407" s="198">
        <f>IF(ISERROR(VLOOKUP($X1407,Datos!$B$8:$E$13,3,0)), 0, VLOOKUP($X1407,Datos!$B$8:$E$13,3,0))</f>
        <v>4</v>
      </c>
      <c r="AK1407" s="198">
        <f>IF(ISERROR(VLOOKUP(AL1407,Datos!D1400:E1405,2,0)),0,VLOOKUP(AL1407,Datos!D1400:E1405,2,0))</f>
        <v>0</v>
      </c>
      <c r="AL1407" s="198">
        <f>IF(ISERROR(VLOOKUP(Y1407,Datos!B1400:E1405,3,0)),0,VLOOKUP(Y1407,Datos!B1400:E1405,3,0))</f>
        <v>0</v>
      </c>
      <c r="AM1407" s="198">
        <f t="shared" si="68"/>
        <v>4</v>
      </c>
      <c r="AN1407" s="198" t="str">
        <f>IF(ISERROR(VLOOKUP($AM1407,Datos!$I$24:$J$28,2,0)),"-",VLOOKUP($AM1407,Datos!$I$24:$J$28,2,0))</f>
        <v>Moderado</v>
      </c>
    </row>
    <row r="1408" spans="1:40" s="199" customFormat="1">
      <c r="A1408" s="196"/>
      <c r="B1408" s="177"/>
      <c r="C1408" s="177"/>
      <c r="D1408" s="177"/>
      <c r="E1408" s="177"/>
      <c r="F1408" s="177"/>
      <c r="G1408" s="177"/>
      <c r="H1408" s="177"/>
      <c r="I1408" s="177"/>
      <c r="J1408" s="177"/>
      <c r="K1408" s="177"/>
      <c r="L1408" s="177"/>
      <c r="M1408" s="178" t="s">
        <v>191</v>
      </c>
      <c r="N1408" s="178" t="s">
        <v>194</v>
      </c>
      <c r="O1408" s="198">
        <f>IF( AND($M1408&lt;&gt;"", $N1408&lt;&gt;""), VLOOKUP( IF(ISERROR(VLOOKUP($M1408,Datos!$B$8:$C$13,2,0)),0,VLOOKUP($M1408,Datos!$B$8:$C$13,2,0)), Datos!$I$9:$N$13, IF(ISERROR(VLOOKUP($N1408,Datos!$B$17:$C$21,2,0)),0,VLOOKUP($N1408, Datos!$B$17:$C$21,2,0)+1),  0),  "-")</f>
        <v>22</v>
      </c>
      <c r="P1408" s="177"/>
      <c r="Q1408" s="177"/>
      <c r="R1408" s="177"/>
      <c r="S1408" s="178" t="s">
        <v>40</v>
      </c>
      <c r="T1408" s="198" t="str">
        <f>IF(ISERROR(VLOOKUP($S1408,Datos!$B$25:$C$29,2,0)),"", VLOOKUP($S1408,Datos!$B$25:$C$29,2,0))</f>
        <v>Alta</v>
      </c>
      <c r="U1408" s="198" t="str">
        <f>VLOOKUP($S1408,'Efectividad de Controles'!$B$5:$D$9,3,0)</f>
        <v>Impacto / Probabilidad</v>
      </c>
      <c r="V1408" s="177"/>
      <c r="W1408" s="177"/>
      <c r="X1408" s="178" t="s">
        <v>191</v>
      </c>
      <c r="Y1408" s="178" t="s">
        <v>196</v>
      </c>
      <c r="Z1408" s="198">
        <f>IF( AND($X1408&lt;&gt;"", $Y1408&lt;&gt;""), VLOOKUP( IF(ISERROR(VLOOKUP($X1408,Datos!$B$8:$C$13,2,0)),0,VLOOKUP($X1408,Datos!$B$8:$C$13,2,0)), Datos!$I$9:$N$13, IF(ISERROR(VLOOKUP($Y1408,Datos!$B$17:$C$21,2,0)),0,VLOOKUP($Y1408, Datos!$B$17:$C$21,2,0)+1),  0),  "-")</f>
        <v>25</v>
      </c>
      <c r="AA1408" s="177"/>
      <c r="AB1408" s="177"/>
      <c r="AC1408" s="179"/>
      <c r="AD1408" s="180"/>
      <c r="AE1408" s="198">
        <f t="shared" si="66"/>
        <v>22</v>
      </c>
      <c r="AF1408" s="198">
        <f t="shared" si="67"/>
        <v>25</v>
      </c>
      <c r="AG1408" s="178">
        <v>3</v>
      </c>
      <c r="AH1408" s="198" t="str">
        <f>IF(ISERROR(VLOOKUP($AG1408,Datos!$A$9:$E$13,2,0)),"",VLOOKUP($AG1408,Datos!$A$9:$E$13,2,0))</f>
        <v>3 Moderado</v>
      </c>
      <c r="AI1408" s="197" t="str">
        <f>IF(ISERROR(VLOOKUP($AJ1408,Datos!$D$8:$E$13,2,0)),0,VLOOKUP($AJ1408,Datos!$D$8:$E$13,2,0))</f>
        <v>Extremadamente Dañino</v>
      </c>
      <c r="AJ1408" s="198">
        <f>IF(ISERROR(VLOOKUP($X1408,Datos!$B$8:$E$13,3,0)), 0, VLOOKUP($X1408,Datos!$B$8:$E$13,3,0))</f>
        <v>4</v>
      </c>
      <c r="AK1408" s="198">
        <f>IF(ISERROR(VLOOKUP(AL1408,Datos!D1401:E1406,2,0)),0,VLOOKUP(AL1408,Datos!D1401:E1406,2,0))</f>
        <v>0</v>
      </c>
      <c r="AL1408" s="198">
        <f>IF(ISERROR(VLOOKUP(Y1408,Datos!B1401:E1406,3,0)),0,VLOOKUP(Y1408,Datos!B1401:E1406,3,0))</f>
        <v>0</v>
      </c>
      <c r="AM1408" s="198">
        <f t="shared" si="68"/>
        <v>4</v>
      </c>
      <c r="AN1408" s="198" t="str">
        <f>IF(ISERROR(VLOOKUP($AM1408,Datos!$I$24:$J$28,2,0)),"-",VLOOKUP($AM1408,Datos!$I$24:$J$28,2,0))</f>
        <v>Moderado</v>
      </c>
    </row>
    <row r="1409" spans="1:40" s="199" customFormat="1">
      <c r="A1409" s="196"/>
      <c r="B1409" s="177"/>
      <c r="C1409" s="177"/>
      <c r="D1409" s="177"/>
      <c r="E1409" s="177"/>
      <c r="F1409" s="177"/>
      <c r="G1409" s="177"/>
      <c r="H1409" s="177"/>
      <c r="I1409" s="177"/>
      <c r="J1409" s="177"/>
      <c r="K1409" s="177"/>
      <c r="L1409" s="177"/>
      <c r="M1409" s="178" t="s">
        <v>191</v>
      </c>
      <c r="N1409" s="178" t="s">
        <v>194</v>
      </c>
      <c r="O1409" s="198">
        <f>IF( AND($M1409&lt;&gt;"", $N1409&lt;&gt;""), VLOOKUP( IF(ISERROR(VLOOKUP($M1409,Datos!$B$8:$C$13,2,0)),0,VLOOKUP($M1409,Datos!$B$8:$C$13,2,0)), Datos!$I$9:$N$13, IF(ISERROR(VLOOKUP($N1409,Datos!$B$17:$C$21,2,0)),0,VLOOKUP($N1409, Datos!$B$17:$C$21,2,0)+1),  0),  "-")</f>
        <v>22</v>
      </c>
      <c r="P1409" s="177"/>
      <c r="Q1409" s="177"/>
      <c r="R1409" s="177"/>
      <c r="S1409" s="178" t="s">
        <v>40</v>
      </c>
      <c r="T1409" s="198" t="str">
        <f>IF(ISERROR(VLOOKUP($S1409,Datos!$B$25:$C$29,2,0)),"", VLOOKUP($S1409,Datos!$B$25:$C$29,2,0))</f>
        <v>Alta</v>
      </c>
      <c r="U1409" s="198" t="str">
        <f>VLOOKUP($S1409,'Efectividad de Controles'!$B$5:$D$9,3,0)</f>
        <v>Impacto / Probabilidad</v>
      </c>
      <c r="V1409" s="177"/>
      <c r="W1409" s="177"/>
      <c r="X1409" s="178" t="s">
        <v>191</v>
      </c>
      <c r="Y1409" s="178" t="s">
        <v>196</v>
      </c>
      <c r="Z1409" s="198">
        <f>IF( AND($X1409&lt;&gt;"", $Y1409&lt;&gt;""), VLOOKUP( IF(ISERROR(VLOOKUP($X1409,Datos!$B$8:$C$13,2,0)),0,VLOOKUP($X1409,Datos!$B$8:$C$13,2,0)), Datos!$I$9:$N$13, IF(ISERROR(VLOOKUP($Y1409,Datos!$B$17:$C$21,2,0)),0,VLOOKUP($Y1409, Datos!$B$17:$C$21,2,0)+1),  0),  "-")</f>
        <v>25</v>
      </c>
      <c r="AA1409" s="177"/>
      <c r="AB1409" s="177"/>
      <c r="AC1409" s="179"/>
      <c r="AD1409" s="180"/>
      <c r="AE1409" s="198">
        <f t="shared" si="66"/>
        <v>22</v>
      </c>
      <c r="AF1409" s="198">
        <f t="shared" si="67"/>
        <v>25</v>
      </c>
      <c r="AG1409" s="178">
        <v>3</v>
      </c>
      <c r="AH1409" s="198" t="str">
        <f>IF(ISERROR(VLOOKUP($AG1409,Datos!$A$9:$E$13,2,0)),"",VLOOKUP($AG1409,Datos!$A$9:$E$13,2,0))</f>
        <v>3 Moderado</v>
      </c>
      <c r="AI1409" s="197" t="str">
        <f>IF(ISERROR(VLOOKUP($AJ1409,Datos!$D$8:$E$13,2,0)),0,VLOOKUP($AJ1409,Datos!$D$8:$E$13,2,0))</f>
        <v>Extremadamente Dañino</v>
      </c>
      <c r="AJ1409" s="198">
        <f>IF(ISERROR(VLOOKUP($X1409,Datos!$B$8:$E$13,3,0)), 0, VLOOKUP($X1409,Datos!$B$8:$E$13,3,0))</f>
        <v>4</v>
      </c>
      <c r="AK1409" s="198">
        <f>IF(ISERROR(VLOOKUP(AL1409,Datos!D1402:E1407,2,0)),0,VLOOKUP(AL1409,Datos!D1402:E1407,2,0))</f>
        <v>0</v>
      </c>
      <c r="AL1409" s="198">
        <f>IF(ISERROR(VLOOKUP(Y1409,Datos!B1402:E1407,3,0)),0,VLOOKUP(Y1409,Datos!B1402:E1407,3,0))</f>
        <v>0</v>
      </c>
      <c r="AM1409" s="198">
        <f t="shared" si="68"/>
        <v>4</v>
      </c>
      <c r="AN1409" s="198" t="str">
        <f>IF(ISERROR(VLOOKUP($AM1409,Datos!$I$24:$J$28,2,0)),"-",VLOOKUP($AM1409,Datos!$I$24:$J$28,2,0))</f>
        <v>Moderado</v>
      </c>
    </row>
    <row r="1410" spans="1:40" s="199" customFormat="1">
      <c r="A1410" s="196"/>
      <c r="B1410" s="177"/>
      <c r="C1410" s="177"/>
      <c r="D1410" s="177"/>
      <c r="E1410" s="177"/>
      <c r="F1410" s="177"/>
      <c r="G1410" s="177"/>
      <c r="H1410" s="177"/>
      <c r="I1410" s="177"/>
      <c r="J1410" s="177"/>
      <c r="K1410" s="177"/>
      <c r="L1410" s="177"/>
      <c r="M1410" s="178" t="s">
        <v>191</v>
      </c>
      <c r="N1410" s="178" t="s">
        <v>194</v>
      </c>
      <c r="O1410" s="198">
        <f>IF( AND($M1410&lt;&gt;"", $N1410&lt;&gt;""), VLOOKUP( IF(ISERROR(VLOOKUP($M1410,Datos!$B$8:$C$13,2,0)),0,VLOOKUP($M1410,Datos!$B$8:$C$13,2,0)), Datos!$I$9:$N$13, IF(ISERROR(VLOOKUP($N1410,Datos!$B$17:$C$21,2,0)),0,VLOOKUP($N1410, Datos!$B$17:$C$21,2,0)+1),  0),  "-")</f>
        <v>22</v>
      </c>
      <c r="P1410" s="177"/>
      <c r="Q1410" s="177"/>
      <c r="R1410" s="177"/>
      <c r="S1410" s="178" t="s">
        <v>40</v>
      </c>
      <c r="T1410" s="198" t="str">
        <f>IF(ISERROR(VLOOKUP($S1410,Datos!$B$25:$C$29,2,0)),"", VLOOKUP($S1410,Datos!$B$25:$C$29,2,0))</f>
        <v>Alta</v>
      </c>
      <c r="U1410" s="198" t="str">
        <f>VLOOKUP($S1410,'Efectividad de Controles'!$B$5:$D$9,3,0)</f>
        <v>Impacto / Probabilidad</v>
      </c>
      <c r="V1410" s="177"/>
      <c r="W1410" s="177"/>
      <c r="X1410" s="178" t="s">
        <v>191</v>
      </c>
      <c r="Y1410" s="178" t="s">
        <v>196</v>
      </c>
      <c r="Z1410" s="198">
        <f>IF( AND($X1410&lt;&gt;"", $Y1410&lt;&gt;""), VLOOKUP( IF(ISERROR(VLOOKUP($X1410,Datos!$B$8:$C$13,2,0)),0,VLOOKUP($X1410,Datos!$B$8:$C$13,2,0)), Datos!$I$9:$N$13, IF(ISERROR(VLOOKUP($Y1410,Datos!$B$17:$C$21,2,0)),0,VLOOKUP($Y1410, Datos!$B$17:$C$21,2,0)+1),  0),  "-")</f>
        <v>25</v>
      </c>
      <c r="AA1410" s="177"/>
      <c r="AB1410" s="177"/>
      <c r="AC1410" s="179"/>
      <c r="AD1410" s="180"/>
      <c r="AE1410" s="198">
        <f t="shared" si="66"/>
        <v>22</v>
      </c>
      <c r="AF1410" s="198">
        <f t="shared" si="67"/>
        <v>25</v>
      </c>
      <c r="AG1410" s="178">
        <v>3</v>
      </c>
      <c r="AH1410" s="198" t="str">
        <f>IF(ISERROR(VLOOKUP($AG1410,Datos!$A$9:$E$13,2,0)),"",VLOOKUP($AG1410,Datos!$A$9:$E$13,2,0))</f>
        <v>3 Moderado</v>
      </c>
      <c r="AI1410" s="197" t="str">
        <f>IF(ISERROR(VLOOKUP($AJ1410,Datos!$D$8:$E$13,2,0)),0,VLOOKUP($AJ1410,Datos!$D$8:$E$13,2,0))</f>
        <v>Extremadamente Dañino</v>
      </c>
      <c r="AJ1410" s="198">
        <f>IF(ISERROR(VLOOKUP($X1410,Datos!$B$8:$E$13,3,0)), 0, VLOOKUP($X1410,Datos!$B$8:$E$13,3,0))</f>
        <v>4</v>
      </c>
      <c r="AK1410" s="198">
        <f>IF(ISERROR(VLOOKUP(AL1410,Datos!D1403:E1408,2,0)),0,VLOOKUP(AL1410,Datos!D1403:E1408,2,0))</f>
        <v>0</v>
      </c>
      <c r="AL1410" s="198">
        <f>IF(ISERROR(VLOOKUP(Y1410,Datos!B1403:E1408,3,0)),0,VLOOKUP(Y1410,Datos!B1403:E1408,3,0))</f>
        <v>0</v>
      </c>
      <c r="AM1410" s="198">
        <f t="shared" si="68"/>
        <v>4</v>
      </c>
      <c r="AN1410" s="198" t="str">
        <f>IF(ISERROR(VLOOKUP($AM1410,Datos!$I$24:$J$28,2,0)),"-",VLOOKUP($AM1410,Datos!$I$24:$J$28,2,0))</f>
        <v>Moderado</v>
      </c>
    </row>
    <row r="1411" spans="1:40" s="199" customFormat="1">
      <c r="A1411" s="196"/>
      <c r="B1411" s="177"/>
      <c r="C1411" s="177"/>
      <c r="D1411" s="177"/>
      <c r="E1411" s="177"/>
      <c r="F1411" s="177"/>
      <c r="G1411" s="177"/>
      <c r="H1411" s="177"/>
      <c r="I1411" s="177"/>
      <c r="J1411" s="177"/>
      <c r="K1411" s="177"/>
      <c r="L1411" s="177"/>
      <c r="M1411" s="178" t="s">
        <v>191</v>
      </c>
      <c r="N1411" s="178" t="s">
        <v>194</v>
      </c>
      <c r="O1411" s="198">
        <f>IF( AND($M1411&lt;&gt;"", $N1411&lt;&gt;""), VLOOKUP( IF(ISERROR(VLOOKUP($M1411,Datos!$B$8:$C$13,2,0)),0,VLOOKUP($M1411,Datos!$B$8:$C$13,2,0)), Datos!$I$9:$N$13, IF(ISERROR(VLOOKUP($N1411,Datos!$B$17:$C$21,2,0)),0,VLOOKUP($N1411, Datos!$B$17:$C$21,2,0)+1),  0),  "-")</f>
        <v>22</v>
      </c>
      <c r="P1411" s="177"/>
      <c r="Q1411" s="177"/>
      <c r="R1411" s="177"/>
      <c r="S1411" s="178" t="s">
        <v>40</v>
      </c>
      <c r="T1411" s="198" t="str">
        <f>IF(ISERROR(VLOOKUP($S1411,Datos!$B$25:$C$29,2,0)),"", VLOOKUP($S1411,Datos!$B$25:$C$29,2,0))</f>
        <v>Alta</v>
      </c>
      <c r="U1411" s="198" t="str">
        <f>VLOOKUP($S1411,'Efectividad de Controles'!$B$5:$D$9,3,0)</f>
        <v>Impacto / Probabilidad</v>
      </c>
      <c r="V1411" s="177"/>
      <c r="W1411" s="177"/>
      <c r="X1411" s="178" t="s">
        <v>191</v>
      </c>
      <c r="Y1411" s="178" t="s">
        <v>196</v>
      </c>
      <c r="Z1411" s="198">
        <f>IF( AND($X1411&lt;&gt;"", $Y1411&lt;&gt;""), VLOOKUP( IF(ISERROR(VLOOKUP($X1411,Datos!$B$8:$C$13,2,0)),0,VLOOKUP($X1411,Datos!$B$8:$C$13,2,0)), Datos!$I$9:$N$13, IF(ISERROR(VLOOKUP($Y1411,Datos!$B$17:$C$21,2,0)),0,VLOOKUP($Y1411, Datos!$B$17:$C$21,2,0)+1),  0),  "-")</f>
        <v>25</v>
      </c>
      <c r="AA1411" s="177"/>
      <c r="AB1411" s="177"/>
      <c r="AC1411" s="179"/>
      <c r="AD1411" s="180"/>
      <c r="AE1411" s="198">
        <f t="shared" si="66"/>
        <v>22</v>
      </c>
      <c r="AF1411" s="198">
        <f t="shared" si="67"/>
        <v>25</v>
      </c>
      <c r="AG1411" s="178">
        <v>3</v>
      </c>
      <c r="AH1411" s="198" t="str">
        <f>IF(ISERROR(VLOOKUP($AG1411,Datos!$A$9:$E$13,2,0)),"",VLOOKUP($AG1411,Datos!$A$9:$E$13,2,0))</f>
        <v>3 Moderado</v>
      </c>
      <c r="AI1411" s="197" t="str">
        <f>IF(ISERROR(VLOOKUP($AJ1411,Datos!$D$8:$E$13,2,0)),0,VLOOKUP($AJ1411,Datos!$D$8:$E$13,2,0))</f>
        <v>Extremadamente Dañino</v>
      </c>
      <c r="AJ1411" s="198">
        <f>IF(ISERROR(VLOOKUP($X1411,Datos!$B$8:$E$13,3,0)), 0, VLOOKUP($X1411,Datos!$B$8:$E$13,3,0))</f>
        <v>4</v>
      </c>
      <c r="AK1411" s="198">
        <f>IF(ISERROR(VLOOKUP(AL1411,Datos!D1404:E1409,2,0)),0,VLOOKUP(AL1411,Datos!D1404:E1409,2,0))</f>
        <v>0</v>
      </c>
      <c r="AL1411" s="198">
        <f>IF(ISERROR(VLOOKUP(Y1411,Datos!B1404:E1409,3,0)),0,VLOOKUP(Y1411,Datos!B1404:E1409,3,0))</f>
        <v>0</v>
      </c>
      <c r="AM1411" s="198">
        <f t="shared" si="68"/>
        <v>4</v>
      </c>
      <c r="AN1411" s="198" t="str">
        <f>IF(ISERROR(VLOOKUP($AM1411,Datos!$I$24:$J$28,2,0)),"-",VLOOKUP($AM1411,Datos!$I$24:$J$28,2,0))</f>
        <v>Moderado</v>
      </c>
    </row>
    <row r="1412" spans="1:40" s="199" customFormat="1">
      <c r="A1412" s="196"/>
      <c r="B1412" s="177"/>
      <c r="C1412" s="177"/>
      <c r="D1412" s="177"/>
      <c r="E1412" s="177"/>
      <c r="F1412" s="177"/>
      <c r="G1412" s="177"/>
      <c r="H1412" s="177"/>
      <c r="I1412" s="177"/>
      <c r="J1412" s="177"/>
      <c r="K1412" s="177"/>
      <c r="L1412" s="177"/>
      <c r="M1412" s="178" t="s">
        <v>191</v>
      </c>
      <c r="N1412" s="178" t="s">
        <v>194</v>
      </c>
      <c r="O1412" s="198">
        <f>IF( AND($M1412&lt;&gt;"", $N1412&lt;&gt;""), VLOOKUP( IF(ISERROR(VLOOKUP($M1412,Datos!$B$8:$C$13,2,0)),0,VLOOKUP($M1412,Datos!$B$8:$C$13,2,0)), Datos!$I$9:$N$13, IF(ISERROR(VLOOKUP($N1412,Datos!$B$17:$C$21,2,0)),0,VLOOKUP($N1412, Datos!$B$17:$C$21,2,0)+1),  0),  "-")</f>
        <v>22</v>
      </c>
      <c r="P1412" s="177"/>
      <c r="Q1412" s="177"/>
      <c r="R1412" s="177"/>
      <c r="S1412" s="178" t="s">
        <v>40</v>
      </c>
      <c r="T1412" s="198" t="str">
        <f>IF(ISERROR(VLOOKUP($S1412,Datos!$B$25:$C$29,2,0)),"", VLOOKUP($S1412,Datos!$B$25:$C$29,2,0))</f>
        <v>Alta</v>
      </c>
      <c r="U1412" s="198" t="str">
        <f>VLOOKUP($S1412,'Efectividad de Controles'!$B$5:$D$9,3,0)</f>
        <v>Impacto / Probabilidad</v>
      </c>
      <c r="V1412" s="177"/>
      <c r="W1412" s="177"/>
      <c r="X1412" s="178" t="s">
        <v>191</v>
      </c>
      <c r="Y1412" s="178" t="s">
        <v>196</v>
      </c>
      <c r="Z1412" s="198">
        <f>IF( AND($X1412&lt;&gt;"", $Y1412&lt;&gt;""), VLOOKUP( IF(ISERROR(VLOOKUP($X1412,Datos!$B$8:$C$13,2,0)),0,VLOOKUP($X1412,Datos!$B$8:$C$13,2,0)), Datos!$I$9:$N$13, IF(ISERROR(VLOOKUP($Y1412,Datos!$B$17:$C$21,2,0)),0,VLOOKUP($Y1412, Datos!$B$17:$C$21,2,0)+1),  0),  "-")</f>
        <v>25</v>
      </c>
      <c r="AA1412" s="177"/>
      <c r="AB1412" s="177"/>
      <c r="AC1412" s="179"/>
      <c r="AD1412" s="180"/>
      <c r="AE1412" s="198">
        <f t="shared" si="66"/>
        <v>22</v>
      </c>
      <c r="AF1412" s="198">
        <f t="shared" si="67"/>
        <v>25</v>
      </c>
      <c r="AG1412" s="178">
        <v>3</v>
      </c>
      <c r="AH1412" s="198" t="str">
        <f>IF(ISERROR(VLOOKUP($AG1412,Datos!$A$9:$E$13,2,0)),"",VLOOKUP($AG1412,Datos!$A$9:$E$13,2,0))</f>
        <v>3 Moderado</v>
      </c>
      <c r="AI1412" s="197" t="str">
        <f>IF(ISERROR(VLOOKUP($AJ1412,Datos!$D$8:$E$13,2,0)),0,VLOOKUP($AJ1412,Datos!$D$8:$E$13,2,0))</f>
        <v>Extremadamente Dañino</v>
      </c>
      <c r="AJ1412" s="198">
        <f>IF(ISERROR(VLOOKUP($X1412,Datos!$B$8:$E$13,3,0)), 0, VLOOKUP($X1412,Datos!$B$8:$E$13,3,0))</f>
        <v>4</v>
      </c>
      <c r="AK1412" s="198">
        <f>IF(ISERROR(VLOOKUP(AL1412,Datos!D1405:E1410,2,0)),0,VLOOKUP(AL1412,Datos!D1405:E1410,2,0))</f>
        <v>0</v>
      </c>
      <c r="AL1412" s="198">
        <f>IF(ISERROR(VLOOKUP(Y1412,Datos!B1405:E1410,3,0)),0,VLOOKUP(Y1412,Datos!B1405:E1410,3,0))</f>
        <v>0</v>
      </c>
      <c r="AM1412" s="198">
        <f t="shared" si="68"/>
        <v>4</v>
      </c>
      <c r="AN1412" s="198" t="str">
        <f>IF(ISERROR(VLOOKUP($AM1412,Datos!$I$24:$J$28,2,0)),"-",VLOOKUP($AM1412,Datos!$I$24:$J$28,2,0))</f>
        <v>Moderado</v>
      </c>
    </row>
    <row r="1413" spans="1:40" s="199" customFormat="1">
      <c r="A1413" s="196"/>
      <c r="B1413" s="177"/>
      <c r="C1413" s="177"/>
      <c r="D1413" s="177"/>
      <c r="E1413" s="177"/>
      <c r="F1413" s="177"/>
      <c r="G1413" s="177"/>
      <c r="H1413" s="177"/>
      <c r="I1413" s="177"/>
      <c r="J1413" s="177"/>
      <c r="K1413" s="177"/>
      <c r="L1413" s="177"/>
      <c r="M1413" s="178" t="s">
        <v>191</v>
      </c>
      <c r="N1413" s="178" t="s">
        <v>194</v>
      </c>
      <c r="O1413" s="198">
        <f>IF( AND($M1413&lt;&gt;"", $N1413&lt;&gt;""), VLOOKUP( IF(ISERROR(VLOOKUP($M1413,Datos!$B$8:$C$13,2,0)),0,VLOOKUP($M1413,Datos!$B$8:$C$13,2,0)), Datos!$I$9:$N$13, IF(ISERROR(VLOOKUP($N1413,Datos!$B$17:$C$21,2,0)),0,VLOOKUP($N1413, Datos!$B$17:$C$21,2,0)+1),  0),  "-")</f>
        <v>22</v>
      </c>
      <c r="P1413" s="177"/>
      <c r="Q1413" s="177"/>
      <c r="R1413" s="177"/>
      <c r="S1413" s="178" t="s">
        <v>40</v>
      </c>
      <c r="T1413" s="198" t="str">
        <f>IF(ISERROR(VLOOKUP($S1413,Datos!$B$25:$C$29,2,0)),"", VLOOKUP($S1413,Datos!$B$25:$C$29,2,0))</f>
        <v>Alta</v>
      </c>
      <c r="U1413" s="198" t="str">
        <f>VLOOKUP($S1413,'Efectividad de Controles'!$B$5:$D$9,3,0)</f>
        <v>Impacto / Probabilidad</v>
      </c>
      <c r="V1413" s="177"/>
      <c r="W1413" s="177"/>
      <c r="X1413" s="178" t="s">
        <v>191</v>
      </c>
      <c r="Y1413" s="178" t="s">
        <v>196</v>
      </c>
      <c r="Z1413" s="198">
        <f>IF( AND($X1413&lt;&gt;"", $Y1413&lt;&gt;""), VLOOKUP( IF(ISERROR(VLOOKUP($X1413,Datos!$B$8:$C$13,2,0)),0,VLOOKUP($X1413,Datos!$B$8:$C$13,2,0)), Datos!$I$9:$N$13, IF(ISERROR(VLOOKUP($Y1413,Datos!$B$17:$C$21,2,0)),0,VLOOKUP($Y1413, Datos!$B$17:$C$21,2,0)+1),  0),  "-")</f>
        <v>25</v>
      </c>
      <c r="AA1413" s="177"/>
      <c r="AB1413" s="177"/>
      <c r="AC1413" s="179"/>
      <c r="AD1413" s="180"/>
      <c r="AE1413" s="198">
        <f t="shared" si="66"/>
        <v>22</v>
      </c>
      <c r="AF1413" s="198">
        <f t="shared" si="67"/>
        <v>25</v>
      </c>
      <c r="AG1413" s="178">
        <v>3</v>
      </c>
      <c r="AH1413" s="198" t="str">
        <f>IF(ISERROR(VLOOKUP($AG1413,Datos!$A$9:$E$13,2,0)),"",VLOOKUP($AG1413,Datos!$A$9:$E$13,2,0))</f>
        <v>3 Moderado</v>
      </c>
      <c r="AI1413" s="197" t="str">
        <f>IF(ISERROR(VLOOKUP($AJ1413,Datos!$D$8:$E$13,2,0)),0,VLOOKUP($AJ1413,Datos!$D$8:$E$13,2,0))</f>
        <v>Extremadamente Dañino</v>
      </c>
      <c r="AJ1413" s="198">
        <f>IF(ISERROR(VLOOKUP($X1413,Datos!$B$8:$E$13,3,0)), 0, VLOOKUP($X1413,Datos!$B$8:$E$13,3,0))</f>
        <v>4</v>
      </c>
      <c r="AK1413" s="198">
        <f>IF(ISERROR(VLOOKUP(AL1413,Datos!D1406:E1411,2,0)),0,VLOOKUP(AL1413,Datos!D1406:E1411,2,0))</f>
        <v>0</v>
      </c>
      <c r="AL1413" s="198">
        <f>IF(ISERROR(VLOOKUP(Y1413,Datos!B1406:E1411,3,0)),0,VLOOKUP(Y1413,Datos!B1406:E1411,3,0))</f>
        <v>0</v>
      </c>
      <c r="AM1413" s="198">
        <f t="shared" si="68"/>
        <v>4</v>
      </c>
      <c r="AN1413" s="198" t="str">
        <f>IF(ISERROR(VLOOKUP($AM1413,Datos!$I$24:$J$28,2,0)),"-",VLOOKUP($AM1413,Datos!$I$24:$J$28,2,0))</f>
        <v>Moderado</v>
      </c>
    </row>
    <row r="1414" spans="1:40" s="199" customFormat="1">
      <c r="A1414" s="196"/>
      <c r="B1414" s="177"/>
      <c r="C1414" s="177"/>
      <c r="D1414" s="177"/>
      <c r="E1414" s="177"/>
      <c r="F1414" s="177"/>
      <c r="G1414" s="177"/>
      <c r="H1414" s="177"/>
      <c r="I1414" s="177"/>
      <c r="J1414" s="177"/>
      <c r="K1414" s="177"/>
      <c r="L1414" s="177"/>
      <c r="M1414" s="178" t="s">
        <v>191</v>
      </c>
      <c r="N1414" s="178" t="s">
        <v>194</v>
      </c>
      <c r="O1414" s="198">
        <f>IF( AND($M1414&lt;&gt;"", $N1414&lt;&gt;""), VLOOKUP( IF(ISERROR(VLOOKUP($M1414,Datos!$B$8:$C$13,2,0)),0,VLOOKUP($M1414,Datos!$B$8:$C$13,2,0)), Datos!$I$9:$N$13, IF(ISERROR(VLOOKUP($N1414,Datos!$B$17:$C$21,2,0)),0,VLOOKUP($N1414, Datos!$B$17:$C$21,2,0)+1),  0),  "-")</f>
        <v>22</v>
      </c>
      <c r="P1414" s="177"/>
      <c r="Q1414" s="177"/>
      <c r="R1414" s="177"/>
      <c r="S1414" s="178" t="s">
        <v>40</v>
      </c>
      <c r="T1414" s="198" t="str">
        <f>IF(ISERROR(VLOOKUP($S1414,Datos!$B$25:$C$29,2,0)),"", VLOOKUP($S1414,Datos!$B$25:$C$29,2,0))</f>
        <v>Alta</v>
      </c>
      <c r="U1414" s="198" t="str">
        <f>VLOOKUP($S1414,'Efectividad de Controles'!$B$5:$D$9,3,0)</f>
        <v>Impacto / Probabilidad</v>
      </c>
      <c r="V1414" s="177"/>
      <c r="W1414" s="177"/>
      <c r="X1414" s="178" t="s">
        <v>191</v>
      </c>
      <c r="Y1414" s="178" t="s">
        <v>196</v>
      </c>
      <c r="Z1414" s="198">
        <f>IF( AND($X1414&lt;&gt;"", $Y1414&lt;&gt;""), VLOOKUP( IF(ISERROR(VLOOKUP($X1414,Datos!$B$8:$C$13,2,0)),0,VLOOKUP($X1414,Datos!$B$8:$C$13,2,0)), Datos!$I$9:$N$13, IF(ISERROR(VLOOKUP($Y1414,Datos!$B$17:$C$21,2,0)),0,VLOOKUP($Y1414, Datos!$B$17:$C$21,2,0)+1),  0),  "-")</f>
        <v>25</v>
      </c>
      <c r="AA1414" s="177"/>
      <c r="AB1414" s="177"/>
      <c r="AC1414" s="179"/>
      <c r="AD1414" s="180"/>
      <c r="AE1414" s="198">
        <f t="shared" si="66"/>
        <v>22</v>
      </c>
      <c r="AF1414" s="198">
        <f t="shared" si="67"/>
        <v>25</v>
      </c>
      <c r="AG1414" s="178">
        <v>3</v>
      </c>
      <c r="AH1414" s="198" t="str">
        <f>IF(ISERROR(VLOOKUP($AG1414,Datos!$A$9:$E$13,2,0)),"",VLOOKUP($AG1414,Datos!$A$9:$E$13,2,0))</f>
        <v>3 Moderado</v>
      </c>
      <c r="AI1414" s="197" t="str">
        <f>IF(ISERROR(VLOOKUP($AJ1414,Datos!$D$8:$E$13,2,0)),0,VLOOKUP($AJ1414,Datos!$D$8:$E$13,2,0))</f>
        <v>Extremadamente Dañino</v>
      </c>
      <c r="AJ1414" s="198">
        <f>IF(ISERROR(VLOOKUP($X1414,Datos!$B$8:$E$13,3,0)), 0, VLOOKUP($X1414,Datos!$B$8:$E$13,3,0))</f>
        <v>4</v>
      </c>
      <c r="AK1414" s="198">
        <f>IF(ISERROR(VLOOKUP(AL1414,Datos!D1407:E1412,2,0)),0,VLOOKUP(AL1414,Datos!D1407:E1412,2,0))</f>
        <v>0</v>
      </c>
      <c r="AL1414" s="198">
        <f>IF(ISERROR(VLOOKUP(Y1414,Datos!B1407:E1412,3,0)),0,VLOOKUP(Y1414,Datos!B1407:E1412,3,0))</f>
        <v>0</v>
      </c>
      <c r="AM1414" s="198">
        <f t="shared" si="68"/>
        <v>4</v>
      </c>
      <c r="AN1414" s="198" t="str">
        <f>IF(ISERROR(VLOOKUP($AM1414,Datos!$I$24:$J$28,2,0)),"-",VLOOKUP($AM1414,Datos!$I$24:$J$28,2,0))</f>
        <v>Moderado</v>
      </c>
    </row>
    <row r="1415" spans="1:40" s="199" customFormat="1">
      <c r="A1415" s="196"/>
      <c r="B1415" s="177"/>
      <c r="C1415" s="177"/>
      <c r="D1415" s="177"/>
      <c r="E1415" s="177"/>
      <c r="F1415" s="177"/>
      <c r="G1415" s="177"/>
      <c r="H1415" s="177"/>
      <c r="I1415" s="177"/>
      <c r="J1415" s="177"/>
      <c r="K1415" s="177"/>
      <c r="L1415" s="177"/>
      <c r="M1415" s="178" t="s">
        <v>191</v>
      </c>
      <c r="N1415" s="178" t="s">
        <v>194</v>
      </c>
      <c r="O1415" s="198">
        <f>IF( AND($M1415&lt;&gt;"", $N1415&lt;&gt;""), VLOOKUP( IF(ISERROR(VLOOKUP($M1415,Datos!$B$8:$C$13,2,0)),0,VLOOKUP($M1415,Datos!$B$8:$C$13,2,0)), Datos!$I$9:$N$13, IF(ISERROR(VLOOKUP($N1415,Datos!$B$17:$C$21,2,0)),0,VLOOKUP($N1415, Datos!$B$17:$C$21,2,0)+1),  0),  "-")</f>
        <v>22</v>
      </c>
      <c r="P1415" s="177"/>
      <c r="Q1415" s="177"/>
      <c r="R1415" s="177"/>
      <c r="S1415" s="178" t="s">
        <v>40</v>
      </c>
      <c r="T1415" s="198" t="str">
        <f>IF(ISERROR(VLOOKUP($S1415,Datos!$B$25:$C$29,2,0)),"", VLOOKUP($S1415,Datos!$B$25:$C$29,2,0))</f>
        <v>Alta</v>
      </c>
      <c r="U1415" s="198" t="str">
        <f>VLOOKUP($S1415,'Efectividad de Controles'!$B$5:$D$9,3,0)</f>
        <v>Impacto / Probabilidad</v>
      </c>
      <c r="V1415" s="177"/>
      <c r="W1415" s="177"/>
      <c r="X1415" s="178" t="s">
        <v>191</v>
      </c>
      <c r="Y1415" s="178" t="s">
        <v>196</v>
      </c>
      <c r="Z1415" s="198">
        <f>IF( AND($X1415&lt;&gt;"", $Y1415&lt;&gt;""), VLOOKUP( IF(ISERROR(VLOOKUP($X1415,Datos!$B$8:$C$13,2,0)),0,VLOOKUP($X1415,Datos!$B$8:$C$13,2,0)), Datos!$I$9:$N$13, IF(ISERROR(VLOOKUP($Y1415,Datos!$B$17:$C$21,2,0)),0,VLOOKUP($Y1415, Datos!$B$17:$C$21,2,0)+1),  0),  "-")</f>
        <v>25</v>
      </c>
      <c r="AA1415" s="177"/>
      <c r="AB1415" s="177"/>
      <c r="AC1415" s="179"/>
      <c r="AD1415" s="180"/>
      <c r="AE1415" s="198">
        <f t="shared" si="66"/>
        <v>22</v>
      </c>
      <c r="AF1415" s="198">
        <f t="shared" si="67"/>
        <v>25</v>
      </c>
      <c r="AG1415" s="178">
        <v>3</v>
      </c>
      <c r="AH1415" s="198" t="str">
        <f>IF(ISERROR(VLOOKUP($AG1415,Datos!$A$9:$E$13,2,0)),"",VLOOKUP($AG1415,Datos!$A$9:$E$13,2,0))</f>
        <v>3 Moderado</v>
      </c>
      <c r="AI1415" s="197" t="str">
        <f>IF(ISERROR(VLOOKUP($AJ1415,Datos!$D$8:$E$13,2,0)),0,VLOOKUP($AJ1415,Datos!$D$8:$E$13,2,0))</f>
        <v>Extremadamente Dañino</v>
      </c>
      <c r="AJ1415" s="198">
        <f>IF(ISERROR(VLOOKUP($X1415,Datos!$B$8:$E$13,3,0)), 0, VLOOKUP($X1415,Datos!$B$8:$E$13,3,0))</f>
        <v>4</v>
      </c>
      <c r="AK1415" s="198">
        <f>IF(ISERROR(VLOOKUP(AL1415,Datos!D1408:E1413,2,0)),0,VLOOKUP(AL1415,Datos!D1408:E1413,2,0))</f>
        <v>0</v>
      </c>
      <c r="AL1415" s="198">
        <f>IF(ISERROR(VLOOKUP(Y1415,Datos!B1408:E1413,3,0)),0,VLOOKUP(Y1415,Datos!B1408:E1413,3,0))</f>
        <v>0</v>
      </c>
      <c r="AM1415" s="198">
        <f t="shared" si="68"/>
        <v>4</v>
      </c>
      <c r="AN1415" s="198" t="str">
        <f>IF(ISERROR(VLOOKUP($AM1415,Datos!$I$24:$J$28,2,0)),"-",VLOOKUP($AM1415,Datos!$I$24:$J$28,2,0))</f>
        <v>Moderado</v>
      </c>
    </row>
    <row r="1416" spans="1:40" s="199" customFormat="1">
      <c r="A1416" s="196"/>
      <c r="B1416" s="177"/>
      <c r="C1416" s="177"/>
      <c r="D1416" s="177"/>
      <c r="E1416" s="177"/>
      <c r="F1416" s="177"/>
      <c r="G1416" s="177"/>
      <c r="H1416" s="177"/>
      <c r="I1416" s="177"/>
      <c r="J1416" s="177"/>
      <c r="K1416" s="177"/>
      <c r="L1416" s="177"/>
      <c r="M1416" s="178" t="s">
        <v>191</v>
      </c>
      <c r="N1416" s="178" t="s">
        <v>194</v>
      </c>
      <c r="O1416" s="198">
        <f>IF( AND($M1416&lt;&gt;"", $N1416&lt;&gt;""), VLOOKUP( IF(ISERROR(VLOOKUP($M1416,Datos!$B$8:$C$13,2,0)),0,VLOOKUP($M1416,Datos!$B$8:$C$13,2,0)), Datos!$I$9:$N$13, IF(ISERROR(VLOOKUP($N1416,Datos!$B$17:$C$21,2,0)),0,VLOOKUP($N1416, Datos!$B$17:$C$21,2,0)+1),  0),  "-")</f>
        <v>22</v>
      </c>
      <c r="P1416" s="177"/>
      <c r="Q1416" s="177"/>
      <c r="R1416" s="177"/>
      <c r="S1416" s="178" t="s">
        <v>40</v>
      </c>
      <c r="T1416" s="198" t="str">
        <f>IF(ISERROR(VLOOKUP($S1416,Datos!$B$25:$C$29,2,0)),"", VLOOKUP($S1416,Datos!$B$25:$C$29,2,0))</f>
        <v>Alta</v>
      </c>
      <c r="U1416" s="198" t="str">
        <f>VLOOKUP($S1416,'Efectividad de Controles'!$B$5:$D$9,3,0)</f>
        <v>Impacto / Probabilidad</v>
      </c>
      <c r="V1416" s="177"/>
      <c r="W1416" s="177"/>
      <c r="X1416" s="178" t="s">
        <v>191</v>
      </c>
      <c r="Y1416" s="178" t="s">
        <v>196</v>
      </c>
      <c r="Z1416" s="198">
        <f>IF( AND($X1416&lt;&gt;"", $Y1416&lt;&gt;""), VLOOKUP( IF(ISERROR(VLOOKUP($X1416,Datos!$B$8:$C$13,2,0)),0,VLOOKUP($X1416,Datos!$B$8:$C$13,2,0)), Datos!$I$9:$N$13, IF(ISERROR(VLOOKUP($Y1416,Datos!$B$17:$C$21,2,0)),0,VLOOKUP($Y1416, Datos!$B$17:$C$21,2,0)+1),  0),  "-")</f>
        <v>25</v>
      </c>
      <c r="AA1416" s="177"/>
      <c r="AB1416" s="177"/>
      <c r="AC1416" s="179"/>
      <c r="AD1416" s="180"/>
      <c r="AE1416" s="198">
        <f t="shared" si="66"/>
        <v>22</v>
      </c>
      <c r="AF1416" s="198">
        <f t="shared" si="67"/>
        <v>25</v>
      </c>
      <c r="AG1416" s="178">
        <v>3</v>
      </c>
      <c r="AH1416" s="198" t="str">
        <f>IF(ISERROR(VLOOKUP($AG1416,Datos!$A$9:$E$13,2,0)),"",VLOOKUP($AG1416,Datos!$A$9:$E$13,2,0))</f>
        <v>3 Moderado</v>
      </c>
      <c r="AI1416" s="197" t="str">
        <f>IF(ISERROR(VLOOKUP($AJ1416,Datos!$D$8:$E$13,2,0)),0,VLOOKUP($AJ1416,Datos!$D$8:$E$13,2,0))</f>
        <v>Extremadamente Dañino</v>
      </c>
      <c r="AJ1416" s="198">
        <f>IF(ISERROR(VLOOKUP($X1416,Datos!$B$8:$E$13,3,0)), 0, VLOOKUP($X1416,Datos!$B$8:$E$13,3,0))</f>
        <v>4</v>
      </c>
      <c r="AK1416" s="198">
        <f>IF(ISERROR(VLOOKUP(AL1416,Datos!D1409:E1414,2,0)),0,VLOOKUP(AL1416,Datos!D1409:E1414,2,0))</f>
        <v>0</v>
      </c>
      <c r="AL1416" s="198">
        <f>IF(ISERROR(VLOOKUP(Y1416,Datos!B1409:E1414,3,0)),0,VLOOKUP(Y1416,Datos!B1409:E1414,3,0))</f>
        <v>0</v>
      </c>
      <c r="AM1416" s="198">
        <f t="shared" si="68"/>
        <v>4</v>
      </c>
      <c r="AN1416" s="198" t="str">
        <f>IF(ISERROR(VLOOKUP($AM1416,Datos!$I$24:$J$28,2,0)),"-",VLOOKUP($AM1416,Datos!$I$24:$J$28,2,0))</f>
        <v>Moderado</v>
      </c>
    </row>
    <row r="1417" spans="1:40" s="199" customFormat="1">
      <c r="A1417" s="196"/>
      <c r="B1417" s="177"/>
      <c r="C1417" s="177"/>
      <c r="D1417" s="177"/>
      <c r="E1417" s="177"/>
      <c r="F1417" s="177"/>
      <c r="G1417" s="177"/>
      <c r="H1417" s="177"/>
      <c r="I1417" s="177"/>
      <c r="J1417" s="177"/>
      <c r="K1417" s="177"/>
      <c r="L1417" s="177"/>
      <c r="M1417" s="178" t="s">
        <v>191</v>
      </c>
      <c r="N1417" s="178" t="s">
        <v>194</v>
      </c>
      <c r="O1417" s="198">
        <f>IF( AND($M1417&lt;&gt;"", $N1417&lt;&gt;""), VLOOKUP( IF(ISERROR(VLOOKUP($M1417,Datos!$B$8:$C$13,2,0)),0,VLOOKUP($M1417,Datos!$B$8:$C$13,2,0)), Datos!$I$9:$N$13, IF(ISERROR(VLOOKUP($N1417,Datos!$B$17:$C$21,2,0)),0,VLOOKUP($N1417, Datos!$B$17:$C$21,2,0)+1),  0),  "-")</f>
        <v>22</v>
      </c>
      <c r="P1417" s="177"/>
      <c r="Q1417" s="177"/>
      <c r="R1417" s="177"/>
      <c r="S1417" s="178" t="s">
        <v>40</v>
      </c>
      <c r="T1417" s="198" t="str">
        <f>IF(ISERROR(VLOOKUP($S1417,Datos!$B$25:$C$29,2,0)),"", VLOOKUP($S1417,Datos!$B$25:$C$29,2,0))</f>
        <v>Alta</v>
      </c>
      <c r="U1417" s="198" t="str">
        <f>VLOOKUP($S1417,'Efectividad de Controles'!$B$5:$D$9,3,0)</f>
        <v>Impacto / Probabilidad</v>
      </c>
      <c r="V1417" s="177"/>
      <c r="W1417" s="177"/>
      <c r="X1417" s="178" t="s">
        <v>191</v>
      </c>
      <c r="Y1417" s="178" t="s">
        <v>196</v>
      </c>
      <c r="Z1417" s="198">
        <f>IF( AND($X1417&lt;&gt;"", $Y1417&lt;&gt;""), VLOOKUP( IF(ISERROR(VLOOKUP($X1417,Datos!$B$8:$C$13,2,0)),0,VLOOKUP($X1417,Datos!$B$8:$C$13,2,0)), Datos!$I$9:$N$13, IF(ISERROR(VLOOKUP($Y1417,Datos!$B$17:$C$21,2,0)),0,VLOOKUP($Y1417, Datos!$B$17:$C$21,2,0)+1),  0),  "-")</f>
        <v>25</v>
      </c>
      <c r="AA1417" s="177"/>
      <c r="AB1417" s="177"/>
      <c r="AC1417" s="179"/>
      <c r="AD1417" s="180"/>
      <c r="AE1417" s="198">
        <f t="shared" si="66"/>
        <v>22</v>
      </c>
      <c r="AF1417" s="198">
        <f t="shared" si="67"/>
        <v>25</v>
      </c>
      <c r="AG1417" s="178">
        <v>3</v>
      </c>
      <c r="AH1417" s="198" t="str">
        <f>IF(ISERROR(VLOOKUP($AG1417,Datos!$A$9:$E$13,2,0)),"",VLOOKUP($AG1417,Datos!$A$9:$E$13,2,0))</f>
        <v>3 Moderado</v>
      </c>
      <c r="AI1417" s="197" t="str">
        <f>IF(ISERROR(VLOOKUP($AJ1417,Datos!$D$8:$E$13,2,0)),0,VLOOKUP($AJ1417,Datos!$D$8:$E$13,2,0))</f>
        <v>Extremadamente Dañino</v>
      </c>
      <c r="AJ1417" s="198">
        <f>IF(ISERROR(VLOOKUP($X1417,Datos!$B$8:$E$13,3,0)), 0, VLOOKUP($X1417,Datos!$B$8:$E$13,3,0))</f>
        <v>4</v>
      </c>
      <c r="AK1417" s="198">
        <f>IF(ISERROR(VLOOKUP(AL1417,Datos!D1410:E1415,2,0)),0,VLOOKUP(AL1417,Datos!D1410:E1415,2,0))</f>
        <v>0</v>
      </c>
      <c r="AL1417" s="198">
        <f>IF(ISERROR(VLOOKUP(Y1417,Datos!B1410:E1415,3,0)),0,VLOOKUP(Y1417,Datos!B1410:E1415,3,0))</f>
        <v>0</v>
      </c>
      <c r="AM1417" s="198">
        <f t="shared" si="68"/>
        <v>4</v>
      </c>
      <c r="AN1417" s="198" t="str">
        <f>IF(ISERROR(VLOOKUP($AM1417,Datos!$I$24:$J$28,2,0)),"-",VLOOKUP($AM1417,Datos!$I$24:$J$28,2,0))</f>
        <v>Moderado</v>
      </c>
    </row>
    <row r="1418" spans="1:40" s="199" customFormat="1">
      <c r="A1418" s="196"/>
      <c r="B1418" s="177"/>
      <c r="C1418" s="177"/>
      <c r="D1418" s="177"/>
      <c r="E1418" s="177"/>
      <c r="F1418" s="177"/>
      <c r="G1418" s="177"/>
      <c r="H1418" s="177"/>
      <c r="I1418" s="177"/>
      <c r="J1418" s="177"/>
      <c r="K1418" s="177"/>
      <c r="L1418" s="177"/>
      <c r="M1418" s="178" t="s">
        <v>191</v>
      </c>
      <c r="N1418" s="178" t="s">
        <v>194</v>
      </c>
      <c r="O1418" s="198">
        <f>IF( AND($M1418&lt;&gt;"", $N1418&lt;&gt;""), VLOOKUP( IF(ISERROR(VLOOKUP($M1418,Datos!$B$8:$C$13,2,0)),0,VLOOKUP($M1418,Datos!$B$8:$C$13,2,0)), Datos!$I$9:$N$13, IF(ISERROR(VLOOKUP($N1418,Datos!$B$17:$C$21,2,0)),0,VLOOKUP($N1418, Datos!$B$17:$C$21,2,0)+1),  0),  "-")</f>
        <v>22</v>
      </c>
      <c r="P1418" s="177"/>
      <c r="Q1418" s="177"/>
      <c r="R1418" s="177"/>
      <c r="S1418" s="178" t="s">
        <v>40</v>
      </c>
      <c r="T1418" s="198" t="str">
        <f>IF(ISERROR(VLOOKUP($S1418,Datos!$B$25:$C$29,2,0)),"", VLOOKUP($S1418,Datos!$B$25:$C$29,2,0))</f>
        <v>Alta</v>
      </c>
      <c r="U1418" s="198" t="str">
        <f>VLOOKUP($S1418,'Efectividad de Controles'!$B$5:$D$9,3,0)</f>
        <v>Impacto / Probabilidad</v>
      </c>
      <c r="V1418" s="177"/>
      <c r="W1418" s="177"/>
      <c r="X1418" s="178" t="s">
        <v>191</v>
      </c>
      <c r="Y1418" s="178" t="s">
        <v>196</v>
      </c>
      <c r="Z1418" s="198">
        <f>IF( AND($X1418&lt;&gt;"", $Y1418&lt;&gt;""), VLOOKUP( IF(ISERROR(VLOOKUP($X1418,Datos!$B$8:$C$13,2,0)),0,VLOOKUP($X1418,Datos!$B$8:$C$13,2,0)), Datos!$I$9:$N$13, IF(ISERROR(VLOOKUP($Y1418,Datos!$B$17:$C$21,2,0)),0,VLOOKUP($Y1418, Datos!$B$17:$C$21,2,0)+1),  0),  "-")</f>
        <v>25</v>
      </c>
      <c r="AA1418" s="177"/>
      <c r="AB1418" s="177"/>
      <c r="AC1418" s="179"/>
      <c r="AD1418" s="180"/>
      <c r="AE1418" s="198">
        <f t="shared" si="66"/>
        <v>22</v>
      </c>
      <c r="AF1418" s="198">
        <f t="shared" si="67"/>
        <v>25</v>
      </c>
      <c r="AG1418" s="178">
        <v>3</v>
      </c>
      <c r="AH1418" s="198" t="str">
        <f>IF(ISERROR(VLOOKUP($AG1418,Datos!$A$9:$E$13,2,0)),"",VLOOKUP($AG1418,Datos!$A$9:$E$13,2,0))</f>
        <v>3 Moderado</v>
      </c>
      <c r="AI1418" s="197" t="str">
        <f>IF(ISERROR(VLOOKUP($AJ1418,Datos!$D$8:$E$13,2,0)),0,VLOOKUP($AJ1418,Datos!$D$8:$E$13,2,0))</f>
        <v>Extremadamente Dañino</v>
      </c>
      <c r="AJ1418" s="198">
        <f>IF(ISERROR(VLOOKUP($X1418,Datos!$B$8:$E$13,3,0)), 0, VLOOKUP($X1418,Datos!$B$8:$E$13,3,0))</f>
        <v>4</v>
      </c>
      <c r="AK1418" s="198">
        <f>IF(ISERROR(VLOOKUP(AL1418,Datos!D1411:E1416,2,0)),0,VLOOKUP(AL1418,Datos!D1411:E1416,2,0))</f>
        <v>0</v>
      </c>
      <c r="AL1418" s="198">
        <f>IF(ISERROR(VLOOKUP(Y1418,Datos!B1411:E1416,3,0)),0,VLOOKUP(Y1418,Datos!B1411:E1416,3,0))</f>
        <v>0</v>
      </c>
      <c r="AM1418" s="198">
        <f t="shared" si="68"/>
        <v>4</v>
      </c>
      <c r="AN1418" s="198" t="str">
        <f>IF(ISERROR(VLOOKUP($AM1418,Datos!$I$24:$J$28,2,0)),"-",VLOOKUP($AM1418,Datos!$I$24:$J$28,2,0))</f>
        <v>Moderado</v>
      </c>
    </row>
    <row r="1419" spans="1:40" s="199" customFormat="1">
      <c r="A1419" s="196"/>
      <c r="B1419" s="177"/>
      <c r="C1419" s="177"/>
      <c r="D1419" s="177"/>
      <c r="E1419" s="177"/>
      <c r="F1419" s="177"/>
      <c r="G1419" s="177"/>
      <c r="H1419" s="177"/>
      <c r="I1419" s="177"/>
      <c r="J1419" s="177"/>
      <c r="K1419" s="177"/>
      <c r="L1419" s="177"/>
      <c r="M1419" s="178" t="s">
        <v>191</v>
      </c>
      <c r="N1419" s="178" t="s">
        <v>194</v>
      </c>
      <c r="O1419" s="198">
        <f>IF( AND($M1419&lt;&gt;"", $N1419&lt;&gt;""), VLOOKUP( IF(ISERROR(VLOOKUP($M1419,Datos!$B$8:$C$13,2,0)),0,VLOOKUP($M1419,Datos!$B$8:$C$13,2,0)), Datos!$I$9:$N$13, IF(ISERROR(VLOOKUP($N1419,Datos!$B$17:$C$21,2,0)),0,VLOOKUP($N1419, Datos!$B$17:$C$21,2,0)+1),  0),  "-")</f>
        <v>22</v>
      </c>
      <c r="P1419" s="177"/>
      <c r="Q1419" s="177"/>
      <c r="R1419" s="177"/>
      <c r="S1419" s="178" t="s">
        <v>40</v>
      </c>
      <c r="T1419" s="198" t="str">
        <f>IF(ISERROR(VLOOKUP($S1419,Datos!$B$25:$C$29,2,0)),"", VLOOKUP($S1419,Datos!$B$25:$C$29,2,0))</f>
        <v>Alta</v>
      </c>
      <c r="U1419" s="198" t="str">
        <f>VLOOKUP($S1419,'Efectividad de Controles'!$B$5:$D$9,3,0)</f>
        <v>Impacto / Probabilidad</v>
      </c>
      <c r="V1419" s="177"/>
      <c r="W1419" s="177"/>
      <c r="X1419" s="178" t="s">
        <v>191</v>
      </c>
      <c r="Y1419" s="178" t="s">
        <v>196</v>
      </c>
      <c r="Z1419" s="198">
        <f>IF( AND($X1419&lt;&gt;"", $Y1419&lt;&gt;""), VLOOKUP( IF(ISERROR(VLOOKUP($X1419,Datos!$B$8:$C$13,2,0)),0,VLOOKUP($X1419,Datos!$B$8:$C$13,2,0)), Datos!$I$9:$N$13, IF(ISERROR(VLOOKUP($Y1419,Datos!$B$17:$C$21,2,0)),0,VLOOKUP($Y1419, Datos!$B$17:$C$21,2,0)+1),  0),  "-")</f>
        <v>25</v>
      </c>
      <c r="AA1419" s="177"/>
      <c r="AB1419" s="177"/>
      <c r="AC1419" s="179"/>
      <c r="AD1419" s="180"/>
      <c r="AE1419" s="198">
        <f t="shared" si="66"/>
        <v>22</v>
      </c>
      <c r="AF1419" s="198">
        <f t="shared" si="67"/>
        <v>25</v>
      </c>
      <c r="AG1419" s="178">
        <v>3</v>
      </c>
      <c r="AH1419" s="198" t="str">
        <f>IF(ISERROR(VLOOKUP($AG1419,Datos!$A$9:$E$13,2,0)),"",VLOOKUP($AG1419,Datos!$A$9:$E$13,2,0))</f>
        <v>3 Moderado</v>
      </c>
      <c r="AI1419" s="197" t="str">
        <f>IF(ISERROR(VLOOKUP($AJ1419,Datos!$D$8:$E$13,2,0)),0,VLOOKUP($AJ1419,Datos!$D$8:$E$13,2,0))</f>
        <v>Extremadamente Dañino</v>
      </c>
      <c r="AJ1419" s="198">
        <f>IF(ISERROR(VLOOKUP($X1419,Datos!$B$8:$E$13,3,0)), 0, VLOOKUP($X1419,Datos!$B$8:$E$13,3,0))</f>
        <v>4</v>
      </c>
      <c r="AK1419" s="198">
        <f>IF(ISERROR(VLOOKUP(AL1419,Datos!D1412:E1417,2,0)),0,VLOOKUP(AL1419,Datos!D1412:E1417,2,0))</f>
        <v>0</v>
      </c>
      <c r="AL1419" s="198">
        <f>IF(ISERROR(VLOOKUP(Y1419,Datos!B1412:E1417,3,0)),0,VLOOKUP(Y1419,Datos!B1412:E1417,3,0))</f>
        <v>0</v>
      </c>
      <c r="AM1419" s="198">
        <f t="shared" si="68"/>
        <v>4</v>
      </c>
      <c r="AN1419" s="198" t="str">
        <f>IF(ISERROR(VLOOKUP($AM1419,Datos!$I$24:$J$28,2,0)),"-",VLOOKUP($AM1419,Datos!$I$24:$J$28,2,0))</f>
        <v>Moderado</v>
      </c>
    </row>
    <row r="1420" spans="1:40" s="199" customFormat="1">
      <c r="A1420" s="196"/>
      <c r="B1420" s="177"/>
      <c r="C1420" s="177"/>
      <c r="D1420" s="177"/>
      <c r="E1420" s="177"/>
      <c r="F1420" s="177"/>
      <c r="G1420" s="177"/>
      <c r="H1420" s="177"/>
      <c r="I1420" s="177"/>
      <c r="J1420" s="177"/>
      <c r="K1420" s="177"/>
      <c r="L1420" s="177"/>
      <c r="M1420" s="178" t="s">
        <v>191</v>
      </c>
      <c r="N1420" s="178" t="s">
        <v>194</v>
      </c>
      <c r="O1420" s="198">
        <f>IF( AND($M1420&lt;&gt;"", $N1420&lt;&gt;""), VLOOKUP( IF(ISERROR(VLOOKUP($M1420,Datos!$B$8:$C$13,2,0)),0,VLOOKUP($M1420,Datos!$B$8:$C$13,2,0)), Datos!$I$9:$N$13, IF(ISERROR(VLOOKUP($N1420,Datos!$B$17:$C$21,2,0)),0,VLOOKUP($N1420, Datos!$B$17:$C$21,2,0)+1),  0),  "-")</f>
        <v>22</v>
      </c>
      <c r="P1420" s="177"/>
      <c r="Q1420" s="177"/>
      <c r="R1420" s="177"/>
      <c r="S1420" s="178" t="s">
        <v>40</v>
      </c>
      <c r="T1420" s="198" t="str">
        <f>IF(ISERROR(VLOOKUP($S1420,Datos!$B$25:$C$29,2,0)),"", VLOOKUP($S1420,Datos!$B$25:$C$29,2,0))</f>
        <v>Alta</v>
      </c>
      <c r="U1420" s="198" t="str">
        <f>VLOOKUP($S1420,'Efectividad de Controles'!$B$5:$D$9,3,0)</f>
        <v>Impacto / Probabilidad</v>
      </c>
      <c r="V1420" s="177"/>
      <c r="W1420" s="177"/>
      <c r="X1420" s="178" t="s">
        <v>191</v>
      </c>
      <c r="Y1420" s="178" t="s">
        <v>196</v>
      </c>
      <c r="Z1420" s="198">
        <f>IF( AND($X1420&lt;&gt;"", $Y1420&lt;&gt;""), VLOOKUP( IF(ISERROR(VLOOKUP($X1420,Datos!$B$8:$C$13,2,0)),0,VLOOKUP($X1420,Datos!$B$8:$C$13,2,0)), Datos!$I$9:$N$13, IF(ISERROR(VLOOKUP($Y1420,Datos!$B$17:$C$21,2,0)),0,VLOOKUP($Y1420, Datos!$B$17:$C$21,2,0)+1),  0),  "-")</f>
        <v>25</v>
      </c>
      <c r="AA1420" s="177"/>
      <c r="AB1420" s="177"/>
      <c r="AC1420" s="179"/>
      <c r="AD1420" s="180"/>
      <c r="AE1420" s="198">
        <f t="shared" si="66"/>
        <v>22</v>
      </c>
      <c r="AF1420" s="198">
        <f t="shared" si="67"/>
        <v>25</v>
      </c>
      <c r="AG1420" s="178">
        <v>3</v>
      </c>
      <c r="AH1420" s="198" t="str">
        <f>IF(ISERROR(VLOOKUP($AG1420,Datos!$A$9:$E$13,2,0)),"",VLOOKUP($AG1420,Datos!$A$9:$E$13,2,0))</f>
        <v>3 Moderado</v>
      </c>
      <c r="AI1420" s="197" t="str">
        <f>IF(ISERROR(VLOOKUP($AJ1420,Datos!$D$8:$E$13,2,0)),0,VLOOKUP($AJ1420,Datos!$D$8:$E$13,2,0))</f>
        <v>Extremadamente Dañino</v>
      </c>
      <c r="AJ1420" s="198">
        <f>IF(ISERROR(VLOOKUP($X1420,Datos!$B$8:$E$13,3,0)), 0, VLOOKUP($X1420,Datos!$B$8:$E$13,3,0))</f>
        <v>4</v>
      </c>
      <c r="AK1420" s="198">
        <f>IF(ISERROR(VLOOKUP(AL1420,Datos!D1413:E1418,2,0)),0,VLOOKUP(AL1420,Datos!D1413:E1418,2,0))</f>
        <v>0</v>
      </c>
      <c r="AL1420" s="198">
        <f>IF(ISERROR(VLOOKUP(Y1420,Datos!B1413:E1418,3,0)),0,VLOOKUP(Y1420,Datos!B1413:E1418,3,0))</f>
        <v>0</v>
      </c>
      <c r="AM1420" s="198">
        <f t="shared" si="68"/>
        <v>4</v>
      </c>
      <c r="AN1420" s="198" t="str">
        <f>IF(ISERROR(VLOOKUP($AM1420,Datos!$I$24:$J$28,2,0)),"-",VLOOKUP($AM1420,Datos!$I$24:$J$28,2,0))</f>
        <v>Moderado</v>
      </c>
    </row>
    <row r="1421" spans="1:40" s="199" customFormat="1">
      <c r="A1421" s="196"/>
      <c r="B1421" s="177"/>
      <c r="C1421" s="177"/>
      <c r="D1421" s="177"/>
      <c r="E1421" s="177"/>
      <c r="F1421" s="177"/>
      <c r="G1421" s="177"/>
      <c r="H1421" s="177"/>
      <c r="I1421" s="177"/>
      <c r="J1421" s="177"/>
      <c r="K1421" s="177"/>
      <c r="L1421" s="177"/>
      <c r="M1421" s="178" t="s">
        <v>191</v>
      </c>
      <c r="N1421" s="178" t="s">
        <v>194</v>
      </c>
      <c r="O1421" s="198">
        <f>IF( AND($M1421&lt;&gt;"", $N1421&lt;&gt;""), VLOOKUP( IF(ISERROR(VLOOKUP($M1421,Datos!$B$8:$C$13,2,0)),0,VLOOKUP($M1421,Datos!$B$8:$C$13,2,0)), Datos!$I$9:$N$13, IF(ISERROR(VLOOKUP($N1421,Datos!$B$17:$C$21,2,0)),0,VLOOKUP($N1421, Datos!$B$17:$C$21,2,0)+1),  0),  "-")</f>
        <v>22</v>
      </c>
      <c r="P1421" s="177"/>
      <c r="Q1421" s="177"/>
      <c r="R1421" s="177"/>
      <c r="S1421" s="178" t="s">
        <v>40</v>
      </c>
      <c r="T1421" s="198" t="str">
        <f>IF(ISERROR(VLOOKUP($S1421,Datos!$B$25:$C$29,2,0)),"", VLOOKUP($S1421,Datos!$B$25:$C$29,2,0))</f>
        <v>Alta</v>
      </c>
      <c r="U1421" s="198" t="str">
        <f>VLOOKUP($S1421,'Efectividad de Controles'!$B$5:$D$9,3,0)</f>
        <v>Impacto / Probabilidad</v>
      </c>
      <c r="V1421" s="177"/>
      <c r="W1421" s="177"/>
      <c r="X1421" s="178" t="s">
        <v>191</v>
      </c>
      <c r="Y1421" s="178" t="s">
        <v>196</v>
      </c>
      <c r="Z1421" s="198">
        <f>IF( AND($X1421&lt;&gt;"", $Y1421&lt;&gt;""), VLOOKUP( IF(ISERROR(VLOOKUP($X1421,Datos!$B$8:$C$13,2,0)),0,VLOOKUP($X1421,Datos!$B$8:$C$13,2,0)), Datos!$I$9:$N$13, IF(ISERROR(VLOOKUP($Y1421,Datos!$B$17:$C$21,2,0)),0,VLOOKUP($Y1421, Datos!$B$17:$C$21,2,0)+1),  0),  "-")</f>
        <v>25</v>
      </c>
      <c r="AA1421" s="177"/>
      <c r="AB1421" s="177"/>
      <c r="AC1421" s="179"/>
      <c r="AD1421" s="180"/>
      <c r="AE1421" s="198">
        <f t="shared" si="66"/>
        <v>22</v>
      </c>
      <c r="AF1421" s="198">
        <f t="shared" si="67"/>
        <v>25</v>
      </c>
      <c r="AG1421" s="178">
        <v>3</v>
      </c>
      <c r="AH1421" s="198" t="str">
        <f>IF(ISERROR(VLOOKUP($AG1421,Datos!$A$9:$E$13,2,0)),"",VLOOKUP($AG1421,Datos!$A$9:$E$13,2,0))</f>
        <v>3 Moderado</v>
      </c>
      <c r="AI1421" s="197" t="str">
        <f>IF(ISERROR(VLOOKUP($AJ1421,Datos!$D$8:$E$13,2,0)),0,VLOOKUP($AJ1421,Datos!$D$8:$E$13,2,0))</f>
        <v>Extremadamente Dañino</v>
      </c>
      <c r="AJ1421" s="198">
        <f>IF(ISERROR(VLOOKUP($X1421,Datos!$B$8:$E$13,3,0)), 0, VLOOKUP($X1421,Datos!$B$8:$E$13,3,0))</f>
        <v>4</v>
      </c>
      <c r="AK1421" s="198">
        <f>IF(ISERROR(VLOOKUP(AL1421,Datos!D1414:E1419,2,0)),0,VLOOKUP(AL1421,Datos!D1414:E1419,2,0))</f>
        <v>0</v>
      </c>
      <c r="AL1421" s="198">
        <f>IF(ISERROR(VLOOKUP(Y1421,Datos!B1414:E1419,3,0)),0,VLOOKUP(Y1421,Datos!B1414:E1419,3,0))</f>
        <v>0</v>
      </c>
      <c r="AM1421" s="198">
        <f t="shared" si="68"/>
        <v>4</v>
      </c>
      <c r="AN1421" s="198" t="str">
        <f>IF(ISERROR(VLOOKUP($AM1421,Datos!$I$24:$J$28,2,0)),"-",VLOOKUP($AM1421,Datos!$I$24:$J$28,2,0))</f>
        <v>Moderado</v>
      </c>
    </row>
    <row r="1422" spans="1:40" s="199" customFormat="1">
      <c r="A1422" s="196"/>
      <c r="B1422" s="177"/>
      <c r="C1422" s="177"/>
      <c r="D1422" s="177"/>
      <c r="E1422" s="177"/>
      <c r="F1422" s="177"/>
      <c r="G1422" s="177"/>
      <c r="H1422" s="177"/>
      <c r="I1422" s="177"/>
      <c r="J1422" s="177"/>
      <c r="K1422" s="177"/>
      <c r="L1422" s="177"/>
      <c r="M1422" s="178" t="s">
        <v>191</v>
      </c>
      <c r="N1422" s="178" t="s">
        <v>194</v>
      </c>
      <c r="O1422" s="198">
        <f>IF( AND($M1422&lt;&gt;"", $N1422&lt;&gt;""), VLOOKUP( IF(ISERROR(VLOOKUP($M1422,Datos!$B$8:$C$13,2,0)),0,VLOOKUP($M1422,Datos!$B$8:$C$13,2,0)), Datos!$I$9:$N$13, IF(ISERROR(VLOOKUP($N1422,Datos!$B$17:$C$21,2,0)),0,VLOOKUP($N1422, Datos!$B$17:$C$21,2,0)+1),  0),  "-")</f>
        <v>22</v>
      </c>
      <c r="P1422" s="177"/>
      <c r="Q1422" s="177"/>
      <c r="R1422" s="177"/>
      <c r="S1422" s="178" t="s">
        <v>40</v>
      </c>
      <c r="T1422" s="198" t="str">
        <f>IF(ISERROR(VLOOKUP($S1422,Datos!$B$25:$C$29,2,0)),"", VLOOKUP($S1422,Datos!$B$25:$C$29,2,0))</f>
        <v>Alta</v>
      </c>
      <c r="U1422" s="198" t="str">
        <f>VLOOKUP($S1422,'Efectividad de Controles'!$B$5:$D$9,3,0)</f>
        <v>Impacto / Probabilidad</v>
      </c>
      <c r="V1422" s="177"/>
      <c r="W1422" s="177"/>
      <c r="X1422" s="178" t="s">
        <v>191</v>
      </c>
      <c r="Y1422" s="178" t="s">
        <v>196</v>
      </c>
      <c r="Z1422" s="198">
        <f>IF( AND($X1422&lt;&gt;"", $Y1422&lt;&gt;""), VLOOKUP( IF(ISERROR(VLOOKUP($X1422,Datos!$B$8:$C$13,2,0)),0,VLOOKUP($X1422,Datos!$B$8:$C$13,2,0)), Datos!$I$9:$N$13, IF(ISERROR(VLOOKUP($Y1422,Datos!$B$17:$C$21,2,0)),0,VLOOKUP($Y1422, Datos!$B$17:$C$21,2,0)+1),  0),  "-")</f>
        <v>25</v>
      </c>
      <c r="AA1422" s="177"/>
      <c r="AB1422" s="177"/>
      <c r="AC1422" s="179"/>
      <c r="AD1422" s="180"/>
      <c r="AE1422" s="198">
        <f t="shared" si="66"/>
        <v>22</v>
      </c>
      <c r="AF1422" s="198">
        <f t="shared" si="67"/>
        <v>25</v>
      </c>
      <c r="AG1422" s="178">
        <v>3</v>
      </c>
      <c r="AH1422" s="198" t="str">
        <f>IF(ISERROR(VLOOKUP($AG1422,Datos!$A$9:$E$13,2,0)),"",VLOOKUP($AG1422,Datos!$A$9:$E$13,2,0))</f>
        <v>3 Moderado</v>
      </c>
      <c r="AI1422" s="197" t="str">
        <f>IF(ISERROR(VLOOKUP($AJ1422,Datos!$D$8:$E$13,2,0)),0,VLOOKUP($AJ1422,Datos!$D$8:$E$13,2,0))</f>
        <v>Extremadamente Dañino</v>
      </c>
      <c r="AJ1422" s="198">
        <f>IF(ISERROR(VLOOKUP($X1422,Datos!$B$8:$E$13,3,0)), 0, VLOOKUP($X1422,Datos!$B$8:$E$13,3,0))</f>
        <v>4</v>
      </c>
      <c r="AK1422" s="198">
        <f>IF(ISERROR(VLOOKUP(AL1422,Datos!D1415:E1420,2,0)),0,VLOOKUP(AL1422,Datos!D1415:E1420,2,0))</f>
        <v>0</v>
      </c>
      <c r="AL1422" s="198">
        <f>IF(ISERROR(VLOOKUP(Y1422,Datos!B1415:E1420,3,0)),0,VLOOKUP(Y1422,Datos!B1415:E1420,3,0))</f>
        <v>0</v>
      </c>
      <c r="AM1422" s="198">
        <f t="shared" si="68"/>
        <v>4</v>
      </c>
      <c r="AN1422" s="198" t="str">
        <f>IF(ISERROR(VLOOKUP($AM1422,Datos!$I$24:$J$28,2,0)),"-",VLOOKUP($AM1422,Datos!$I$24:$J$28,2,0))</f>
        <v>Moderado</v>
      </c>
    </row>
    <row r="1423" spans="1:40" s="199" customFormat="1">
      <c r="A1423" s="196"/>
      <c r="B1423" s="177"/>
      <c r="C1423" s="177"/>
      <c r="D1423" s="177"/>
      <c r="E1423" s="177"/>
      <c r="F1423" s="177"/>
      <c r="G1423" s="177"/>
      <c r="H1423" s="177"/>
      <c r="I1423" s="177"/>
      <c r="J1423" s="177"/>
      <c r="K1423" s="177"/>
      <c r="L1423" s="177"/>
      <c r="M1423" s="178" t="s">
        <v>191</v>
      </c>
      <c r="N1423" s="178" t="s">
        <v>194</v>
      </c>
      <c r="O1423" s="198">
        <f>IF( AND($M1423&lt;&gt;"", $N1423&lt;&gt;""), VLOOKUP( IF(ISERROR(VLOOKUP($M1423,Datos!$B$8:$C$13,2,0)),0,VLOOKUP($M1423,Datos!$B$8:$C$13,2,0)), Datos!$I$9:$N$13, IF(ISERROR(VLOOKUP($N1423,Datos!$B$17:$C$21,2,0)),0,VLOOKUP($N1423, Datos!$B$17:$C$21,2,0)+1),  0),  "-")</f>
        <v>22</v>
      </c>
      <c r="P1423" s="177"/>
      <c r="Q1423" s="177"/>
      <c r="R1423" s="177"/>
      <c r="S1423" s="178" t="s">
        <v>40</v>
      </c>
      <c r="T1423" s="198" t="str">
        <f>IF(ISERROR(VLOOKUP($S1423,Datos!$B$25:$C$29,2,0)),"", VLOOKUP($S1423,Datos!$B$25:$C$29,2,0))</f>
        <v>Alta</v>
      </c>
      <c r="U1423" s="198" t="str">
        <f>VLOOKUP($S1423,'Efectividad de Controles'!$B$5:$D$9,3,0)</f>
        <v>Impacto / Probabilidad</v>
      </c>
      <c r="V1423" s="177"/>
      <c r="W1423" s="177"/>
      <c r="X1423" s="178" t="s">
        <v>191</v>
      </c>
      <c r="Y1423" s="178" t="s">
        <v>196</v>
      </c>
      <c r="Z1423" s="198">
        <f>IF( AND($X1423&lt;&gt;"", $Y1423&lt;&gt;""), VLOOKUP( IF(ISERROR(VLOOKUP($X1423,Datos!$B$8:$C$13,2,0)),0,VLOOKUP($X1423,Datos!$B$8:$C$13,2,0)), Datos!$I$9:$N$13, IF(ISERROR(VLOOKUP($Y1423,Datos!$B$17:$C$21,2,0)),0,VLOOKUP($Y1423, Datos!$B$17:$C$21,2,0)+1),  0),  "-")</f>
        <v>25</v>
      </c>
      <c r="AA1423" s="177"/>
      <c r="AB1423" s="177"/>
      <c r="AC1423" s="179"/>
      <c r="AD1423" s="180"/>
      <c r="AE1423" s="198">
        <f t="shared" si="66"/>
        <v>22</v>
      </c>
      <c r="AF1423" s="198">
        <f t="shared" si="67"/>
        <v>25</v>
      </c>
      <c r="AG1423" s="178">
        <v>3</v>
      </c>
      <c r="AH1423" s="198" t="str">
        <f>IF(ISERROR(VLOOKUP($AG1423,Datos!$A$9:$E$13,2,0)),"",VLOOKUP($AG1423,Datos!$A$9:$E$13,2,0))</f>
        <v>3 Moderado</v>
      </c>
      <c r="AI1423" s="197" t="str">
        <f>IF(ISERROR(VLOOKUP($AJ1423,Datos!$D$8:$E$13,2,0)),0,VLOOKUP($AJ1423,Datos!$D$8:$E$13,2,0))</f>
        <v>Extremadamente Dañino</v>
      </c>
      <c r="AJ1423" s="198">
        <f>IF(ISERROR(VLOOKUP($X1423,Datos!$B$8:$E$13,3,0)), 0, VLOOKUP($X1423,Datos!$B$8:$E$13,3,0))</f>
        <v>4</v>
      </c>
      <c r="AK1423" s="198">
        <f>IF(ISERROR(VLOOKUP(AL1423,Datos!D1416:E1421,2,0)),0,VLOOKUP(AL1423,Datos!D1416:E1421,2,0))</f>
        <v>0</v>
      </c>
      <c r="AL1423" s="198">
        <f>IF(ISERROR(VLOOKUP(Y1423,Datos!B1416:E1421,3,0)),0,VLOOKUP(Y1423,Datos!B1416:E1421,3,0))</f>
        <v>0</v>
      </c>
      <c r="AM1423" s="198">
        <f t="shared" si="68"/>
        <v>4</v>
      </c>
      <c r="AN1423" s="198" t="str">
        <f>IF(ISERROR(VLOOKUP($AM1423,Datos!$I$24:$J$28,2,0)),"-",VLOOKUP($AM1423,Datos!$I$24:$J$28,2,0))</f>
        <v>Moderado</v>
      </c>
    </row>
    <row r="1424" spans="1:40" s="199" customFormat="1">
      <c r="A1424" s="196"/>
      <c r="B1424" s="177"/>
      <c r="C1424" s="177"/>
      <c r="D1424" s="177"/>
      <c r="E1424" s="177"/>
      <c r="F1424" s="177"/>
      <c r="G1424" s="177"/>
      <c r="H1424" s="177"/>
      <c r="I1424" s="177"/>
      <c r="J1424" s="177"/>
      <c r="K1424" s="177"/>
      <c r="L1424" s="177"/>
      <c r="M1424" s="178" t="s">
        <v>191</v>
      </c>
      <c r="N1424" s="178" t="s">
        <v>194</v>
      </c>
      <c r="O1424" s="198">
        <f>IF( AND($M1424&lt;&gt;"", $N1424&lt;&gt;""), VLOOKUP( IF(ISERROR(VLOOKUP($M1424,Datos!$B$8:$C$13,2,0)),0,VLOOKUP($M1424,Datos!$B$8:$C$13,2,0)), Datos!$I$9:$N$13, IF(ISERROR(VLOOKUP($N1424,Datos!$B$17:$C$21,2,0)),0,VLOOKUP($N1424, Datos!$B$17:$C$21,2,0)+1),  0),  "-")</f>
        <v>22</v>
      </c>
      <c r="P1424" s="177"/>
      <c r="Q1424" s="177"/>
      <c r="R1424" s="177"/>
      <c r="S1424" s="178" t="s">
        <v>40</v>
      </c>
      <c r="T1424" s="198" t="str">
        <f>IF(ISERROR(VLOOKUP($S1424,Datos!$B$25:$C$29,2,0)),"", VLOOKUP($S1424,Datos!$B$25:$C$29,2,0))</f>
        <v>Alta</v>
      </c>
      <c r="U1424" s="198" t="str">
        <f>VLOOKUP($S1424,'Efectividad de Controles'!$B$5:$D$9,3,0)</f>
        <v>Impacto / Probabilidad</v>
      </c>
      <c r="V1424" s="177"/>
      <c r="W1424" s="177"/>
      <c r="X1424" s="178" t="s">
        <v>191</v>
      </c>
      <c r="Y1424" s="178" t="s">
        <v>196</v>
      </c>
      <c r="Z1424" s="198">
        <f>IF( AND($X1424&lt;&gt;"", $Y1424&lt;&gt;""), VLOOKUP( IF(ISERROR(VLOOKUP($X1424,Datos!$B$8:$C$13,2,0)),0,VLOOKUP($X1424,Datos!$B$8:$C$13,2,0)), Datos!$I$9:$N$13, IF(ISERROR(VLOOKUP($Y1424,Datos!$B$17:$C$21,2,0)),0,VLOOKUP($Y1424, Datos!$B$17:$C$21,2,0)+1),  0),  "-")</f>
        <v>25</v>
      </c>
      <c r="AA1424" s="177"/>
      <c r="AB1424" s="177"/>
      <c r="AC1424" s="179"/>
      <c r="AD1424" s="180"/>
      <c r="AE1424" s="198">
        <f t="shared" si="66"/>
        <v>22</v>
      </c>
      <c r="AF1424" s="198">
        <f t="shared" si="67"/>
        <v>25</v>
      </c>
      <c r="AG1424" s="178">
        <v>3</v>
      </c>
      <c r="AH1424" s="198" t="str">
        <f>IF(ISERROR(VLOOKUP($AG1424,Datos!$A$9:$E$13,2,0)),"",VLOOKUP($AG1424,Datos!$A$9:$E$13,2,0))</f>
        <v>3 Moderado</v>
      </c>
      <c r="AI1424" s="197" t="str">
        <f>IF(ISERROR(VLOOKUP($AJ1424,Datos!$D$8:$E$13,2,0)),0,VLOOKUP($AJ1424,Datos!$D$8:$E$13,2,0))</f>
        <v>Extremadamente Dañino</v>
      </c>
      <c r="AJ1424" s="198">
        <f>IF(ISERROR(VLOOKUP($X1424,Datos!$B$8:$E$13,3,0)), 0, VLOOKUP($X1424,Datos!$B$8:$E$13,3,0))</f>
        <v>4</v>
      </c>
      <c r="AK1424" s="198">
        <f>IF(ISERROR(VLOOKUP(AL1424,Datos!D1417:E1422,2,0)),0,VLOOKUP(AL1424,Datos!D1417:E1422,2,0))</f>
        <v>0</v>
      </c>
      <c r="AL1424" s="198">
        <f>IF(ISERROR(VLOOKUP(Y1424,Datos!B1417:E1422,3,0)),0,VLOOKUP(Y1424,Datos!B1417:E1422,3,0))</f>
        <v>0</v>
      </c>
      <c r="AM1424" s="198">
        <f t="shared" si="68"/>
        <v>4</v>
      </c>
      <c r="AN1424" s="198" t="str">
        <f>IF(ISERROR(VLOOKUP($AM1424,Datos!$I$24:$J$28,2,0)),"-",VLOOKUP($AM1424,Datos!$I$24:$J$28,2,0))</f>
        <v>Moderado</v>
      </c>
    </row>
    <row r="1425" spans="1:40" s="199" customFormat="1">
      <c r="A1425" s="196"/>
      <c r="B1425" s="177"/>
      <c r="C1425" s="177"/>
      <c r="D1425" s="177"/>
      <c r="E1425" s="177"/>
      <c r="F1425" s="177"/>
      <c r="G1425" s="177"/>
      <c r="H1425" s="177"/>
      <c r="I1425" s="177"/>
      <c r="J1425" s="177"/>
      <c r="K1425" s="177"/>
      <c r="L1425" s="177"/>
      <c r="M1425" s="178" t="s">
        <v>191</v>
      </c>
      <c r="N1425" s="178" t="s">
        <v>194</v>
      </c>
      <c r="O1425" s="198">
        <f>IF( AND($M1425&lt;&gt;"", $N1425&lt;&gt;""), VLOOKUP( IF(ISERROR(VLOOKUP($M1425,Datos!$B$8:$C$13,2,0)),0,VLOOKUP($M1425,Datos!$B$8:$C$13,2,0)), Datos!$I$9:$N$13, IF(ISERROR(VLOOKUP($N1425,Datos!$B$17:$C$21,2,0)),0,VLOOKUP($N1425, Datos!$B$17:$C$21,2,0)+1),  0),  "-")</f>
        <v>22</v>
      </c>
      <c r="P1425" s="177"/>
      <c r="Q1425" s="177"/>
      <c r="R1425" s="177"/>
      <c r="S1425" s="178" t="s">
        <v>40</v>
      </c>
      <c r="T1425" s="198" t="str">
        <f>IF(ISERROR(VLOOKUP($S1425,Datos!$B$25:$C$29,2,0)),"", VLOOKUP($S1425,Datos!$B$25:$C$29,2,0))</f>
        <v>Alta</v>
      </c>
      <c r="U1425" s="198" t="str">
        <f>VLOOKUP($S1425,'Efectividad de Controles'!$B$5:$D$9,3,0)</f>
        <v>Impacto / Probabilidad</v>
      </c>
      <c r="V1425" s="177"/>
      <c r="W1425" s="177"/>
      <c r="X1425" s="178" t="s">
        <v>191</v>
      </c>
      <c r="Y1425" s="178" t="s">
        <v>196</v>
      </c>
      <c r="Z1425" s="198">
        <f>IF( AND($X1425&lt;&gt;"", $Y1425&lt;&gt;""), VLOOKUP( IF(ISERROR(VLOOKUP($X1425,Datos!$B$8:$C$13,2,0)),0,VLOOKUP($X1425,Datos!$B$8:$C$13,2,0)), Datos!$I$9:$N$13, IF(ISERROR(VLOOKUP($Y1425,Datos!$B$17:$C$21,2,0)),0,VLOOKUP($Y1425, Datos!$B$17:$C$21,2,0)+1),  0),  "-")</f>
        <v>25</v>
      </c>
      <c r="AA1425" s="177"/>
      <c r="AB1425" s="177"/>
      <c r="AC1425" s="179"/>
      <c r="AD1425" s="180"/>
      <c r="AE1425" s="198">
        <f t="shared" si="66"/>
        <v>22</v>
      </c>
      <c r="AF1425" s="198">
        <f t="shared" si="67"/>
        <v>25</v>
      </c>
      <c r="AG1425" s="178">
        <v>3</v>
      </c>
      <c r="AH1425" s="198" t="str">
        <f>IF(ISERROR(VLOOKUP($AG1425,Datos!$A$9:$E$13,2,0)),"",VLOOKUP($AG1425,Datos!$A$9:$E$13,2,0))</f>
        <v>3 Moderado</v>
      </c>
      <c r="AI1425" s="197" t="str">
        <f>IF(ISERROR(VLOOKUP($AJ1425,Datos!$D$8:$E$13,2,0)),0,VLOOKUP($AJ1425,Datos!$D$8:$E$13,2,0))</f>
        <v>Extremadamente Dañino</v>
      </c>
      <c r="AJ1425" s="198">
        <f>IF(ISERROR(VLOOKUP($X1425,Datos!$B$8:$E$13,3,0)), 0, VLOOKUP($X1425,Datos!$B$8:$E$13,3,0))</f>
        <v>4</v>
      </c>
      <c r="AK1425" s="198">
        <f>IF(ISERROR(VLOOKUP(AL1425,Datos!D1418:E1423,2,0)),0,VLOOKUP(AL1425,Datos!D1418:E1423,2,0))</f>
        <v>0</v>
      </c>
      <c r="AL1425" s="198">
        <f>IF(ISERROR(VLOOKUP(Y1425,Datos!B1418:E1423,3,0)),0,VLOOKUP(Y1425,Datos!B1418:E1423,3,0))</f>
        <v>0</v>
      </c>
      <c r="AM1425" s="198">
        <f t="shared" si="68"/>
        <v>4</v>
      </c>
      <c r="AN1425" s="198" t="str">
        <f>IF(ISERROR(VLOOKUP($AM1425,Datos!$I$24:$J$28,2,0)),"-",VLOOKUP($AM1425,Datos!$I$24:$J$28,2,0))</f>
        <v>Moderado</v>
      </c>
    </row>
    <row r="1426" spans="1:40" s="199" customFormat="1">
      <c r="A1426" s="196"/>
      <c r="B1426" s="177"/>
      <c r="C1426" s="177"/>
      <c r="D1426" s="177"/>
      <c r="E1426" s="177"/>
      <c r="F1426" s="177"/>
      <c r="G1426" s="177"/>
      <c r="H1426" s="177"/>
      <c r="I1426" s="177"/>
      <c r="J1426" s="177"/>
      <c r="K1426" s="177"/>
      <c r="L1426" s="177"/>
      <c r="M1426" s="178" t="s">
        <v>191</v>
      </c>
      <c r="N1426" s="178" t="s">
        <v>194</v>
      </c>
      <c r="O1426" s="198">
        <f>IF( AND($M1426&lt;&gt;"", $N1426&lt;&gt;""), VLOOKUP( IF(ISERROR(VLOOKUP($M1426,Datos!$B$8:$C$13,2,0)),0,VLOOKUP($M1426,Datos!$B$8:$C$13,2,0)), Datos!$I$9:$N$13, IF(ISERROR(VLOOKUP($N1426,Datos!$B$17:$C$21,2,0)),0,VLOOKUP($N1426, Datos!$B$17:$C$21,2,0)+1),  0),  "-")</f>
        <v>22</v>
      </c>
      <c r="P1426" s="177"/>
      <c r="Q1426" s="177"/>
      <c r="R1426" s="177"/>
      <c r="S1426" s="178" t="s">
        <v>40</v>
      </c>
      <c r="T1426" s="198" t="str">
        <f>IF(ISERROR(VLOOKUP($S1426,Datos!$B$25:$C$29,2,0)),"", VLOOKUP($S1426,Datos!$B$25:$C$29,2,0))</f>
        <v>Alta</v>
      </c>
      <c r="U1426" s="198" t="str">
        <f>VLOOKUP($S1426,'Efectividad de Controles'!$B$5:$D$9,3,0)</f>
        <v>Impacto / Probabilidad</v>
      </c>
      <c r="V1426" s="177"/>
      <c r="W1426" s="177"/>
      <c r="X1426" s="178" t="s">
        <v>191</v>
      </c>
      <c r="Y1426" s="178" t="s">
        <v>196</v>
      </c>
      <c r="Z1426" s="198">
        <f>IF( AND($X1426&lt;&gt;"", $Y1426&lt;&gt;""), VLOOKUP( IF(ISERROR(VLOOKUP($X1426,Datos!$B$8:$C$13,2,0)),0,VLOOKUP($X1426,Datos!$B$8:$C$13,2,0)), Datos!$I$9:$N$13, IF(ISERROR(VLOOKUP($Y1426,Datos!$B$17:$C$21,2,0)),0,VLOOKUP($Y1426, Datos!$B$17:$C$21,2,0)+1),  0),  "-")</f>
        <v>25</v>
      </c>
      <c r="AA1426" s="177"/>
      <c r="AB1426" s="177"/>
      <c r="AC1426" s="179"/>
      <c r="AD1426" s="180"/>
      <c r="AE1426" s="198">
        <f t="shared" si="66"/>
        <v>22</v>
      </c>
      <c r="AF1426" s="198">
        <f t="shared" si="67"/>
        <v>25</v>
      </c>
      <c r="AG1426" s="178">
        <v>3</v>
      </c>
      <c r="AH1426" s="198" t="str">
        <f>IF(ISERROR(VLOOKUP($AG1426,Datos!$A$9:$E$13,2,0)),"",VLOOKUP($AG1426,Datos!$A$9:$E$13,2,0))</f>
        <v>3 Moderado</v>
      </c>
      <c r="AI1426" s="197" t="str">
        <f>IF(ISERROR(VLOOKUP($AJ1426,Datos!$D$8:$E$13,2,0)),0,VLOOKUP($AJ1426,Datos!$D$8:$E$13,2,0))</f>
        <v>Extremadamente Dañino</v>
      </c>
      <c r="AJ1426" s="198">
        <f>IF(ISERROR(VLOOKUP($X1426,Datos!$B$8:$E$13,3,0)), 0, VLOOKUP($X1426,Datos!$B$8:$E$13,3,0))</f>
        <v>4</v>
      </c>
      <c r="AK1426" s="198">
        <f>IF(ISERROR(VLOOKUP(AL1426,Datos!D1419:E1424,2,0)),0,VLOOKUP(AL1426,Datos!D1419:E1424,2,0))</f>
        <v>0</v>
      </c>
      <c r="AL1426" s="198">
        <f>IF(ISERROR(VLOOKUP(Y1426,Datos!B1419:E1424,3,0)),0,VLOOKUP(Y1426,Datos!B1419:E1424,3,0))</f>
        <v>0</v>
      </c>
      <c r="AM1426" s="198">
        <f t="shared" si="68"/>
        <v>4</v>
      </c>
      <c r="AN1426" s="198" t="str">
        <f>IF(ISERROR(VLOOKUP($AM1426,Datos!$I$24:$J$28,2,0)),"-",VLOOKUP($AM1426,Datos!$I$24:$J$28,2,0))</f>
        <v>Moderado</v>
      </c>
    </row>
    <row r="1427" spans="1:40" s="199" customFormat="1">
      <c r="A1427" s="196"/>
      <c r="B1427" s="177"/>
      <c r="C1427" s="177"/>
      <c r="D1427" s="177"/>
      <c r="E1427" s="177"/>
      <c r="F1427" s="177"/>
      <c r="G1427" s="177"/>
      <c r="H1427" s="177"/>
      <c r="I1427" s="177"/>
      <c r="J1427" s="177"/>
      <c r="K1427" s="177"/>
      <c r="L1427" s="177"/>
      <c r="M1427" s="178" t="s">
        <v>191</v>
      </c>
      <c r="N1427" s="178" t="s">
        <v>194</v>
      </c>
      <c r="O1427" s="198">
        <f>IF( AND($M1427&lt;&gt;"", $N1427&lt;&gt;""), VLOOKUP( IF(ISERROR(VLOOKUP($M1427,Datos!$B$8:$C$13,2,0)),0,VLOOKUP($M1427,Datos!$B$8:$C$13,2,0)), Datos!$I$9:$N$13, IF(ISERROR(VLOOKUP($N1427,Datos!$B$17:$C$21,2,0)),0,VLOOKUP($N1427, Datos!$B$17:$C$21,2,0)+1),  0),  "-")</f>
        <v>22</v>
      </c>
      <c r="P1427" s="177"/>
      <c r="Q1427" s="177"/>
      <c r="R1427" s="177"/>
      <c r="S1427" s="178" t="s">
        <v>40</v>
      </c>
      <c r="T1427" s="198" t="str">
        <f>IF(ISERROR(VLOOKUP($S1427,Datos!$B$25:$C$29,2,0)),"", VLOOKUP($S1427,Datos!$B$25:$C$29,2,0))</f>
        <v>Alta</v>
      </c>
      <c r="U1427" s="198" t="str">
        <f>VLOOKUP($S1427,'Efectividad de Controles'!$B$5:$D$9,3,0)</f>
        <v>Impacto / Probabilidad</v>
      </c>
      <c r="V1427" s="177"/>
      <c r="W1427" s="177"/>
      <c r="X1427" s="178" t="s">
        <v>191</v>
      </c>
      <c r="Y1427" s="178" t="s">
        <v>196</v>
      </c>
      <c r="Z1427" s="198">
        <f>IF( AND($X1427&lt;&gt;"", $Y1427&lt;&gt;""), VLOOKUP( IF(ISERROR(VLOOKUP($X1427,Datos!$B$8:$C$13,2,0)),0,VLOOKUP($X1427,Datos!$B$8:$C$13,2,0)), Datos!$I$9:$N$13, IF(ISERROR(VLOOKUP($Y1427,Datos!$B$17:$C$21,2,0)),0,VLOOKUP($Y1427, Datos!$B$17:$C$21,2,0)+1),  0),  "-")</f>
        <v>25</v>
      </c>
      <c r="AA1427" s="177"/>
      <c r="AB1427" s="177"/>
      <c r="AC1427" s="179"/>
      <c r="AD1427" s="180"/>
      <c r="AE1427" s="198">
        <f t="shared" si="66"/>
        <v>22</v>
      </c>
      <c r="AF1427" s="198">
        <f t="shared" si="67"/>
        <v>25</v>
      </c>
      <c r="AG1427" s="178">
        <v>3</v>
      </c>
      <c r="AH1427" s="198" t="str">
        <f>IF(ISERROR(VLOOKUP($AG1427,Datos!$A$9:$E$13,2,0)),"",VLOOKUP($AG1427,Datos!$A$9:$E$13,2,0))</f>
        <v>3 Moderado</v>
      </c>
      <c r="AI1427" s="197" t="str">
        <f>IF(ISERROR(VLOOKUP($AJ1427,Datos!$D$8:$E$13,2,0)),0,VLOOKUP($AJ1427,Datos!$D$8:$E$13,2,0))</f>
        <v>Extremadamente Dañino</v>
      </c>
      <c r="AJ1427" s="198">
        <f>IF(ISERROR(VLOOKUP($X1427,Datos!$B$8:$E$13,3,0)), 0, VLOOKUP($X1427,Datos!$B$8:$E$13,3,0))</f>
        <v>4</v>
      </c>
      <c r="AK1427" s="198">
        <f>IF(ISERROR(VLOOKUP(AL1427,Datos!D1420:E1425,2,0)),0,VLOOKUP(AL1427,Datos!D1420:E1425,2,0))</f>
        <v>0</v>
      </c>
      <c r="AL1427" s="198">
        <f>IF(ISERROR(VLOOKUP(Y1427,Datos!B1420:E1425,3,0)),0,VLOOKUP(Y1427,Datos!B1420:E1425,3,0))</f>
        <v>0</v>
      </c>
      <c r="AM1427" s="198">
        <f t="shared" si="68"/>
        <v>4</v>
      </c>
      <c r="AN1427" s="198" t="str">
        <f>IF(ISERROR(VLOOKUP($AM1427,Datos!$I$24:$J$28,2,0)),"-",VLOOKUP($AM1427,Datos!$I$24:$J$28,2,0))</f>
        <v>Moderado</v>
      </c>
    </row>
    <row r="1428" spans="1:40" s="199" customFormat="1">
      <c r="A1428" s="196"/>
      <c r="B1428" s="177"/>
      <c r="C1428" s="177"/>
      <c r="D1428" s="177"/>
      <c r="E1428" s="177"/>
      <c r="F1428" s="177"/>
      <c r="G1428" s="177"/>
      <c r="H1428" s="177"/>
      <c r="I1428" s="177"/>
      <c r="J1428" s="177"/>
      <c r="K1428" s="177"/>
      <c r="L1428" s="177"/>
      <c r="M1428" s="178" t="s">
        <v>191</v>
      </c>
      <c r="N1428" s="178" t="s">
        <v>194</v>
      </c>
      <c r="O1428" s="198">
        <f>IF( AND($M1428&lt;&gt;"", $N1428&lt;&gt;""), VLOOKUP( IF(ISERROR(VLOOKUP($M1428,Datos!$B$8:$C$13,2,0)),0,VLOOKUP($M1428,Datos!$B$8:$C$13,2,0)), Datos!$I$9:$N$13, IF(ISERROR(VLOOKUP($N1428,Datos!$B$17:$C$21,2,0)),0,VLOOKUP($N1428, Datos!$B$17:$C$21,2,0)+1),  0),  "-")</f>
        <v>22</v>
      </c>
      <c r="P1428" s="177"/>
      <c r="Q1428" s="177"/>
      <c r="R1428" s="177"/>
      <c r="S1428" s="178" t="s">
        <v>40</v>
      </c>
      <c r="T1428" s="198" t="str">
        <f>IF(ISERROR(VLOOKUP($S1428,Datos!$B$25:$C$29,2,0)),"", VLOOKUP($S1428,Datos!$B$25:$C$29,2,0))</f>
        <v>Alta</v>
      </c>
      <c r="U1428" s="198" t="str">
        <f>VLOOKUP($S1428,'Efectividad de Controles'!$B$5:$D$9,3,0)</f>
        <v>Impacto / Probabilidad</v>
      </c>
      <c r="V1428" s="177"/>
      <c r="W1428" s="177"/>
      <c r="X1428" s="178" t="s">
        <v>191</v>
      </c>
      <c r="Y1428" s="178" t="s">
        <v>196</v>
      </c>
      <c r="Z1428" s="198">
        <f>IF( AND($X1428&lt;&gt;"", $Y1428&lt;&gt;""), VLOOKUP( IF(ISERROR(VLOOKUP($X1428,Datos!$B$8:$C$13,2,0)),0,VLOOKUP($X1428,Datos!$B$8:$C$13,2,0)), Datos!$I$9:$N$13, IF(ISERROR(VLOOKUP($Y1428,Datos!$B$17:$C$21,2,0)),0,VLOOKUP($Y1428, Datos!$B$17:$C$21,2,0)+1),  0),  "-")</f>
        <v>25</v>
      </c>
      <c r="AA1428" s="177"/>
      <c r="AB1428" s="177"/>
      <c r="AC1428" s="179"/>
      <c r="AD1428" s="180"/>
      <c r="AE1428" s="198">
        <f t="shared" si="66"/>
        <v>22</v>
      </c>
      <c r="AF1428" s="198">
        <f t="shared" si="67"/>
        <v>25</v>
      </c>
      <c r="AG1428" s="178">
        <v>3</v>
      </c>
      <c r="AH1428" s="198" t="str">
        <f>IF(ISERROR(VLOOKUP($AG1428,Datos!$A$9:$E$13,2,0)),"",VLOOKUP($AG1428,Datos!$A$9:$E$13,2,0))</f>
        <v>3 Moderado</v>
      </c>
      <c r="AI1428" s="197" t="str">
        <f>IF(ISERROR(VLOOKUP($AJ1428,Datos!$D$8:$E$13,2,0)),0,VLOOKUP($AJ1428,Datos!$D$8:$E$13,2,0))</f>
        <v>Extremadamente Dañino</v>
      </c>
      <c r="AJ1428" s="198">
        <f>IF(ISERROR(VLOOKUP($X1428,Datos!$B$8:$E$13,3,0)), 0, VLOOKUP($X1428,Datos!$B$8:$E$13,3,0))</f>
        <v>4</v>
      </c>
      <c r="AK1428" s="198">
        <f>IF(ISERROR(VLOOKUP(AL1428,Datos!D1421:E1426,2,0)),0,VLOOKUP(AL1428,Datos!D1421:E1426,2,0))</f>
        <v>0</v>
      </c>
      <c r="AL1428" s="198">
        <f>IF(ISERROR(VLOOKUP(Y1428,Datos!B1421:E1426,3,0)),0,VLOOKUP(Y1428,Datos!B1421:E1426,3,0))</f>
        <v>0</v>
      </c>
      <c r="AM1428" s="198">
        <f t="shared" si="68"/>
        <v>4</v>
      </c>
      <c r="AN1428" s="198" t="str">
        <f>IF(ISERROR(VLOOKUP($AM1428,Datos!$I$24:$J$28,2,0)),"-",VLOOKUP($AM1428,Datos!$I$24:$J$28,2,0))</f>
        <v>Moderado</v>
      </c>
    </row>
    <row r="1429" spans="1:40" s="199" customFormat="1">
      <c r="A1429" s="196"/>
      <c r="B1429" s="177"/>
      <c r="C1429" s="177"/>
      <c r="D1429" s="177"/>
      <c r="E1429" s="177"/>
      <c r="F1429" s="177"/>
      <c r="G1429" s="177"/>
      <c r="H1429" s="177"/>
      <c r="I1429" s="177"/>
      <c r="J1429" s="177"/>
      <c r="K1429" s="177"/>
      <c r="L1429" s="177"/>
      <c r="M1429" s="178" t="s">
        <v>191</v>
      </c>
      <c r="N1429" s="178" t="s">
        <v>194</v>
      </c>
      <c r="O1429" s="198">
        <f>IF( AND($M1429&lt;&gt;"", $N1429&lt;&gt;""), VLOOKUP( IF(ISERROR(VLOOKUP($M1429,Datos!$B$8:$C$13,2,0)),0,VLOOKUP($M1429,Datos!$B$8:$C$13,2,0)), Datos!$I$9:$N$13, IF(ISERROR(VLOOKUP($N1429,Datos!$B$17:$C$21,2,0)),0,VLOOKUP($N1429, Datos!$B$17:$C$21,2,0)+1),  0),  "-")</f>
        <v>22</v>
      </c>
      <c r="P1429" s="177"/>
      <c r="Q1429" s="177"/>
      <c r="R1429" s="177"/>
      <c r="S1429" s="178" t="s">
        <v>40</v>
      </c>
      <c r="T1429" s="198" t="str">
        <f>IF(ISERROR(VLOOKUP($S1429,Datos!$B$25:$C$29,2,0)),"", VLOOKUP($S1429,Datos!$B$25:$C$29,2,0))</f>
        <v>Alta</v>
      </c>
      <c r="U1429" s="198" t="str">
        <f>VLOOKUP($S1429,'Efectividad de Controles'!$B$5:$D$9,3,0)</f>
        <v>Impacto / Probabilidad</v>
      </c>
      <c r="V1429" s="177"/>
      <c r="W1429" s="177"/>
      <c r="X1429" s="178" t="s">
        <v>191</v>
      </c>
      <c r="Y1429" s="178" t="s">
        <v>196</v>
      </c>
      <c r="Z1429" s="198">
        <f>IF( AND($X1429&lt;&gt;"", $Y1429&lt;&gt;""), VLOOKUP( IF(ISERROR(VLOOKUP($X1429,Datos!$B$8:$C$13,2,0)),0,VLOOKUP($X1429,Datos!$B$8:$C$13,2,0)), Datos!$I$9:$N$13, IF(ISERROR(VLOOKUP($Y1429,Datos!$B$17:$C$21,2,0)),0,VLOOKUP($Y1429, Datos!$B$17:$C$21,2,0)+1),  0),  "-")</f>
        <v>25</v>
      </c>
      <c r="AA1429" s="177"/>
      <c r="AB1429" s="177"/>
      <c r="AC1429" s="179"/>
      <c r="AD1429" s="180"/>
      <c r="AE1429" s="198">
        <f t="shared" si="66"/>
        <v>22</v>
      </c>
      <c r="AF1429" s="198">
        <f t="shared" si="67"/>
        <v>25</v>
      </c>
      <c r="AG1429" s="178">
        <v>3</v>
      </c>
      <c r="AH1429" s="198" t="str">
        <f>IF(ISERROR(VLOOKUP($AG1429,Datos!$A$9:$E$13,2,0)),"",VLOOKUP($AG1429,Datos!$A$9:$E$13,2,0))</f>
        <v>3 Moderado</v>
      </c>
      <c r="AI1429" s="197" t="str">
        <f>IF(ISERROR(VLOOKUP($AJ1429,Datos!$D$8:$E$13,2,0)),0,VLOOKUP($AJ1429,Datos!$D$8:$E$13,2,0))</f>
        <v>Extremadamente Dañino</v>
      </c>
      <c r="AJ1429" s="198">
        <f>IF(ISERROR(VLOOKUP($X1429,Datos!$B$8:$E$13,3,0)), 0, VLOOKUP($X1429,Datos!$B$8:$E$13,3,0))</f>
        <v>4</v>
      </c>
      <c r="AK1429" s="198">
        <f>IF(ISERROR(VLOOKUP(AL1429,Datos!D1422:E1427,2,0)),0,VLOOKUP(AL1429,Datos!D1422:E1427,2,0))</f>
        <v>0</v>
      </c>
      <c r="AL1429" s="198">
        <f>IF(ISERROR(VLOOKUP(Y1429,Datos!B1422:E1427,3,0)),0,VLOOKUP(Y1429,Datos!B1422:E1427,3,0))</f>
        <v>0</v>
      </c>
      <c r="AM1429" s="198">
        <f t="shared" si="68"/>
        <v>4</v>
      </c>
      <c r="AN1429" s="198" t="str">
        <f>IF(ISERROR(VLOOKUP($AM1429,Datos!$I$24:$J$28,2,0)),"-",VLOOKUP($AM1429,Datos!$I$24:$J$28,2,0))</f>
        <v>Moderado</v>
      </c>
    </row>
    <row r="1430" spans="1:40" s="199" customFormat="1">
      <c r="A1430" s="196"/>
      <c r="B1430" s="177"/>
      <c r="C1430" s="177"/>
      <c r="D1430" s="177"/>
      <c r="E1430" s="177"/>
      <c r="F1430" s="177"/>
      <c r="G1430" s="177"/>
      <c r="H1430" s="177"/>
      <c r="I1430" s="177"/>
      <c r="J1430" s="177"/>
      <c r="K1430" s="177"/>
      <c r="L1430" s="177"/>
      <c r="M1430" s="178" t="s">
        <v>191</v>
      </c>
      <c r="N1430" s="178" t="s">
        <v>194</v>
      </c>
      <c r="O1430" s="198">
        <f>IF( AND($M1430&lt;&gt;"", $N1430&lt;&gt;""), VLOOKUP( IF(ISERROR(VLOOKUP($M1430,Datos!$B$8:$C$13,2,0)),0,VLOOKUP($M1430,Datos!$B$8:$C$13,2,0)), Datos!$I$9:$N$13, IF(ISERROR(VLOOKUP($N1430,Datos!$B$17:$C$21,2,0)),0,VLOOKUP($N1430, Datos!$B$17:$C$21,2,0)+1),  0),  "-")</f>
        <v>22</v>
      </c>
      <c r="P1430" s="177"/>
      <c r="Q1430" s="177"/>
      <c r="R1430" s="177"/>
      <c r="S1430" s="178" t="s">
        <v>40</v>
      </c>
      <c r="T1430" s="198" t="str">
        <f>IF(ISERROR(VLOOKUP($S1430,Datos!$B$25:$C$29,2,0)),"", VLOOKUP($S1430,Datos!$B$25:$C$29,2,0))</f>
        <v>Alta</v>
      </c>
      <c r="U1430" s="198" t="str">
        <f>VLOOKUP($S1430,'Efectividad de Controles'!$B$5:$D$9,3,0)</f>
        <v>Impacto / Probabilidad</v>
      </c>
      <c r="V1430" s="177"/>
      <c r="W1430" s="177"/>
      <c r="X1430" s="178" t="s">
        <v>191</v>
      </c>
      <c r="Y1430" s="178" t="s">
        <v>196</v>
      </c>
      <c r="Z1430" s="198">
        <f>IF( AND($X1430&lt;&gt;"", $Y1430&lt;&gt;""), VLOOKUP( IF(ISERROR(VLOOKUP($X1430,Datos!$B$8:$C$13,2,0)),0,VLOOKUP($X1430,Datos!$B$8:$C$13,2,0)), Datos!$I$9:$N$13, IF(ISERROR(VLOOKUP($Y1430,Datos!$B$17:$C$21,2,0)),0,VLOOKUP($Y1430, Datos!$B$17:$C$21,2,0)+1),  0),  "-")</f>
        <v>25</v>
      </c>
      <c r="AA1430" s="177"/>
      <c r="AB1430" s="177"/>
      <c r="AC1430" s="179"/>
      <c r="AD1430" s="180"/>
      <c r="AE1430" s="198">
        <f t="shared" si="66"/>
        <v>22</v>
      </c>
      <c r="AF1430" s="198">
        <f t="shared" si="67"/>
        <v>25</v>
      </c>
      <c r="AG1430" s="178">
        <v>3</v>
      </c>
      <c r="AH1430" s="198" t="str">
        <f>IF(ISERROR(VLOOKUP($AG1430,Datos!$A$9:$E$13,2,0)),"",VLOOKUP($AG1430,Datos!$A$9:$E$13,2,0))</f>
        <v>3 Moderado</v>
      </c>
      <c r="AI1430" s="197" t="str">
        <f>IF(ISERROR(VLOOKUP($AJ1430,Datos!$D$8:$E$13,2,0)),0,VLOOKUP($AJ1430,Datos!$D$8:$E$13,2,0))</f>
        <v>Extremadamente Dañino</v>
      </c>
      <c r="AJ1430" s="198">
        <f>IF(ISERROR(VLOOKUP($X1430,Datos!$B$8:$E$13,3,0)), 0, VLOOKUP($X1430,Datos!$B$8:$E$13,3,0))</f>
        <v>4</v>
      </c>
      <c r="AK1430" s="198">
        <f>IF(ISERROR(VLOOKUP(AL1430,Datos!D1423:E1428,2,0)),0,VLOOKUP(AL1430,Datos!D1423:E1428,2,0))</f>
        <v>0</v>
      </c>
      <c r="AL1430" s="198">
        <f>IF(ISERROR(VLOOKUP(Y1430,Datos!B1423:E1428,3,0)),0,VLOOKUP(Y1430,Datos!B1423:E1428,3,0))</f>
        <v>0</v>
      </c>
      <c r="AM1430" s="198">
        <f t="shared" si="68"/>
        <v>4</v>
      </c>
      <c r="AN1430" s="198" t="str">
        <f>IF(ISERROR(VLOOKUP($AM1430,Datos!$I$24:$J$28,2,0)),"-",VLOOKUP($AM1430,Datos!$I$24:$J$28,2,0))</f>
        <v>Moderado</v>
      </c>
    </row>
    <row r="1431" spans="1:40" s="199" customFormat="1">
      <c r="A1431" s="196"/>
      <c r="B1431" s="177"/>
      <c r="C1431" s="177"/>
      <c r="D1431" s="177"/>
      <c r="E1431" s="177"/>
      <c r="F1431" s="177"/>
      <c r="G1431" s="177"/>
      <c r="H1431" s="177"/>
      <c r="I1431" s="177"/>
      <c r="J1431" s="177"/>
      <c r="K1431" s="177"/>
      <c r="L1431" s="177"/>
      <c r="M1431" s="178" t="s">
        <v>191</v>
      </c>
      <c r="N1431" s="178" t="s">
        <v>194</v>
      </c>
      <c r="O1431" s="198">
        <f>IF( AND($M1431&lt;&gt;"", $N1431&lt;&gt;""), VLOOKUP( IF(ISERROR(VLOOKUP($M1431,Datos!$B$8:$C$13,2,0)),0,VLOOKUP($M1431,Datos!$B$8:$C$13,2,0)), Datos!$I$9:$N$13, IF(ISERROR(VLOOKUP($N1431,Datos!$B$17:$C$21,2,0)),0,VLOOKUP($N1431, Datos!$B$17:$C$21,2,0)+1),  0),  "-")</f>
        <v>22</v>
      </c>
      <c r="P1431" s="177"/>
      <c r="Q1431" s="177"/>
      <c r="R1431" s="177"/>
      <c r="S1431" s="178" t="s">
        <v>40</v>
      </c>
      <c r="T1431" s="198" t="str">
        <f>IF(ISERROR(VLOOKUP($S1431,Datos!$B$25:$C$29,2,0)),"", VLOOKUP($S1431,Datos!$B$25:$C$29,2,0))</f>
        <v>Alta</v>
      </c>
      <c r="U1431" s="198" t="str">
        <f>VLOOKUP($S1431,'Efectividad de Controles'!$B$5:$D$9,3,0)</f>
        <v>Impacto / Probabilidad</v>
      </c>
      <c r="V1431" s="177"/>
      <c r="W1431" s="177"/>
      <c r="X1431" s="178" t="s">
        <v>191</v>
      </c>
      <c r="Y1431" s="178" t="s">
        <v>196</v>
      </c>
      <c r="Z1431" s="198">
        <f>IF( AND($X1431&lt;&gt;"", $Y1431&lt;&gt;""), VLOOKUP( IF(ISERROR(VLOOKUP($X1431,Datos!$B$8:$C$13,2,0)),0,VLOOKUP($X1431,Datos!$B$8:$C$13,2,0)), Datos!$I$9:$N$13, IF(ISERROR(VLOOKUP($Y1431,Datos!$B$17:$C$21,2,0)),0,VLOOKUP($Y1431, Datos!$B$17:$C$21,2,0)+1),  0),  "-")</f>
        <v>25</v>
      </c>
      <c r="AA1431" s="177"/>
      <c r="AB1431" s="177"/>
      <c r="AC1431" s="179"/>
      <c r="AD1431" s="180"/>
      <c r="AE1431" s="198">
        <f t="shared" si="66"/>
        <v>22</v>
      </c>
      <c r="AF1431" s="198">
        <f t="shared" si="67"/>
        <v>25</v>
      </c>
      <c r="AG1431" s="178">
        <v>3</v>
      </c>
      <c r="AH1431" s="198" t="str">
        <f>IF(ISERROR(VLOOKUP($AG1431,Datos!$A$9:$E$13,2,0)),"",VLOOKUP($AG1431,Datos!$A$9:$E$13,2,0))</f>
        <v>3 Moderado</v>
      </c>
      <c r="AI1431" s="197" t="str">
        <f>IF(ISERROR(VLOOKUP($AJ1431,Datos!$D$8:$E$13,2,0)),0,VLOOKUP($AJ1431,Datos!$D$8:$E$13,2,0))</f>
        <v>Extremadamente Dañino</v>
      </c>
      <c r="AJ1431" s="198">
        <f>IF(ISERROR(VLOOKUP($X1431,Datos!$B$8:$E$13,3,0)), 0, VLOOKUP($X1431,Datos!$B$8:$E$13,3,0))</f>
        <v>4</v>
      </c>
      <c r="AK1431" s="198">
        <f>IF(ISERROR(VLOOKUP(AL1431,Datos!D1424:E1429,2,0)),0,VLOOKUP(AL1431,Datos!D1424:E1429,2,0))</f>
        <v>0</v>
      </c>
      <c r="AL1431" s="198">
        <f>IF(ISERROR(VLOOKUP(Y1431,Datos!B1424:E1429,3,0)),0,VLOOKUP(Y1431,Datos!B1424:E1429,3,0))</f>
        <v>0</v>
      </c>
      <c r="AM1431" s="198">
        <f t="shared" si="68"/>
        <v>4</v>
      </c>
      <c r="AN1431" s="198" t="str">
        <f>IF(ISERROR(VLOOKUP($AM1431,Datos!$I$24:$J$28,2,0)),"-",VLOOKUP($AM1431,Datos!$I$24:$J$28,2,0))</f>
        <v>Moderado</v>
      </c>
    </row>
    <row r="1432" spans="1:40" s="199" customFormat="1">
      <c r="A1432" s="196"/>
      <c r="B1432" s="177"/>
      <c r="C1432" s="177"/>
      <c r="D1432" s="177"/>
      <c r="E1432" s="177"/>
      <c r="F1432" s="177"/>
      <c r="G1432" s="177"/>
      <c r="H1432" s="177"/>
      <c r="I1432" s="177"/>
      <c r="J1432" s="177"/>
      <c r="K1432" s="177"/>
      <c r="L1432" s="177"/>
      <c r="M1432" s="178" t="s">
        <v>191</v>
      </c>
      <c r="N1432" s="178" t="s">
        <v>194</v>
      </c>
      <c r="O1432" s="198">
        <f>IF( AND($M1432&lt;&gt;"", $N1432&lt;&gt;""), VLOOKUP( IF(ISERROR(VLOOKUP($M1432,Datos!$B$8:$C$13,2,0)),0,VLOOKUP($M1432,Datos!$B$8:$C$13,2,0)), Datos!$I$9:$N$13, IF(ISERROR(VLOOKUP($N1432,Datos!$B$17:$C$21,2,0)),0,VLOOKUP($N1432, Datos!$B$17:$C$21,2,0)+1),  0),  "-")</f>
        <v>22</v>
      </c>
      <c r="P1432" s="177"/>
      <c r="Q1432" s="177"/>
      <c r="R1432" s="177"/>
      <c r="S1432" s="178" t="s">
        <v>40</v>
      </c>
      <c r="T1432" s="198" t="str">
        <f>IF(ISERROR(VLOOKUP($S1432,Datos!$B$25:$C$29,2,0)),"", VLOOKUP($S1432,Datos!$B$25:$C$29,2,0))</f>
        <v>Alta</v>
      </c>
      <c r="U1432" s="198" t="str">
        <f>VLOOKUP($S1432,'Efectividad de Controles'!$B$5:$D$9,3,0)</f>
        <v>Impacto / Probabilidad</v>
      </c>
      <c r="V1432" s="177"/>
      <c r="W1432" s="177"/>
      <c r="X1432" s="178" t="s">
        <v>191</v>
      </c>
      <c r="Y1432" s="178" t="s">
        <v>196</v>
      </c>
      <c r="Z1432" s="198">
        <f>IF( AND($X1432&lt;&gt;"", $Y1432&lt;&gt;""), VLOOKUP( IF(ISERROR(VLOOKUP($X1432,Datos!$B$8:$C$13,2,0)),0,VLOOKUP($X1432,Datos!$B$8:$C$13,2,0)), Datos!$I$9:$N$13, IF(ISERROR(VLOOKUP($Y1432,Datos!$B$17:$C$21,2,0)),0,VLOOKUP($Y1432, Datos!$B$17:$C$21,2,0)+1),  0),  "-")</f>
        <v>25</v>
      </c>
      <c r="AA1432" s="177"/>
      <c r="AB1432" s="177"/>
      <c r="AC1432" s="179"/>
      <c r="AD1432" s="180"/>
      <c r="AE1432" s="198">
        <f t="shared" si="66"/>
        <v>22</v>
      </c>
      <c r="AF1432" s="198">
        <f t="shared" si="67"/>
        <v>25</v>
      </c>
      <c r="AG1432" s="178">
        <v>3</v>
      </c>
      <c r="AH1432" s="198" t="str">
        <f>IF(ISERROR(VLOOKUP($AG1432,Datos!$A$9:$E$13,2,0)),"",VLOOKUP($AG1432,Datos!$A$9:$E$13,2,0))</f>
        <v>3 Moderado</v>
      </c>
      <c r="AI1432" s="197" t="str">
        <f>IF(ISERROR(VLOOKUP($AJ1432,Datos!$D$8:$E$13,2,0)),0,VLOOKUP($AJ1432,Datos!$D$8:$E$13,2,0))</f>
        <v>Extremadamente Dañino</v>
      </c>
      <c r="AJ1432" s="198">
        <f>IF(ISERROR(VLOOKUP($X1432,Datos!$B$8:$E$13,3,0)), 0, VLOOKUP($X1432,Datos!$B$8:$E$13,3,0))</f>
        <v>4</v>
      </c>
      <c r="AK1432" s="198">
        <f>IF(ISERROR(VLOOKUP(AL1432,Datos!D1425:E1430,2,0)),0,VLOOKUP(AL1432,Datos!D1425:E1430,2,0))</f>
        <v>0</v>
      </c>
      <c r="AL1432" s="198">
        <f>IF(ISERROR(VLOOKUP(Y1432,Datos!B1425:E1430,3,0)),0,VLOOKUP(Y1432,Datos!B1425:E1430,3,0))</f>
        <v>0</v>
      </c>
      <c r="AM1432" s="198">
        <f t="shared" si="68"/>
        <v>4</v>
      </c>
      <c r="AN1432" s="198" t="str">
        <f>IF(ISERROR(VLOOKUP($AM1432,Datos!$I$24:$J$28,2,0)),"-",VLOOKUP($AM1432,Datos!$I$24:$J$28,2,0))</f>
        <v>Moderado</v>
      </c>
    </row>
    <row r="1433" spans="1:40" s="199" customFormat="1">
      <c r="A1433" s="196"/>
      <c r="B1433" s="177"/>
      <c r="C1433" s="177"/>
      <c r="D1433" s="177"/>
      <c r="E1433" s="177"/>
      <c r="F1433" s="177"/>
      <c r="G1433" s="177"/>
      <c r="H1433" s="177"/>
      <c r="I1433" s="177"/>
      <c r="J1433" s="177"/>
      <c r="K1433" s="177"/>
      <c r="L1433" s="177"/>
      <c r="M1433" s="178" t="s">
        <v>191</v>
      </c>
      <c r="N1433" s="178" t="s">
        <v>194</v>
      </c>
      <c r="O1433" s="198">
        <f>IF( AND($M1433&lt;&gt;"", $N1433&lt;&gt;""), VLOOKUP( IF(ISERROR(VLOOKUP($M1433,Datos!$B$8:$C$13,2,0)),0,VLOOKUP($M1433,Datos!$B$8:$C$13,2,0)), Datos!$I$9:$N$13, IF(ISERROR(VLOOKUP($N1433,Datos!$B$17:$C$21,2,0)),0,VLOOKUP($N1433, Datos!$B$17:$C$21,2,0)+1),  0),  "-")</f>
        <v>22</v>
      </c>
      <c r="P1433" s="177"/>
      <c r="Q1433" s="177"/>
      <c r="R1433" s="177"/>
      <c r="S1433" s="178" t="s">
        <v>40</v>
      </c>
      <c r="T1433" s="198" t="str">
        <f>IF(ISERROR(VLOOKUP($S1433,Datos!$B$25:$C$29,2,0)),"", VLOOKUP($S1433,Datos!$B$25:$C$29,2,0))</f>
        <v>Alta</v>
      </c>
      <c r="U1433" s="198" t="str">
        <f>VLOOKUP($S1433,'Efectividad de Controles'!$B$5:$D$9,3,0)</f>
        <v>Impacto / Probabilidad</v>
      </c>
      <c r="V1433" s="177"/>
      <c r="W1433" s="177"/>
      <c r="X1433" s="178" t="s">
        <v>191</v>
      </c>
      <c r="Y1433" s="178" t="s">
        <v>196</v>
      </c>
      <c r="Z1433" s="198">
        <f>IF( AND($X1433&lt;&gt;"", $Y1433&lt;&gt;""), VLOOKUP( IF(ISERROR(VLOOKUP($X1433,Datos!$B$8:$C$13,2,0)),0,VLOOKUP($X1433,Datos!$B$8:$C$13,2,0)), Datos!$I$9:$N$13, IF(ISERROR(VLOOKUP($Y1433,Datos!$B$17:$C$21,2,0)),0,VLOOKUP($Y1433, Datos!$B$17:$C$21,2,0)+1),  0),  "-")</f>
        <v>25</v>
      </c>
      <c r="AA1433" s="177"/>
      <c r="AB1433" s="177"/>
      <c r="AC1433" s="179"/>
      <c r="AD1433" s="180"/>
      <c r="AE1433" s="198">
        <f t="shared" si="66"/>
        <v>22</v>
      </c>
      <c r="AF1433" s="198">
        <f t="shared" si="67"/>
        <v>25</v>
      </c>
      <c r="AG1433" s="178">
        <v>3</v>
      </c>
      <c r="AH1433" s="198" t="str">
        <f>IF(ISERROR(VLOOKUP($AG1433,Datos!$A$9:$E$13,2,0)),"",VLOOKUP($AG1433,Datos!$A$9:$E$13,2,0))</f>
        <v>3 Moderado</v>
      </c>
      <c r="AI1433" s="197" t="str">
        <f>IF(ISERROR(VLOOKUP($AJ1433,Datos!$D$8:$E$13,2,0)),0,VLOOKUP($AJ1433,Datos!$D$8:$E$13,2,0))</f>
        <v>Extremadamente Dañino</v>
      </c>
      <c r="AJ1433" s="198">
        <f>IF(ISERROR(VLOOKUP($X1433,Datos!$B$8:$E$13,3,0)), 0, VLOOKUP($X1433,Datos!$B$8:$E$13,3,0))</f>
        <v>4</v>
      </c>
      <c r="AK1433" s="198">
        <f>IF(ISERROR(VLOOKUP(AL1433,Datos!D1426:E1431,2,0)),0,VLOOKUP(AL1433,Datos!D1426:E1431,2,0))</f>
        <v>0</v>
      </c>
      <c r="AL1433" s="198">
        <f>IF(ISERROR(VLOOKUP(Y1433,Datos!B1426:E1431,3,0)),0,VLOOKUP(Y1433,Datos!B1426:E1431,3,0))</f>
        <v>0</v>
      </c>
      <c r="AM1433" s="198">
        <f t="shared" si="68"/>
        <v>4</v>
      </c>
      <c r="AN1433" s="198" t="str">
        <f>IF(ISERROR(VLOOKUP($AM1433,Datos!$I$24:$J$28,2,0)),"-",VLOOKUP($AM1433,Datos!$I$24:$J$28,2,0))</f>
        <v>Moderado</v>
      </c>
    </row>
    <row r="1434" spans="1:40" s="199" customFormat="1">
      <c r="A1434" s="196"/>
      <c r="B1434" s="177"/>
      <c r="C1434" s="177"/>
      <c r="D1434" s="177"/>
      <c r="E1434" s="177"/>
      <c r="F1434" s="177"/>
      <c r="G1434" s="177"/>
      <c r="H1434" s="177"/>
      <c r="I1434" s="177"/>
      <c r="J1434" s="177"/>
      <c r="K1434" s="177"/>
      <c r="L1434" s="177"/>
      <c r="M1434" s="178" t="s">
        <v>191</v>
      </c>
      <c r="N1434" s="178" t="s">
        <v>194</v>
      </c>
      <c r="O1434" s="198">
        <f>IF( AND($M1434&lt;&gt;"", $N1434&lt;&gt;""), VLOOKUP( IF(ISERROR(VLOOKUP($M1434,Datos!$B$8:$C$13,2,0)),0,VLOOKUP($M1434,Datos!$B$8:$C$13,2,0)), Datos!$I$9:$N$13, IF(ISERROR(VLOOKUP($N1434,Datos!$B$17:$C$21,2,0)),0,VLOOKUP($N1434, Datos!$B$17:$C$21,2,0)+1),  0),  "-")</f>
        <v>22</v>
      </c>
      <c r="P1434" s="177"/>
      <c r="Q1434" s="177"/>
      <c r="R1434" s="177"/>
      <c r="S1434" s="178" t="s">
        <v>40</v>
      </c>
      <c r="T1434" s="198" t="str">
        <f>IF(ISERROR(VLOOKUP($S1434,Datos!$B$25:$C$29,2,0)),"", VLOOKUP($S1434,Datos!$B$25:$C$29,2,0))</f>
        <v>Alta</v>
      </c>
      <c r="U1434" s="198" t="str">
        <f>VLOOKUP($S1434,'Efectividad de Controles'!$B$5:$D$9,3,0)</f>
        <v>Impacto / Probabilidad</v>
      </c>
      <c r="V1434" s="177"/>
      <c r="W1434" s="177"/>
      <c r="X1434" s="178" t="s">
        <v>191</v>
      </c>
      <c r="Y1434" s="178" t="s">
        <v>196</v>
      </c>
      <c r="Z1434" s="198">
        <f>IF( AND($X1434&lt;&gt;"", $Y1434&lt;&gt;""), VLOOKUP( IF(ISERROR(VLOOKUP($X1434,Datos!$B$8:$C$13,2,0)),0,VLOOKUP($X1434,Datos!$B$8:$C$13,2,0)), Datos!$I$9:$N$13, IF(ISERROR(VLOOKUP($Y1434,Datos!$B$17:$C$21,2,0)),0,VLOOKUP($Y1434, Datos!$B$17:$C$21,2,0)+1),  0),  "-")</f>
        <v>25</v>
      </c>
      <c r="AA1434" s="177"/>
      <c r="AB1434" s="177"/>
      <c r="AC1434" s="179"/>
      <c r="AD1434" s="180"/>
      <c r="AE1434" s="198">
        <f t="shared" si="66"/>
        <v>22</v>
      </c>
      <c r="AF1434" s="198">
        <f t="shared" si="67"/>
        <v>25</v>
      </c>
      <c r="AG1434" s="178">
        <v>3</v>
      </c>
      <c r="AH1434" s="198" t="str">
        <f>IF(ISERROR(VLOOKUP($AG1434,Datos!$A$9:$E$13,2,0)),"",VLOOKUP($AG1434,Datos!$A$9:$E$13,2,0))</f>
        <v>3 Moderado</v>
      </c>
      <c r="AI1434" s="197" t="str">
        <f>IF(ISERROR(VLOOKUP($AJ1434,Datos!$D$8:$E$13,2,0)),0,VLOOKUP($AJ1434,Datos!$D$8:$E$13,2,0))</f>
        <v>Extremadamente Dañino</v>
      </c>
      <c r="AJ1434" s="198">
        <f>IF(ISERROR(VLOOKUP($X1434,Datos!$B$8:$E$13,3,0)), 0, VLOOKUP($X1434,Datos!$B$8:$E$13,3,0))</f>
        <v>4</v>
      </c>
      <c r="AK1434" s="198">
        <f>IF(ISERROR(VLOOKUP(AL1434,Datos!D1427:E1432,2,0)),0,VLOOKUP(AL1434,Datos!D1427:E1432,2,0))</f>
        <v>0</v>
      </c>
      <c r="AL1434" s="198">
        <f>IF(ISERROR(VLOOKUP(Y1434,Datos!B1427:E1432,3,0)),0,VLOOKUP(Y1434,Datos!B1427:E1432,3,0))</f>
        <v>0</v>
      </c>
      <c r="AM1434" s="198">
        <f t="shared" si="68"/>
        <v>4</v>
      </c>
      <c r="AN1434" s="198" t="str">
        <f>IF(ISERROR(VLOOKUP($AM1434,Datos!$I$24:$J$28,2,0)),"-",VLOOKUP($AM1434,Datos!$I$24:$J$28,2,0))</f>
        <v>Moderado</v>
      </c>
    </row>
    <row r="1435" spans="1:40" s="199" customFormat="1">
      <c r="A1435" s="196"/>
      <c r="B1435" s="177"/>
      <c r="C1435" s="177"/>
      <c r="D1435" s="177"/>
      <c r="E1435" s="177"/>
      <c r="F1435" s="177"/>
      <c r="G1435" s="177"/>
      <c r="H1435" s="177"/>
      <c r="I1435" s="177"/>
      <c r="J1435" s="177"/>
      <c r="K1435" s="177"/>
      <c r="L1435" s="177"/>
      <c r="M1435" s="178" t="s">
        <v>191</v>
      </c>
      <c r="N1435" s="178" t="s">
        <v>194</v>
      </c>
      <c r="O1435" s="198">
        <f>IF( AND($M1435&lt;&gt;"", $N1435&lt;&gt;""), VLOOKUP( IF(ISERROR(VLOOKUP($M1435,Datos!$B$8:$C$13,2,0)),0,VLOOKUP($M1435,Datos!$B$8:$C$13,2,0)), Datos!$I$9:$N$13, IF(ISERROR(VLOOKUP($N1435,Datos!$B$17:$C$21,2,0)),0,VLOOKUP($N1435, Datos!$B$17:$C$21,2,0)+1),  0),  "-")</f>
        <v>22</v>
      </c>
      <c r="P1435" s="177"/>
      <c r="Q1435" s="177"/>
      <c r="R1435" s="177"/>
      <c r="S1435" s="178" t="s">
        <v>40</v>
      </c>
      <c r="T1435" s="198" t="str">
        <f>IF(ISERROR(VLOOKUP($S1435,Datos!$B$25:$C$29,2,0)),"", VLOOKUP($S1435,Datos!$B$25:$C$29,2,0))</f>
        <v>Alta</v>
      </c>
      <c r="U1435" s="198" t="str">
        <f>VLOOKUP($S1435,'Efectividad de Controles'!$B$5:$D$9,3,0)</f>
        <v>Impacto / Probabilidad</v>
      </c>
      <c r="V1435" s="177"/>
      <c r="W1435" s="177"/>
      <c r="X1435" s="178" t="s">
        <v>191</v>
      </c>
      <c r="Y1435" s="178" t="s">
        <v>196</v>
      </c>
      <c r="Z1435" s="198">
        <f>IF( AND($X1435&lt;&gt;"", $Y1435&lt;&gt;""), VLOOKUP( IF(ISERROR(VLOOKUP($X1435,Datos!$B$8:$C$13,2,0)),0,VLOOKUP($X1435,Datos!$B$8:$C$13,2,0)), Datos!$I$9:$N$13, IF(ISERROR(VLOOKUP($Y1435,Datos!$B$17:$C$21,2,0)),0,VLOOKUP($Y1435, Datos!$B$17:$C$21,2,0)+1),  0),  "-")</f>
        <v>25</v>
      </c>
      <c r="AA1435" s="177"/>
      <c r="AB1435" s="177"/>
      <c r="AC1435" s="179"/>
      <c r="AD1435" s="180"/>
      <c r="AE1435" s="198">
        <f t="shared" si="66"/>
        <v>22</v>
      </c>
      <c r="AF1435" s="198">
        <f t="shared" si="67"/>
        <v>25</v>
      </c>
      <c r="AG1435" s="178">
        <v>3</v>
      </c>
      <c r="AH1435" s="198" t="str">
        <f>IF(ISERROR(VLOOKUP($AG1435,Datos!$A$9:$E$13,2,0)),"",VLOOKUP($AG1435,Datos!$A$9:$E$13,2,0))</f>
        <v>3 Moderado</v>
      </c>
      <c r="AI1435" s="197" t="str">
        <f>IF(ISERROR(VLOOKUP($AJ1435,Datos!$D$8:$E$13,2,0)),0,VLOOKUP($AJ1435,Datos!$D$8:$E$13,2,0))</f>
        <v>Extremadamente Dañino</v>
      </c>
      <c r="AJ1435" s="198">
        <f>IF(ISERROR(VLOOKUP($X1435,Datos!$B$8:$E$13,3,0)), 0, VLOOKUP($X1435,Datos!$B$8:$E$13,3,0))</f>
        <v>4</v>
      </c>
      <c r="AK1435" s="198">
        <f>IF(ISERROR(VLOOKUP(AL1435,Datos!D1428:E1433,2,0)),0,VLOOKUP(AL1435,Datos!D1428:E1433,2,0))</f>
        <v>0</v>
      </c>
      <c r="AL1435" s="198">
        <f>IF(ISERROR(VLOOKUP(Y1435,Datos!B1428:E1433,3,0)),0,VLOOKUP(Y1435,Datos!B1428:E1433,3,0))</f>
        <v>0</v>
      </c>
      <c r="AM1435" s="198">
        <f t="shared" si="68"/>
        <v>4</v>
      </c>
      <c r="AN1435" s="198" t="str">
        <f>IF(ISERROR(VLOOKUP($AM1435,Datos!$I$24:$J$28,2,0)),"-",VLOOKUP($AM1435,Datos!$I$24:$J$28,2,0))</f>
        <v>Moderado</v>
      </c>
    </row>
    <row r="1436" spans="1:40" s="199" customFormat="1">
      <c r="A1436" s="196"/>
      <c r="B1436" s="177"/>
      <c r="C1436" s="177"/>
      <c r="D1436" s="177"/>
      <c r="E1436" s="177"/>
      <c r="F1436" s="177"/>
      <c r="G1436" s="177"/>
      <c r="H1436" s="177"/>
      <c r="I1436" s="177"/>
      <c r="J1436" s="177"/>
      <c r="K1436" s="177"/>
      <c r="L1436" s="177"/>
      <c r="M1436" s="178" t="s">
        <v>191</v>
      </c>
      <c r="N1436" s="178" t="s">
        <v>194</v>
      </c>
      <c r="O1436" s="198">
        <f>IF( AND($M1436&lt;&gt;"", $N1436&lt;&gt;""), VLOOKUP( IF(ISERROR(VLOOKUP($M1436,Datos!$B$8:$C$13,2,0)),0,VLOOKUP($M1436,Datos!$B$8:$C$13,2,0)), Datos!$I$9:$N$13, IF(ISERROR(VLOOKUP($N1436,Datos!$B$17:$C$21,2,0)),0,VLOOKUP($N1436, Datos!$B$17:$C$21,2,0)+1),  0),  "-")</f>
        <v>22</v>
      </c>
      <c r="P1436" s="177"/>
      <c r="Q1436" s="177"/>
      <c r="R1436" s="177"/>
      <c r="S1436" s="178" t="s">
        <v>40</v>
      </c>
      <c r="T1436" s="198" t="str">
        <f>IF(ISERROR(VLOOKUP($S1436,Datos!$B$25:$C$29,2,0)),"", VLOOKUP($S1436,Datos!$B$25:$C$29,2,0))</f>
        <v>Alta</v>
      </c>
      <c r="U1436" s="198" t="str">
        <f>VLOOKUP($S1436,'Efectividad de Controles'!$B$5:$D$9,3,0)</f>
        <v>Impacto / Probabilidad</v>
      </c>
      <c r="V1436" s="177"/>
      <c r="W1436" s="177"/>
      <c r="X1436" s="178" t="s">
        <v>191</v>
      </c>
      <c r="Y1436" s="178" t="s">
        <v>196</v>
      </c>
      <c r="Z1436" s="198">
        <f>IF( AND($X1436&lt;&gt;"", $Y1436&lt;&gt;""), VLOOKUP( IF(ISERROR(VLOOKUP($X1436,Datos!$B$8:$C$13,2,0)),0,VLOOKUP($X1436,Datos!$B$8:$C$13,2,0)), Datos!$I$9:$N$13, IF(ISERROR(VLOOKUP($Y1436,Datos!$B$17:$C$21,2,0)),0,VLOOKUP($Y1436, Datos!$B$17:$C$21,2,0)+1),  0),  "-")</f>
        <v>25</v>
      </c>
      <c r="AA1436" s="177"/>
      <c r="AB1436" s="177"/>
      <c r="AC1436" s="179"/>
      <c r="AD1436" s="180"/>
      <c r="AE1436" s="198">
        <f t="shared" si="66"/>
        <v>22</v>
      </c>
      <c r="AF1436" s="198">
        <f t="shared" si="67"/>
        <v>25</v>
      </c>
      <c r="AG1436" s="178">
        <v>3</v>
      </c>
      <c r="AH1436" s="198" t="str">
        <f>IF(ISERROR(VLOOKUP($AG1436,Datos!$A$9:$E$13,2,0)),"",VLOOKUP($AG1436,Datos!$A$9:$E$13,2,0))</f>
        <v>3 Moderado</v>
      </c>
      <c r="AI1436" s="197" t="str">
        <f>IF(ISERROR(VLOOKUP($AJ1436,Datos!$D$8:$E$13,2,0)),0,VLOOKUP($AJ1436,Datos!$D$8:$E$13,2,0))</f>
        <v>Extremadamente Dañino</v>
      </c>
      <c r="AJ1436" s="198">
        <f>IF(ISERROR(VLOOKUP($X1436,Datos!$B$8:$E$13,3,0)), 0, VLOOKUP($X1436,Datos!$B$8:$E$13,3,0))</f>
        <v>4</v>
      </c>
      <c r="AK1436" s="198">
        <f>IF(ISERROR(VLOOKUP(AL1436,Datos!D1429:E1434,2,0)),0,VLOOKUP(AL1436,Datos!D1429:E1434,2,0))</f>
        <v>0</v>
      </c>
      <c r="AL1436" s="198">
        <f>IF(ISERROR(VLOOKUP(Y1436,Datos!B1429:E1434,3,0)),0,VLOOKUP(Y1436,Datos!B1429:E1434,3,0))</f>
        <v>0</v>
      </c>
      <c r="AM1436" s="198">
        <f t="shared" si="68"/>
        <v>4</v>
      </c>
      <c r="AN1436" s="198" t="str">
        <f>IF(ISERROR(VLOOKUP($AM1436,Datos!$I$24:$J$28,2,0)),"-",VLOOKUP($AM1436,Datos!$I$24:$J$28,2,0))</f>
        <v>Moderado</v>
      </c>
    </row>
    <row r="1437" spans="1:40" s="199" customFormat="1">
      <c r="A1437" s="196"/>
      <c r="B1437" s="177"/>
      <c r="C1437" s="177"/>
      <c r="D1437" s="177"/>
      <c r="E1437" s="177"/>
      <c r="F1437" s="177"/>
      <c r="G1437" s="177"/>
      <c r="H1437" s="177"/>
      <c r="I1437" s="177"/>
      <c r="J1437" s="177"/>
      <c r="K1437" s="177"/>
      <c r="L1437" s="177"/>
      <c r="M1437" s="178" t="s">
        <v>191</v>
      </c>
      <c r="N1437" s="178" t="s">
        <v>194</v>
      </c>
      <c r="O1437" s="198">
        <f>IF( AND($M1437&lt;&gt;"", $N1437&lt;&gt;""), VLOOKUP( IF(ISERROR(VLOOKUP($M1437,Datos!$B$8:$C$13,2,0)),0,VLOOKUP($M1437,Datos!$B$8:$C$13,2,0)), Datos!$I$9:$N$13, IF(ISERROR(VLOOKUP($N1437,Datos!$B$17:$C$21,2,0)),0,VLOOKUP($N1437, Datos!$B$17:$C$21,2,0)+1),  0),  "-")</f>
        <v>22</v>
      </c>
      <c r="P1437" s="177"/>
      <c r="Q1437" s="177"/>
      <c r="R1437" s="177"/>
      <c r="S1437" s="178" t="s">
        <v>40</v>
      </c>
      <c r="T1437" s="198" t="str">
        <f>IF(ISERROR(VLOOKUP($S1437,Datos!$B$25:$C$29,2,0)),"", VLOOKUP($S1437,Datos!$B$25:$C$29,2,0))</f>
        <v>Alta</v>
      </c>
      <c r="U1437" s="198" t="str">
        <f>VLOOKUP($S1437,'Efectividad de Controles'!$B$5:$D$9,3,0)</f>
        <v>Impacto / Probabilidad</v>
      </c>
      <c r="V1437" s="177"/>
      <c r="W1437" s="177"/>
      <c r="X1437" s="178" t="s">
        <v>191</v>
      </c>
      <c r="Y1437" s="178" t="s">
        <v>196</v>
      </c>
      <c r="Z1437" s="198">
        <f>IF( AND($X1437&lt;&gt;"", $Y1437&lt;&gt;""), VLOOKUP( IF(ISERROR(VLOOKUP($X1437,Datos!$B$8:$C$13,2,0)),0,VLOOKUP($X1437,Datos!$B$8:$C$13,2,0)), Datos!$I$9:$N$13, IF(ISERROR(VLOOKUP($Y1437,Datos!$B$17:$C$21,2,0)),0,VLOOKUP($Y1437, Datos!$B$17:$C$21,2,0)+1),  0),  "-")</f>
        <v>25</v>
      </c>
      <c r="AA1437" s="177"/>
      <c r="AB1437" s="177"/>
      <c r="AC1437" s="179"/>
      <c r="AD1437" s="180"/>
      <c r="AE1437" s="198">
        <f t="shared" si="66"/>
        <v>22</v>
      </c>
      <c r="AF1437" s="198">
        <f t="shared" si="67"/>
        <v>25</v>
      </c>
      <c r="AG1437" s="178">
        <v>3</v>
      </c>
      <c r="AH1437" s="198" t="str">
        <f>IF(ISERROR(VLOOKUP($AG1437,Datos!$A$9:$E$13,2,0)),"",VLOOKUP($AG1437,Datos!$A$9:$E$13,2,0))</f>
        <v>3 Moderado</v>
      </c>
      <c r="AI1437" s="197" t="str">
        <f>IF(ISERROR(VLOOKUP($AJ1437,Datos!$D$8:$E$13,2,0)),0,VLOOKUP($AJ1437,Datos!$D$8:$E$13,2,0))</f>
        <v>Extremadamente Dañino</v>
      </c>
      <c r="AJ1437" s="198">
        <f>IF(ISERROR(VLOOKUP($X1437,Datos!$B$8:$E$13,3,0)), 0, VLOOKUP($X1437,Datos!$B$8:$E$13,3,0))</f>
        <v>4</v>
      </c>
      <c r="AK1437" s="198">
        <f>IF(ISERROR(VLOOKUP(AL1437,Datos!D1430:E1435,2,0)),0,VLOOKUP(AL1437,Datos!D1430:E1435,2,0))</f>
        <v>0</v>
      </c>
      <c r="AL1437" s="198">
        <f>IF(ISERROR(VLOOKUP(Y1437,Datos!B1430:E1435,3,0)),0,VLOOKUP(Y1437,Datos!B1430:E1435,3,0))</f>
        <v>0</v>
      </c>
      <c r="AM1437" s="198">
        <f t="shared" si="68"/>
        <v>4</v>
      </c>
      <c r="AN1437" s="198" t="str">
        <f>IF(ISERROR(VLOOKUP($AM1437,Datos!$I$24:$J$28,2,0)),"-",VLOOKUP($AM1437,Datos!$I$24:$J$28,2,0))</f>
        <v>Moderado</v>
      </c>
    </row>
    <row r="1438" spans="1:40" s="199" customFormat="1">
      <c r="A1438" s="196"/>
      <c r="B1438" s="177"/>
      <c r="C1438" s="177"/>
      <c r="D1438" s="177"/>
      <c r="E1438" s="177"/>
      <c r="F1438" s="177"/>
      <c r="G1438" s="177"/>
      <c r="H1438" s="177"/>
      <c r="I1438" s="177"/>
      <c r="J1438" s="177"/>
      <c r="K1438" s="177"/>
      <c r="L1438" s="177"/>
      <c r="M1438" s="178" t="s">
        <v>191</v>
      </c>
      <c r="N1438" s="178" t="s">
        <v>194</v>
      </c>
      <c r="O1438" s="198">
        <f>IF( AND($M1438&lt;&gt;"", $N1438&lt;&gt;""), VLOOKUP( IF(ISERROR(VLOOKUP($M1438,Datos!$B$8:$C$13,2,0)),0,VLOOKUP($M1438,Datos!$B$8:$C$13,2,0)), Datos!$I$9:$N$13, IF(ISERROR(VLOOKUP($N1438,Datos!$B$17:$C$21,2,0)),0,VLOOKUP($N1438, Datos!$B$17:$C$21,2,0)+1),  0),  "-")</f>
        <v>22</v>
      </c>
      <c r="P1438" s="177"/>
      <c r="Q1438" s="177"/>
      <c r="R1438" s="177"/>
      <c r="S1438" s="178" t="s">
        <v>40</v>
      </c>
      <c r="T1438" s="198" t="str">
        <f>IF(ISERROR(VLOOKUP($S1438,Datos!$B$25:$C$29,2,0)),"", VLOOKUP($S1438,Datos!$B$25:$C$29,2,0))</f>
        <v>Alta</v>
      </c>
      <c r="U1438" s="198" t="str">
        <f>VLOOKUP($S1438,'Efectividad de Controles'!$B$5:$D$9,3,0)</f>
        <v>Impacto / Probabilidad</v>
      </c>
      <c r="V1438" s="177"/>
      <c r="W1438" s="177"/>
      <c r="X1438" s="178" t="s">
        <v>191</v>
      </c>
      <c r="Y1438" s="178" t="s">
        <v>196</v>
      </c>
      <c r="Z1438" s="198">
        <f>IF( AND($X1438&lt;&gt;"", $Y1438&lt;&gt;""), VLOOKUP( IF(ISERROR(VLOOKUP($X1438,Datos!$B$8:$C$13,2,0)),0,VLOOKUP($X1438,Datos!$B$8:$C$13,2,0)), Datos!$I$9:$N$13, IF(ISERROR(VLOOKUP($Y1438,Datos!$B$17:$C$21,2,0)),0,VLOOKUP($Y1438, Datos!$B$17:$C$21,2,0)+1),  0),  "-")</f>
        <v>25</v>
      </c>
      <c r="AA1438" s="177"/>
      <c r="AB1438" s="177"/>
      <c r="AC1438" s="179"/>
      <c r="AD1438" s="180"/>
      <c r="AE1438" s="198">
        <f t="shared" si="66"/>
        <v>22</v>
      </c>
      <c r="AF1438" s="198">
        <f t="shared" si="67"/>
        <v>25</v>
      </c>
      <c r="AG1438" s="178">
        <v>3</v>
      </c>
      <c r="AH1438" s="198" t="str">
        <f>IF(ISERROR(VLOOKUP($AG1438,Datos!$A$9:$E$13,2,0)),"",VLOOKUP($AG1438,Datos!$A$9:$E$13,2,0))</f>
        <v>3 Moderado</v>
      </c>
      <c r="AI1438" s="197" t="str">
        <f>IF(ISERROR(VLOOKUP($AJ1438,Datos!$D$8:$E$13,2,0)),0,VLOOKUP($AJ1438,Datos!$D$8:$E$13,2,0))</f>
        <v>Extremadamente Dañino</v>
      </c>
      <c r="AJ1438" s="198">
        <f>IF(ISERROR(VLOOKUP($X1438,Datos!$B$8:$E$13,3,0)), 0, VLOOKUP($X1438,Datos!$B$8:$E$13,3,0))</f>
        <v>4</v>
      </c>
      <c r="AK1438" s="198">
        <f>IF(ISERROR(VLOOKUP(AL1438,Datos!D1431:E1436,2,0)),0,VLOOKUP(AL1438,Datos!D1431:E1436,2,0))</f>
        <v>0</v>
      </c>
      <c r="AL1438" s="198">
        <f>IF(ISERROR(VLOOKUP(Y1438,Datos!B1431:E1436,3,0)),0,VLOOKUP(Y1438,Datos!B1431:E1436,3,0))</f>
        <v>0</v>
      </c>
      <c r="AM1438" s="198">
        <f t="shared" si="68"/>
        <v>4</v>
      </c>
      <c r="AN1438" s="198" t="str">
        <f>IF(ISERROR(VLOOKUP($AM1438,Datos!$I$24:$J$28,2,0)),"-",VLOOKUP($AM1438,Datos!$I$24:$J$28,2,0))</f>
        <v>Moderado</v>
      </c>
    </row>
    <row r="1439" spans="1:40" s="199" customFormat="1">
      <c r="A1439" s="196"/>
      <c r="B1439" s="177"/>
      <c r="C1439" s="177"/>
      <c r="D1439" s="177"/>
      <c r="E1439" s="177"/>
      <c r="F1439" s="177"/>
      <c r="G1439" s="177"/>
      <c r="H1439" s="177"/>
      <c r="I1439" s="177"/>
      <c r="J1439" s="177"/>
      <c r="K1439" s="177"/>
      <c r="L1439" s="177"/>
      <c r="M1439" s="178" t="s">
        <v>191</v>
      </c>
      <c r="N1439" s="178" t="s">
        <v>194</v>
      </c>
      <c r="O1439" s="198">
        <f>IF( AND($M1439&lt;&gt;"", $N1439&lt;&gt;""), VLOOKUP( IF(ISERROR(VLOOKUP($M1439,Datos!$B$8:$C$13,2,0)),0,VLOOKUP($M1439,Datos!$B$8:$C$13,2,0)), Datos!$I$9:$N$13, IF(ISERROR(VLOOKUP($N1439,Datos!$B$17:$C$21,2,0)),0,VLOOKUP($N1439, Datos!$B$17:$C$21,2,0)+1),  0),  "-")</f>
        <v>22</v>
      </c>
      <c r="P1439" s="177"/>
      <c r="Q1439" s="177"/>
      <c r="R1439" s="177"/>
      <c r="S1439" s="178" t="s">
        <v>40</v>
      </c>
      <c r="T1439" s="198" t="str">
        <f>IF(ISERROR(VLOOKUP($S1439,Datos!$B$25:$C$29,2,0)),"", VLOOKUP($S1439,Datos!$B$25:$C$29,2,0))</f>
        <v>Alta</v>
      </c>
      <c r="U1439" s="198" t="str">
        <f>VLOOKUP($S1439,'Efectividad de Controles'!$B$5:$D$9,3,0)</f>
        <v>Impacto / Probabilidad</v>
      </c>
      <c r="V1439" s="177"/>
      <c r="W1439" s="177"/>
      <c r="X1439" s="178" t="s">
        <v>191</v>
      </c>
      <c r="Y1439" s="178" t="s">
        <v>196</v>
      </c>
      <c r="Z1439" s="198">
        <f>IF( AND($X1439&lt;&gt;"", $Y1439&lt;&gt;""), VLOOKUP( IF(ISERROR(VLOOKUP($X1439,Datos!$B$8:$C$13,2,0)),0,VLOOKUP($X1439,Datos!$B$8:$C$13,2,0)), Datos!$I$9:$N$13, IF(ISERROR(VLOOKUP($Y1439,Datos!$B$17:$C$21,2,0)),0,VLOOKUP($Y1439, Datos!$B$17:$C$21,2,0)+1),  0),  "-")</f>
        <v>25</v>
      </c>
      <c r="AA1439" s="177"/>
      <c r="AB1439" s="177"/>
      <c r="AC1439" s="179"/>
      <c r="AD1439" s="180"/>
      <c r="AE1439" s="198">
        <f t="shared" si="66"/>
        <v>22</v>
      </c>
      <c r="AF1439" s="198">
        <f t="shared" si="67"/>
        <v>25</v>
      </c>
      <c r="AG1439" s="178">
        <v>3</v>
      </c>
      <c r="AH1439" s="198" t="str">
        <f>IF(ISERROR(VLOOKUP($AG1439,Datos!$A$9:$E$13,2,0)),"",VLOOKUP($AG1439,Datos!$A$9:$E$13,2,0))</f>
        <v>3 Moderado</v>
      </c>
      <c r="AI1439" s="197" t="str">
        <f>IF(ISERROR(VLOOKUP($AJ1439,Datos!$D$8:$E$13,2,0)),0,VLOOKUP($AJ1439,Datos!$D$8:$E$13,2,0))</f>
        <v>Extremadamente Dañino</v>
      </c>
      <c r="AJ1439" s="198">
        <f>IF(ISERROR(VLOOKUP($X1439,Datos!$B$8:$E$13,3,0)), 0, VLOOKUP($X1439,Datos!$B$8:$E$13,3,0))</f>
        <v>4</v>
      </c>
      <c r="AK1439" s="198">
        <f>IF(ISERROR(VLOOKUP(AL1439,Datos!D1432:E1437,2,0)),0,VLOOKUP(AL1439,Datos!D1432:E1437,2,0))</f>
        <v>0</v>
      </c>
      <c r="AL1439" s="198">
        <f>IF(ISERROR(VLOOKUP(Y1439,Datos!B1432:E1437,3,0)),0,VLOOKUP(Y1439,Datos!B1432:E1437,3,0))</f>
        <v>0</v>
      </c>
      <c r="AM1439" s="198">
        <f t="shared" si="68"/>
        <v>4</v>
      </c>
      <c r="AN1439" s="198" t="str">
        <f>IF(ISERROR(VLOOKUP($AM1439,Datos!$I$24:$J$28,2,0)),"-",VLOOKUP($AM1439,Datos!$I$24:$J$28,2,0))</f>
        <v>Moderado</v>
      </c>
    </row>
    <row r="1440" spans="1:40" s="199" customFormat="1">
      <c r="A1440" s="196"/>
      <c r="B1440" s="177"/>
      <c r="C1440" s="177"/>
      <c r="D1440" s="177"/>
      <c r="E1440" s="177"/>
      <c r="F1440" s="177"/>
      <c r="G1440" s="177"/>
      <c r="H1440" s="177"/>
      <c r="I1440" s="177"/>
      <c r="J1440" s="177"/>
      <c r="K1440" s="177"/>
      <c r="L1440" s="177"/>
      <c r="M1440" s="178" t="s">
        <v>191</v>
      </c>
      <c r="N1440" s="178" t="s">
        <v>194</v>
      </c>
      <c r="O1440" s="198">
        <f>IF( AND($M1440&lt;&gt;"", $N1440&lt;&gt;""), VLOOKUP( IF(ISERROR(VLOOKUP($M1440,Datos!$B$8:$C$13,2,0)),0,VLOOKUP($M1440,Datos!$B$8:$C$13,2,0)), Datos!$I$9:$N$13, IF(ISERROR(VLOOKUP($N1440,Datos!$B$17:$C$21,2,0)),0,VLOOKUP($N1440, Datos!$B$17:$C$21,2,0)+1),  0),  "-")</f>
        <v>22</v>
      </c>
      <c r="P1440" s="177"/>
      <c r="Q1440" s="177"/>
      <c r="R1440" s="177"/>
      <c r="S1440" s="178" t="s">
        <v>40</v>
      </c>
      <c r="T1440" s="198" t="str">
        <f>IF(ISERROR(VLOOKUP($S1440,Datos!$B$25:$C$29,2,0)),"", VLOOKUP($S1440,Datos!$B$25:$C$29,2,0))</f>
        <v>Alta</v>
      </c>
      <c r="U1440" s="198" t="str">
        <f>VLOOKUP($S1440,'Efectividad de Controles'!$B$5:$D$9,3,0)</f>
        <v>Impacto / Probabilidad</v>
      </c>
      <c r="V1440" s="177"/>
      <c r="W1440" s="177"/>
      <c r="X1440" s="178" t="s">
        <v>191</v>
      </c>
      <c r="Y1440" s="178" t="s">
        <v>196</v>
      </c>
      <c r="Z1440" s="198">
        <f>IF( AND($X1440&lt;&gt;"", $Y1440&lt;&gt;""), VLOOKUP( IF(ISERROR(VLOOKUP($X1440,Datos!$B$8:$C$13,2,0)),0,VLOOKUP($X1440,Datos!$B$8:$C$13,2,0)), Datos!$I$9:$N$13, IF(ISERROR(VLOOKUP($Y1440,Datos!$B$17:$C$21,2,0)),0,VLOOKUP($Y1440, Datos!$B$17:$C$21,2,0)+1),  0),  "-")</f>
        <v>25</v>
      </c>
      <c r="AA1440" s="177"/>
      <c r="AB1440" s="177"/>
      <c r="AC1440" s="179"/>
      <c r="AD1440" s="180"/>
      <c r="AE1440" s="198">
        <f t="shared" si="66"/>
        <v>22</v>
      </c>
      <c r="AF1440" s="198">
        <f t="shared" si="67"/>
        <v>25</v>
      </c>
      <c r="AG1440" s="178">
        <v>3</v>
      </c>
      <c r="AH1440" s="198" t="str">
        <f>IF(ISERROR(VLOOKUP($AG1440,Datos!$A$9:$E$13,2,0)),"",VLOOKUP($AG1440,Datos!$A$9:$E$13,2,0))</f>
        <v>3 Moderado</v>
      </c>
      <c r="AI1440" s="197" t="str">
        <f>IF(ISERROR(VLOOKUP($AJ1440,Datos!$D$8:$E$13,2,0)),0,VLOOKUP($AJ1440,Datos!$D$8:$E$13,2,0))</f>
        <v>Extremadamente Dañino</v>
      </c>
      <c r="AJ1440" s="198">
        <f>IF(ISERROR(VLOOKUP($X1440,Datos!$B$8:$E$13,3,0)), 0, VLOOKUP($X1440,Datos!$B$8:$E$13,3,0))</f>
        <v>4</v>
      </c>
      <c r="AK1440" s="198">
        <f>IF(ISERROR(VLOOKUP(AL1440,Datos!D1433:E1438,2,0)),0,VLOOKUP(AL1440,Datos!D1433:E1438,2,0))</f>
        <v>0</v>
      </c>
      <c r="AL1440" s="198">
        <f>IF(ISERROR(VLOOKUP(Y1440,Datos!B1433:E1438,3,0)),0,VLOOKUP(Y1440,Datos!B1433:E1438,3,0))</f>
        <v>0</v>
      </c>
      <c r="AM1440" s="198">
        <f t="shared" si="68"/>
        <v>4</v>
      </c>
      <c r="AN1440" s="198" t="str">
        <f>IF(ISERROR(VLOOKUP($AM1440,Datos!$I$24:$J$28,2,0)),"-",VLOOKUP($AM1440,Datos!$I$24:$J$28,2,0))</f>
        <v>Moderado</v>
      </c>
    </row>
    <row r="1441" spans="1:40" s="199" customFormat="1">
      <c r="A1441" s="196"/>
      <c r="B1441" s="177"/>
      <c r="C1441" s="177"/>
      <c r="D1441" s="177"/>
      <c r="E1441" s="177"/>
      <c r="F1441" s="177"/>
      <c r="G1441" s="177"/>
      <c r="H1441" s="177"/>
      <c r="I1441" s="177"/>
      <c r="J1441" s="177"/>
      <c r="K1441" s="177"/>
      <c r="L1441" s="177"/>
      <c r="M1441" s="178" t="s">
        <v>191</v>
      </c>
      <c r="N1441" s="178" t="s">
        <v>194</v>
      </c>
      <c r="O1441" s="198">
        <f>IF( AND($M1441&lt;&gt;"", $N1441&lt;&gt;""), VLOOKUP( IF(ISERROR(VLOOKUP($M1441,Datos!$B$8:$C$13,2,0)),0,VLOOKUP($M1441,Datos!$B$8:$C$13,2,0)), Datos!$I$9:$N$13, IF(ISERROR(VLOOKUP($N1441,Datos!$B$17:$C$21,2,0)),0,VLOOKUP($N1441, Datos!$B$17:$C$21,2,0)+1),  0),  "-")</f>
        <v>22</v>
      </c>
      <c r="P1441" s="177"/>
      <c r="Q1441" s="177"/>
      <c r="R1441" s="177"/>
      <c r="S1441" s="178" t="s">
        <v>40</v>
      </c>
      <c r="T1441" s="198" t="str">
        <f>IF(ISERROR(VLOOKUP($S1441,Datos!$B$25:$C$29,2,0)),"", VLOOKUP($S1441,Datos!$B$25:$C$29,2,0))</f>
        <v>Alta</v>
      </c>
      <c r="U1441" s="198" t="str">
        <f>VLOOKUP($S1441,'Efectividad de Controles'!$B$5:$D$9,3,0)</f>
        <v>Impacto / Probabilidad</v>
      </c>
      <c r="V1441" s="177"/>
      <c r="W1441" s="177"/>
      <c r="X1441" s="178" t="s">
        <v>191</v>
      </c>
      <c r="Y1441" s="178" t="s">
        <v>196</v>
      </c>
      <c r="Z1441" s="198">
        <f>IF( AND($X1441&lt;&gt;"", $Y1441&lt;&gt;""), VLOOKUP( IF(ISERROR(VLOOKUP($X1441,Datos!$B$8:$C$13,2,0)),0,VLOOKUP($X1441,Datos!$B$8:$C$13,2,0)), Datos!$I$9:$N$13, IF(ISERROR(VLOOKUP($Y1441,Datos!$B$17:$C$21,2,0)),0,VLOOKUP($Y1441, Datos!$B$17:$C$21,2,0)+1),  0),  "-")</f>
        <v>25</v>
      </c>
      <c r="AA1441" s="177"/>
      <c r="AB1441" s="177"/>
      <c r="AC1441" s="179"/>
      <c r="AD1441" s="180"/>
      <c r="AE1441" s="198">
        <f t="shared" ref="AE1441:AE1504" si="69">+O1441</f>
        <v>22</v>
      </c>
      <c r="AF1441" s="198">
        <f t="shared" ref="AF1441:AF1504" si="70">+Z1441</f>
        <v>25</v>
      </c>
      <c r="AG1441" s="178">
        <v>3</v>
      </c>
      <c r="AH1441" s="198" t="str">
        <f>IF(ISERROR(VLOOKUP($AG1441,Datos!$A$9:$E$13,2,0)),"",VLOOKUP($AG1441,Datos!$A$9:$E$13,2,0))</f>
        <v>3 Moderado</v>
      </c>
      <c r="AI1441" s="197" t="str">
        <f>IF(ISERROR(VLOOKUP($AJ1441,Datos!$D$8:$E$13,2,0)),0,VLOOKUP($AJ1441,Datos!$D$8:$E$13,2,0))</f>
        <v>Extremadamente Dañino</v>
      </c>
      <c r="AJ1441" s="198">
        <f>IF(ISERROR(VLOOKUP($X1441,Datos!$B$8:$E$13,3,0)), 0, VLOOKUP($X1441,Datos!$B$8:$E$13,3,0))</f>
        <v>4</v>
      </c>
      <c r="AK1441" s="198">
        <f>IF(ISERROR(VLOOKUP(AL1441,Datos!D1434:E1439,2,0)),0,VLOOKUP(AL1441,Datos!D1434:E1439,2,0))</f>
        <v>0</v>
      </c>
      <c r="AL1441" s="198">
        <f>IF(ISERROR(VLOOKUP(Y1441,Datos!B1434:E1439,3,0)),0,VLOOKUP(Y1441,Datos!B1434:E1439,3,0))</f>
        <v>0</v>
      </c>
      <c r="AM1441" s="198">
        <f t="shared" ref="AM1441:AM1504" si="71">+AL1441+AJ1441</f>
        <v>4</v>
      </c>
      <c r="AN1441" s="198" t="str">
        <f>IF(ISERROR(VLOOKUP($AM1441,Datos!$I$24:$J$28,2,0)),"-",VLOOKUP($AM1441,Datos!$I$24:$J$28,2,0))</f>
        <v>Moderado</v>
      </c>
    </row>
    <row r="1442" spans="1:40" s="199" customFormat="1">
      <c r="A1442" s="196"/>
      <c r="B1442" s="177"/>
      <c r="C1442" s="177"/>
      <c r="D1442" s="177"/>
      <c r="E1442" s="177"/>
      <c r="F1442" s="177"/>
      <c r="G1442" s="177"/>
      <c r="H1442" s="177"/>
      <c r="I1442" s="177"/>
      <c r="J1442" s="177"/>
      <c r="K1442" s="177"/>
      <c r="L1442" s="177"/>
      <c r="M1442" s="178" t="s">
        <v>191</v>
      </c>
      <c r="N1442" s="178" t="s">
        <v>194</v>
      </c>
      <c r="O1442" s="198">
        <f>IF( AND($M1442&lt;&gt;"", $N1442&lt;&gt;""), VLOOKUP( IF(ISERROR(VLOOKUP($M1442,Datos!$B$8:$C$13,2,0)),0,VLOOKUP($M1442,Datos!$B$8:$C$13,2,0)), Datos!$I$9:$N$13, IF(ISERROR(VLOOKUP($N1442,Datos!$B$17:$C$21,2,0)),0,VLOOKUP($N1442, Datos!$B$17:$C$21,2,0)+1),  0),  "-")</f>
        <v>22</v>
      </c>
      <c r="P1442" s="177"/>
      <c r="Q1442" s="177"/>
      <c r="R1442" s="177"/>
      <c r="S1442" s="178" t="s">
        <v>40</v>
      </c>
      <c r="T1442" s="198" t="str">
        <f>IF(ISERROR(VLOOKUP($S1442,Datos!$B$25:$C$29,2,0)),"", VLOOKUP($S1442,Datos!$B$25:$C$29,2,0))</f>
        <v>Alta</v>
      </c>
      <c r="U1442" s="198" t="str">
        <f>VLOOKUP($S1442,'Efectividad de Controles'!$B$5:$D$9,3,0)</f>
        <v>Impacto / Probabilidad</v>
      </c>
      <c r="V1442" s="177"/>
      <c r="W1442" s="177"/>
      <c r="X1442" s="178" t="s">
        <v>191</v>
      </c>
      <c r="Y1442" s="178" t="s">
        <v>196</v>
      </c>
      <c r="Z1442" s="198">
        <f>IF( AND($X1442&lt;&gt;"", $Y1442&lt;&gt;""), VLOOKUP( IF(ISERROR(VLOOKUP($X1442,Datos!$B$8:$C$13,2,0)),0,VLOOKUP($X1442,Datos!$B$8:$C$13,2,0)), Datos!$I$9:$N$13, IF(ISERROR(VLOOKUP($Y1442,Datos!$B$17:$C$21,2,0)),0,VLOOKUP($Y1442, Datos!$B$17:$C$21,2,0)+1),  0),  "-")</f>
        <v>25</v>
      </c>
      <c r="AA1442" s="177"/>
      <c r="AB1442" s="177"/>
      <c r="AC1442" s="179"/>
      <c r="AD1442" s="180"/>
      <c r="AE1442" s="198">
        <f t="shared" si="69"/>
        <v>22</v>
      </c>
      <c r="AF1442" s="198">
        <f t="shared" si="70"/>
        <v>25</v>
      </c>
      <c r="AG1442" s="178">
        <v>3</v>
      </c>
      <c r="AH1442" s="198" t="str">
        <f>IF(ISERROR(VLOOKUP($AG1442,Datos!$A$9:$E$13,2,0)),"",VLOOKUP($AG1442,Datos!$A$9:$E$13,2,0))</f>
        <v>3 Moderado</v>
      </c>
      <c r="AI1442" s="197" t="str">
        <f>IF(ISERROR(VLOOKUP($AJ1442,Datos!$D$8:$E$13,2,0)),0,VLOOKUP($AJ1442,Datos!$D$8:$E$13,2,0))</f>
        <v>Extremadamente Dañino</v>
      </c>
      <c r="AJ1442" s="198">
        <f>IF(ISERROR(VLOOKUP($X1442,Datos!$B$8:$E$13,3,0)), 0, VLOOKUP($X1442,Datos!$B$8:$E$13,3,0))</f>
        <v>4</v>
      </c>
      <c r="AK1442" s="198">
        <f>IF(ISERROR(VLOOKUP(AL1442,Datos!D1435:E1440,2,0)),0,VLOOKUP(AL1442,Datos!D1435:E1440,2,0))</f>
        <v>0</v>
      </c>
      <c r="AL1442" s="198">
        <f>IF(ISERROR(VLOOKUP(Y1442,Datos!B1435:E1440,3,0)),0,VLOOKUP(Y1442,Datos!B1435:E1440,3,0))</f>
        <v>0</v>
      </c>
      <c r="AM1442" s="198">
        <f t="shared" si="71"/>
        <v>4</v>
      </c>
      <c r="AN1442" s="198" t="str">
        <f>IF(ISERROR(VLOOKUP($AM1442,Datos!$I$24:$J$28,2,0)),"-",VLOOKUP($AM1442,Datos!$I$24:$J$28,2,0))</f>
        <v>Moderado</v>
      </c>
    </row>
    <row r="1443" spans="1:40" s="199" customFormat="1">
      <c r="A1443" s="196"/>
      <c r="B1443" s="177"/>
      <c r="C1443" s="177"/>
      <c r="D1443" s="177"/>
      <c r="E1443" s="177"/>
      <c r="F1443" s="177"/>
      <c r="G1443" s="177"/>
      <c r="H1443" s="177"/>
      <c r="I1443" s="177"/>
      <c r="J1443" s="177"/>
      <c r="K1443" s="177"/>
      <c r="L1443" s="177"/>
      <c r="M1443" s="178" t="s">
        <v>191</v>
      </c>
      <c r="N1443" s="178" t="s">
        <v>194</v>
      </c>
      <c r="O1443" s="198">
        <f>IF( AND($M1443&lt;&gt;"", $N1443&lt;&gt;""), VLOOKUP( IF(ISERROR(VLOOKUP($M1443,Datos!$B$8:$C$13,2,0)),0,VLOOKUP($M1443,Datos!$B$8:$C$13,2,0)), Datos!$I$9:$N$13, IF(ISERROR(VLOOKUP($N1443,Datos!$B$17:$C$21,2,0)),0,VLOOKUP($N1443, Datos!$B$17:$C$21,2,0)+1),  0),  "-")</f>
        <v>22</v>
      </c>
      <c r="P1443" s="177"/>
      <c r="Q1443" s="177"/>
      <c r="R1443" s="177"/>
      <c r="S1443" s="178" t="s">
        <v>40</v>
      </c>
      <c r="T1443" s="198" t="str">
        <f>IF(ISERROR(VLOOKUP($S1443,Datos!$B$25:$C$29,2,0)),"", VLOOKUP($S1443,Datos!$B$25:$C$29,2,0))</f>
        <v>Alta</v>
      </c>
      <c r="U1443" s="198" t="str">
        <f>VLOOKUP($S1443,'Efectividad de Controles'!$B$5:$D$9,3,0)</f>
        <v>Impacto / Probabilidad</v>
      </c>
      <c r="V1443" s="177"/>
      <c r="W1443" s="177"/>
      <c r="X1443" s="178" t="s">
        <v>191</v>
      </c>
      <c r="Y1443" s="178" t="s">
        <v>196</v>
      </c>
      <c r="Z1443" s="198">
        <f>IF( AND($X1443&lt;&gt;"", $Y1443&lt;&gt;""), VLOOKUP( IF(ISERROR(VLOOKUP($X1443,Datos!$B$8:$C$13,2,0)),0,VLOOKUP($X1443,Datos!$B$8:$C$13,2,0)), Datos!$I$9:$N$13, IF(ISERROR(VLOOKUP($Y1443,Datos!$B$17:$C$21,2,0)),0,VLOOKUP($Y1443, Datos!$B$17:$C$21,2,0)+1),  0),  "-")</f>
        <v>25</v>
      </c>
      <c r="AA1443" s="177"/>
      <c r="AB1443" s="177"/>
      <c r="AC1443" s="179"/>
      <c r="AD1443" s="180"/>
      <c r="AE1443" s="198">
        <f t="shared" si="69"/>
        <v>22</v>
      </c>
      <c r="AF1443" s="198">
        <f t="shared" si="70"/>
        <v>25</v>
      </c>
      <c r="AG1443" s="178">
        <v>3</v>
      </c>
      <c r="AH1443" s="198" t="str">
        <f>IF(ISERROR(VLOOKUP($AG1443,Datos!$A$9:$E$13,2,0)),"",VLOOKUP($AG1443,Datos!$A$9:$E$13,2,0))</f>
        <v>3 Moderado</v>
      </c>
      <c r="AI1443" s="197" t="str">
        <f>IF(ISERROR(VLOOKUP($AJ1443,Datos!$D$8:$E$13,2,0)),0,VLOOKUP($AJ1443,Datos!$D$8:$E$13,2,0))</f>
        <v>Extremadamente Dañino</v>
      </c>
      <c r="AJ1443" s="198">
        <f>IF(ISERROR(VLOOKUP($X1443,Datos!$B$8:$E$13,3,0)), 0, VLOOKUP($X1443,Datos!$B$8:$E$13,3,0))</f>
        <v>4</v>
      </c>
      <c r="AK1443" s="198">
        <f>IF(ISERROR(VLOOKUP(AL1443,Datos!D1436:E1441,2,0)),0,VLOOKUP(AL1443,Datos!D1436:E1441,2,0))</f>
        <v>0</v>
      </c>
      <c r="AL1443" s="198">
        <f>IF(ISERROR(VLOOKUP(Y1443,Datos!B1436:E1441,3,0)),0,VLOOKUP(Y1443,Datos!B1436:E1441,3,0))</f>
        <v>0</v>
      </c>
      <c r="AM1443" s="198">
        <f t="shared" si="71"/>
        <v>4</v>
      </c>
      <c r="AN1443" s="198" t="str">
        <f>IF(ISERROR(VLOOKUP($AM1443,Datos!$I$24:$J$28,2,0)),"-",VLOOKUP($AM1443,Datos!$I$24:$J$28,2,0))</f>
        <v>Moderado</v>
      </c>
    </row>
    <row r="1444" spans="1:40" s="199" customFormat="1">
      <c r="A1444" s="196"/>
      <c r="B1444" s="177"/>
      <c r="C1444" s="177"/>
      <c r="D1444" s="177"/>
      <c r="E1444" s="177"/>
      <c r="F1444" s="177"/>
      <c r="G1444" s="177"/>
      <c r="H1444" s="177"/>
      <c r="I1444" s="177"/>
      <c r="J1444" s="177"/>
      <c r="K1444" s="177"/>
      <c r="L1444" s="177"/>
      <c r="M1444" s="178" t="s">
        <v>191</v>
      </c>
      <c r="N1444" s="178" t="s">
        <v>194</v>
      </c>
      <c r="O1444" s="198">
        <f>IF( AND($M1444&lt;&gt;"", $N1444&lt;&gt;""), VLOOKUP( IF(ISERROR(VLOOKUP($M1444,Datos!$B$8:$C$13,2,0)),0,VLOOKUP($M1444,Datos!$B$8:$C$13,2,0)), Datos!$I$9:$N$13, IF(ISERROR(VLOOKUP($N1444,Datos!$B$17:$C$21,2,0)),0,VLOOKUP($N1444, Datos!$B$17:$C$21,2,0)+1),  0),  "-")</f>
        <v>22</v>
      </c>
      <c r="P1444" s="177"/>
      <c r="Q1444" s="177"/>
      <c r="R1444" s="177"/>
      <c r="S1444" s="178" t="s">
        <v>40</v>
      </c>
      <c r="T1444" s="198" t="str">
        <f>IF(ISERROR(VLOOKUP($S1444,Datos!$B$25:$C$29,2,0)),"", VLOOKUP($S1444,Datos!$B$25:$C$29,2,0))</f>
        <v>Alta</v>
      </c>
      <c r="U1444" s="198" t="str">
        <f>VLOOKUP($S1444,'Efectividad de Controles'!$B$5:$D$9,3,0)</f>
        <v>Impacto / Probabilidad</v>
      </c>
      <c r="V1444" s="177"/>
      <c r="W1444" s="177"/>
      <c r="X1444" s="178" t="s">
        <v>191</v>
      </c>
      <c r="Y1444" s="178" t="s">
        <v>196</v>
      </c>
      <c r="Z1444" s="198">
        <f>IF( AND($X1444&lt;&gt;"", $Y1444&lt;&gt;""), VLOOKUP( IF(ISERROR(VLOOKUP($X1444,Datos!$B$8:$C$13,2,0)),0,VLOOKUP($X1444,Datos!$B$8:$C$13,2,0)), Datos!$I$9:$N$13, IF(ISERROR(VLOOKUP($Y1444,Datos!$B$17:$C$21,2,0)),0,VLOOKUP($Y1444, Datos!$B$17:$C$21,2,0)+1),  0),  "-")</f>
        <v>25</v>
      </c>
      <c r="AA1444" s="177"/>
      <c r="AB1444" s="177"/>
      <c r="AC1444" s="179"/>
      <c r="AD1444" s="180"/>
      <c r="AE1444" s="198">
        <f t="shared" si="69"/>
        <v>22</v>
      </c>
      <c r="AF1444" s="198">
        <f t="shared" si="70"/>
        <v>25</v>
      </c>
      <c r="AG1444" s="178">
        <v>3</v>
      </c>
      <c r="AH1444" s="198" t="str">
        <f>IF(ISERROR(VLOOKUP($AG1444,Datos!$A$9:$E$13,2,0)),"",VLOOKUP($AG1444,Datos!$A$9:$E$13,2,0))</f>
        <v>3 Moderado</v>
      </c>
      <c r="AI1444" s="197" t="str">
        <f>IF(ISERROR(VLOOKUP($AJ1444,Datos!$D$8:$E$13,2,0)),0,VLOOKUP($AJ1444,Datos!$D$8:$E$13,2,0))</f>
        <v>Extremadamente Dañino</v>
      </c>
      <c r="AJ1444" s="198">
        <f>IF(ISERROR(VLOOKUP($X1444,Datos!$B$8:$E$13,3,0)), 0, VLOOKUP($X1444,Datos!$B$8:$E$13,3,0))</f>
        <v>4</v>
      </c>
      <c r="AK1444" s="198">
        <f>IF(ISERROR(VLOOKUP(AL1444,Datos!D1437:E1442,2,0)),0,VLOOKUP(AL1444,Datos!D1437:E1442,2,0))</f>
        <v>0</v>
      </c>
      <c r="AL1444" s="198">
        <f>IF(ISERROR(VLOOKUP(Y1444,Datos!B1437:E1442,3,0)),0,VLOOKUP(Y1444,Datos!B1437:E1442,3,0))</f>
        <v>0</v>
      </c>
      <c r="AM1444" s="198">
        <f t="shared" si="71"/>
        <v>4</v>
      </c>
      <c r="AN1444" s="198" t="str">
        <f>IF(ISERROR(VLOOKUP($AM1444,Datos!$I$24:$J$28,2,0)),"-",VLOOKUP($AM1444,Datos!$I$24:$J$28,2,0))</f>
        <v>Moderado</v>
      </c>
    </row>
    <row r="1445" spans="1:40" s="199" customFormat="1">
      <c r="A1445" s="196"/>
      <c r="B1445" s="177"/>
      <c r="C1445" s="177"/>
      <c r="D1445" s="177"/>
      <c r="E1445" s="177"/>
      <c r="F1445" s="177"/>
      <c r="G1445" s="177"/>
      <c r="H1445" s="177"/>
      <c r="I1445" s="177"/>
      <c r="J1445" s="177"/>
      <c r="K1445" s="177"/>
      <c r="L1445" s="177"/>
      <c r="M1445" s="178" t="s">
        <v>191</v>
      </c>
      <c r="N1445" s="178" t="s">
        <v>194</v>
      </c>
      <c r="O1445" s="198">
        <f>IF( AND($M1445&lt;&gt;"", $N1445&lt;&gt;""), VLOOKUP( IF(ISERROR(VLOOKUP($M1445,Datos!$B$8:$C$13,2,0)),0,VLOOKUP($M1445,Datos!$B$8:$C$13,2,0)), Datos!$I$9:$N$13, IF(ISERROR(VLOOKUP($N1445,Datos!$B$17:$C$21,2,0)),0,VLOOKUP($N1445, Datos!$B$17:$C$21,2,0)+1),  0),  "-")</f>
        <v>22</v>
      </c>
      <c r="P1445" s="177"/>
      <c r="Q1445" s="177"/>
      <c r="R1445" s="177"/>
      <c r="S1445" s="178" t="s">
        <v>40</v>
      </c>
      <c r="T1445" s="198" t="str">
        <f>IF(ISERROR(VLOOKUP($S1445,Datos!$B$25:$C$29,2,0)),"", VLOOKUP($S1445,Datos!$B$25:$C$29,2,0))</f>
        <v>Alta</v>
      </c>
      <c r="U1445" s="198" t="str">
        <f>VLOOKUP($S1445,'Efectividad de Controles'!$B$5:$D$9,3,0)</f>
        <v>Impacto / Probabilidad</v>
      </c>
      <c r="V1445" s="177"/>
      <c r="W1445" s="177"/>
      <c r="X1445" s="178" t="s">
        <v>191</v>
      </c>
      <c r="Y1445" s="178" t="s">
        <v>196</v>
      </c>
      <c r="Z1445" s="198">
        <f>IF( AND($X1445&lt;&gt;"", $Y1445&lt;&gt;""), VLOOKUP( IF(ISERROR(VLOOKUP($X1445,Datos!$B$8:$C$13,2,0)),0,VLOOKUP($X1445,Datos!$B$8:$C$13,2,0)), Datos!$I$9:$N$13, IF(ISERROR(VLOOKUP($Y1445,Datos!$B$17:$C$21,2,0)),0,VLOOKUP($Y1445, Datos!$B$17:$C$21,2,0)+1),  0),  "-")</f>
        <v>25</v>
      </c>
      <c r="AA1445" s="177"/>
      <c r="AB1445" s="177"/>
      <c r="AC1445" s="179"/>
      <c r="AD1445" s="180"/>
      <c r="AE1445" s="198">
        <f t="shared" si="69"/>
        <v>22</v>
      </c>
      <c r="AF1445" s="198">
        <f t="shared" si="70"/>
        <v>25</v>
      </c>
      <c r="AG1445" s="178">
        <v>3</v>
      </c>
      <c r="AH1445" s="198" t="str">
        <f>IF(ISERROR(VLOOKUP($AG1445,Datos!$A$9:$E$13,2,0)),"",VLOOKUP($AG1445,Datos!$A$9:$E$13,2,0))</f>
        <v>3 Moderado</v>
      </c>
      <c r="AI1445" s="197" t="str">
        <f>IF(ISERROR(VLOOKUP($AJ1445,Datos!$D$8:$E$13,2,0)),0,VLOOKUP($AJ1445,Datos!$D$8:$E$13,2,0))</f>
        <v>Extremadamente Dañino</v>
      </c>
      <c r="AJ1445" s="198">
        <f>IF(ISERROR(VLOOKUP($X1445,Datos!$B$8:$E$13,3,0)), 0, VLOOKUP($X1445,Datos!$B$8:$E$13,3,0))</f>
        <v>4</v>
      </c>
      <c r="AK1445" s="198">
        <f>IF(ISERROR(VLOOKUP(AL1445,Datos!D1438:E1443,2,0)),0,VLOOKUP(AL1445,Datos!D1438:E1443,2,0))</f>
        <v>0</v>
      </c>
      <c r="AL1445" s="198">
        <f>IF(ISERROR(VLOOKUP(Y1445,Datos!B1438:E1443,3,0)),0,VLOOKUP(Y1445,Datos!B1438:E1443,3,0))</f>
        <v>0</v>
      </c>
      <c r="AM1445" s="198">
        <f t="shared" si="71"/>
        <v>4</v>
      </c>
      <c r="AN1445" s="198" t="str">
        <f>IF(ISERROR(VLOOKUP($AM1445,Datos!$I$24:$J$28,2,0)),"-",VLOOKUP($AM1445,Datos!$I$24:$J$28,2,0))</f>
        <v>Moderado</v>
      </c>
    </row>
    <row r="1446" spans="1:40" s="199" customFormat="1">
      <c r="A1446" s="196"/>
      <c r="B1446" s="177"/>
      <c r="C1446" s="177"/>
      <c r="D1446" s="177"/>
      <c r="E1446" s="177"/>
      <c r="F1446" s="177"/>
      <c r="G1446" s="177"/>
      <c r="H1446" s="177"/>
      <c r="I1446" s="177"/>
      <c r="J1446" s="177"/>
      <c r="K1446" s="177"/>
      <c r="L1446" s="177"/>
      <c r="M1446" s="178" t="s">
        <v>191</v>
      </c>
      <c r="N1446" s="178" t="s">
        <v>194</v>
      </c>
      <c r="O1446" s="198">
        <f>IF( AND($M1446&lt;&gt;"", $N1446&lt;&gt;""), VLOOKUP( IF(ISERROR(VLOOKUP($M1446,Datos!$B$8:$C$13,2,0)),0,VLOOKUP($M1446,Datos!$B$8:$C$13,2,0)), Datos!$I$9:$N$13, IF(ISERROR(VLOOKUP($N1446,Datos!$B$17:$C$21,2,0)),0,VLOOKUP($N1446, Datos!$B$17:$C$21,2,0)+1),  0),  "-")</f>
        <v>22</v>
      </c>
      <c r="P1446" s="177"/>
      <c r="Q1446" s="177"/>
      <c r="R1446" s="177"/>
      <c r="S1446" s="178" t="s">
        <v>40</v>
      </c>
      <c r="T1446" s="198" t="str">
        <f>IF(ISERROR(VLOOKUP($S1446,Datos!$B$25:$C$29,2,0)),"", VLOOKUP($S1446,Datos!$B$25:$C$29,2,0))</f>
        <v>Alta</v>
      </c>
      <c r="U1446" s="198" t="str">
        <f>VLOOKUP($S1446,'Efectividad de Controles'!$B$5:$D$9,3,0)</f>
        <v>Impacto / Probabilidad</v>
      </c>
      <c r="V1446" s="177"/>
      <c r="W1446" s="177"/>
      <c r="X1446" s="178" t="s">
        <v>191</v>
      </c>
      <c r="Y1446" s="178" t="s">
        <v>196</v>
      </c>
      <c r="Z1446" s="198">
        <f>IF( AND($X1446&lt;&gt;"", $Y1446&lt;&gt;""), VLOOKUP( IF(ISERROR(VLOOKUP($X1446,Datos!$B$8:$C$13,2,0)),0,VLOOKUP($X1446,Datos!$B$8:$C$13,2,0)), Datos!$I$9:$N$13, IF(ISERROR(VLOOKUP($Y1446,Datos!$B$17:$C$21,2,0)),0,VLOOKUP($Y1446, Datos!$B$17:$C$21,2,0)+1),  0),  "-")</f>
        <v>25</v>
      </c>
      <c r="AA1446" s="177"/>
      <c r="AB1446" s="177"/>
      <c r="AC1446" s="179"/>
      <c r="AD1446" s="180"/>
      <c r="AE1446" s="198">
        <f t="shared" si="69"/>
        <v>22</v>
      </c>
      <c r="AF1446" s="198">
        <f t="shared" si="70"/>
        <v>25</v>
      </c>
      <c r="AG1446" s="178">
        <v>3</v>
      </c>
      <c r="AH1446" s="198" t="str">
        <f>IF(ISERROR(VLOOKUP($AG1446,Datos!$A$9:$E$13,2,0)),"",VLOOKUP($AG1446,Datos!$A$9:$E$13,2,0))</f>
        <v>3 Moderado</v>
      </c>
      <c r="AI1446" s="197" t="str">
        <f>IF(ISERROR(VLOOKUP($AJ1446,Datos!$D$8:$E$13,2,0)),0,VLOOKUP($AJ1446,Datos!$D$8:$E$13,2,0))</f>
        <v>Extremadamente Dañino</v>
      </c>
      <c r="AJ1446" s="198">
        <f>IF(ISERROR(VLOOKUP($X1446,Datos!$B$8:$E$13,3,0)), 0, VLOOKUP($X1446,Datos!$B$8:$E$13,3,0))</f>
        <v>4</v>
      </c>
      <c r="AK1446" s="198">
        <f>IF(ISERROR(VLOOKUP(AL1446,Datos!D1439:E1444,2,0)),0,VLOOKUP(AL1446,Datos!D1439:E1444,2,0))</f>
        <v>0</v>
      </c>
      <c r="AL1446" s="198">
        <f>IF(ISERROR(VLOOKUP(Y1446,Datos!B1439:E1444,3,0)),0,VLOOKUP(Y1446,Datos!B1439:E1444,3,0))</f>
        <v>0</v>
      </c>
      <c r="AM1446" s="198">
        <f t="shared" si="71"/>
        <v>4</v>
      </c>
      <c r="AN1446" s="198" t="str">
        <f>IF(ISERROR(VLOOKUP($AM1446,Datos!$I$24:$J$28,2,0)),"-",VLOOKUP($AM1446,Datos!$I$24:$J$28,2,0))</f>
        <v>Moderado</v>
      </c>
    </row>
    <row r="1447" spans="1:40" s="199" customFormat="1">
      <c r="A1447" s="196"/>
      <c r="B1447" s="177"/>
      <c r="C1447" s="177"/>
      <c r="D1447" s="177"/>
      <c r="E1447" s="177"/>
      <c r="F1447" s="177"/>
      <c r="G1447" s="177"/>
      <c r="H1447" s="177"/>
      <c r="I1447" s="177"/>
      <c r="J1447" s="177"/>
      <c r="K1447" s="177"/>
      <c r="L1447" s="177"/>
      <c r="M1447" s="178" t="s">
        <v>191</v>
      </c>
      <c r="N1447" s="178" t="s">
        <v>194</v>
      </c>
      <c r="O1447" s="198">
        <f>IF( AND($M1447&lt;&gt;"", $N1447&lt;&gt;""), VLOOKUP( IF(ISERROR(VLOOKUP($M1447,Datos!$B$8:$C$13,2,0)),0,VLOOKUP($M1447,Datos!$B$8:$C$13,2,0)), Datos!$I$9:$N$13, IF(ISERROR(VLOOKUP($N1447,Datos!$B$17:$C$21,2,0)),0,VLOOKUP($N1447, Datos!$B$17:$C$21,2,0)+1),  0),  "-")</f>
        <v>22</v>
      </c>
      <c r="P1447" s="177"/>
      <c r="Q1447" s="177"/>
      <c r="R1447" s="177"/>
      <c r="S1447" s="178" t="s">
        <v>40</v>
      </c>
      <c r="T1447" s="198" t="str">
        <f>IF(ISERROR(VLOOKUP($S1447,Datos!$B$25:$C$29,2,0)),"", VLOOKUP($S1447,Datos!$B$25:$C$29,2,0))</f>
        <v>Alta</v>
      </c>
      <c r="U1447" s="198" t="str">
        <f>VLOOKUP($S1447,'Efectividad de Controles'!$B$5:$D$9,3,0)</f>
        <v>Impacto / Probabilidad</v>
      </c>
      <c r="V1447" s="177"/>
      <c r="W1447" s="177"/>
      <c r="X1447" s="178" t="s">
        <v>191</v>
      </c>
      <c r="Y1447" s="178" t="s">
        <v>196</v>
      </c>
      <c r="Z1447" s="198">
        <f>IF( AND($X1447&lt;&gt;"", $Y1447&lt;&gt;""), VLOOKUP( IF(ISERROR(VLOOKUP($X1447,Datos!$B$8:$C$13,2,0)),0,VLOOKUP($X1447,Datos!$B$8:$C$13,2,0)), Datos!$I$9:$N$13, IF(ISERROR(VLOOKUP($Y1447,Datos!$B$17:$C$21,2,0)),0,VLOOKUP($Y1447, Datos!$B$17:$C$21,2,0)+1),  0),  "-")</f>
        <v>25</v>
      </c>
      <c r="AA1447" s="177"/>
      <c r="AB1447" s="177"/>
      <c r="AC1447" s="179"/>
      <c r="AD1447" s="180"/>
      <c r="AE1447" s="198">
        <f t="shared" si="69"/>
        <v>22</v>
      </c>
      <c r="AF1447" s="198">
        <f t="shared" si="70"/>
        <v>25</v>
      </c>
      <c r="AG1447" s="178">
        <v>3</v>
      </c>
      <c r="AH1447" s="198" t="str">
        <f>IF(ISERROR(VLOOKUP($AG1447,Datos!$A$9:$E$13,2,0)),"",VLOOKUP($AG1447,Datos!$A$9:$E$13,2,0))</f>
        <v>3 Moderado</v>
      </c>
      <c r="AI1447" s="197" t="str">
        <f>IF(ISERROR(VLOOKUP($AJ1447,Datos!$D$8:$E$13,2,0)),0,VLOOKUP($AJ1447,Datos!$D$8:$E$13,2,0))</f>
        <v>Extremadamente Dañino</v>
      </c>
      <c r="AJ1447" s="198">
        <f>IF(ISERROR(VLOOKUP($X1447,Datos!$B$8:$E$13,3,0)), 0, VLOOKUP($X1447,Datos!$B$8:$E$13,3,0))</f>
        <v>4</v>
      </c>
      <c r="AK1447" s="198">
        <f>IF(ISERROR(VLOOKUP(AL1447,Datos!D1440:E1445,2,0)),0,VLOOKUP(AL1447,Datos!D1440:E1445,2,0))</f>
        <v>0</v>
      </c>
      <c r="AL1447" s="198">
        <f>IF(ISERROR(VLOOKUP(Y1447,Datos!B1440:E1445,3,0)),0,VLOOKUP(Y1447,Datos!B1440:E1445,3,0))</f>
        <v>0</v>
      </c>
      <c r="AM1447" s="198">
        <f t="shared" si="71"/>
        <v>4</v>
      </c>
      <c r="AN1447" s="198" t="str">
        <f>IF(ISERROR(VLOOKUP($AM1447,Datos!$I$24:$J$28,2,0)),"-",VLOOKUP($AM1447,Datos!$I$24:$J$28,2,0))</f>
        <v>Moderado</v>
      </c>
    </row>
    <row r="1448" spans="1:40" s="199" customFormat="1">
      <c r="A1448" s="196"/>
      <c r="B1448" s="177"/>
      <c r="C1448" s="177"/>
      <c r="D1448" s="177"/>
      <c r="E1448" s="177"/>
      <c r="F1448" s="177"/>
      <c r="G1448" s="177"/>
      <c r="H1448" s="177"/>
      <c r="I1448" s="177"/>
      <c r="J1448" s="177"/>
      <c r="K1448" s="177"/>
      <c r="L1448" s="177"/>
      <c r="M1448" s="178" t="s">
        <v>191</v>
      </c>
      <c r="N1448" s="178" t="s">
        <v>194</v>
      </c>
      <c r="O1448" s="198">
        <f>IF( AND($M1448&lt;&gt;"", $N1448&lt;&gt;""), VLOOKUP( IF(ISERROR(VLOOKUP($M1448,Datos!$B$8:$C$13,2,0)),0,VLOOKUP($M1448,Datos!$B$8:$C$13,2,0)), Datos!$I$9:$N$13, IF(ISERROR(VLOOKUP($N1448,Datos!$B$17:$C$21,2,0)),0,VLOOKUP($N1448, Datos!$B$17:$C$21,2,0)+1),  0),  "-")</f>
        <v>22</v>
      </c>
      <c r="P1448" s="177"/>
      <c r="Q1448" s="177"/>
      <c r="R1448" s="177"/>
      <c r="S1448" s="178" t="s">
        <v>40</v>
      </c>
      <c r="T1448" s="198" t="str">
        <f>IF(ISERROR(VLOOKUP($S1448,Datos!$B$25:$C$29,2,0)),"", VLOOKUP($S1448,Datos!$B$25:$C$29,2,0))</f>
        <v>Alta</v>
      </c>
      <c r="U1448" s="198" t="str">
        <f>VLOOKUP($S1448,'Efectividad de Controles'!$B$5:$D$9,3,0)</f>
        <v>Impacto / Probabilidad</v>
      </c>
      <c r="V1448" s="177"/>
      <c r="W1448" s="177"/>
      <c r="X1448" s="178" t="s">
        <v>191</v>
      </c>
      <c r="Y1448" s="178" t="s">
        <v>196</v>
      </c>
      <c r="Z1448" s="198">
        <f>IF( AND($X1448&lt;&gt;"", $Y1448&lt;&gt;""), VLOOKUP( IF(ISERROR(VLOOKUP($X1448,Datos!$B$8:$C$13,2,0)),0,VLOOKUP($X1448,Datos!$B$8:$C$13,2,0)), Datos!$I$9:$N$13, IF(ISERROR(VLOOKUP($Y1448,Datos!$B$17:$C$21,2,0)),0,VLOOKUP($Y1448, Datos!$B$17:$C$21,2,0)+1),  0),  "-")</f>
        <v>25</v>
      </c>
      <c r="AA1448" s="177"/>
      <c r="AB1448" s="177"/>
      <c r="AC1448" s="179"/>
      <c r="AD1448" s="180"/>
      <c r="AE1448" s="198">
        <f t="shared" si="69"/>
        <v>22</v>
      </c>
      <c r="AF1448" s="198">
        <f t="shared" si="70"/>
        <v>25</v>
      </c>
      <c r="AG1448" s="178">
        <v>3</v>
      </c>
      <c r="AH1448" s="198" t="str">
        <f>IF(ISERROR(VLOOKUP($AG1448,Datos!$A$9:$E$13,2,0)),"",VLOOKUP($AG1448,Datos!$A$9:$E$13,2,0))</f>
        <v>3 Moderado</v>
      </c>
      <c r="AI1448" s="197" t="str">
        <f>IF(ISERROR(VLOOKUP($AJ1448,Datos!$D$8:$E$13,2,0)),0,VLOOKUP($AJ1448,Datos!$D$8:$E$13,2,0))</f>
        <v>Extremadamente Dañino</v>
      </c>
      <c r="AJ1448" s="198">
        <f>IF(ISERROR(VLOOKUP($X1448,Datos!$B$8:$E$13,3,0)), 0, VLOOKUP($X1448,Datos!$B$8:$E$13,3,0))</f>
        <v>4</v>
      </c>
      <c r="AK1448" s="198">
        <f>IF(ISERROR(VLOOKUP(AL1448,Datos!D1441:E1446,2,0)),0,VLOOKUP(AL1448,Datos!D1441:E1446,2,0))</f>
        <v>0</v>
      </c>
      <c r="AL1448" s="198">
        <f>IF(ISERROR(VLOOKUP(Y1448,Datos!B1441:E1446,3,0)),0,VLOOKUP(Y1448,Datos!B1441:E1446,3,0))</f>
        <v>0</v>
      </c>
      <c r="AM1448" s="198">
        <f t="shared" si="71"/>
        <v>4</v>
      </c>
      <c r="AN1448" s="198" t="str">
        <f>IF(ISERROR(VLOOKUP($AM1448,Datos!$I$24:$J$28,2,0)),"-",VLOOKUP($AM1448,Datos!$I$24:$J$28,2,0))</f>
        <v>Moderado</v>
      </c>
    </row>
    <row r="1449" spans="1:40" s="199" customFormat="1">
      <c r="A1449" s="196"/>
      <c r="B1449" s="177"/>
      <c r="C1449" s="177"/>
      <c r="D1449" s="177"/>
      <c r="E1449" s="177"/>
      <c r="F1449" s="177"/>
      <c r="G1449" s="177"/>
      <c r="H1449" s="177"/>
      <c r="I1449" s="177"/>
      <c r="J1449" s="177"/>
      <c r="K1449" s="177"/>
      <c r="L1449" s="177"/>
      <c r="M1449" s="178" t="s">
        <v>191</v>
      </c>
      <c r="N1449" s="178" t="s">
        <v>194</v>
      </c>
      <c r="O1449" s="198">
        <f>IF( AND($M1449&lt;&gt;"", $N1449&lt;&gt;""), VLOOKUP( IF(ISERROR(VLOOKUP($M1449,Datos!$B$8:$C$13,2,0)),0,VLOOKUP($M1449,Datos!$B$8:$C$13,2,0)), Datos!$I$9:$N$13, IF(ISERROR(VLOOKUP($N1449,Datos!$B$17:$C$21,2,0)),0,VLOOKUP($N1449, Datos!$B$17:$C$21,2,0)+1),  0),  "-")</f>
        <v>22</v>
      </c>
      <c r="P1449" s="177"/>
      <c r="Q1449" s="177"/>
      <c r="R1449" s="177"/>
      <c r="S1449" s="178" t="s">
        <v>40</v>
      </c>
      <c r="T1449" s="198" t="str">
        <f>IF(ISERROR(VLOOKUP($S1449,Datos!$B$25:$C$29,2,0)),"", VLOOKUP($S1449,Datos!$B$25:$C$29,2,0))</f>
        <v>Alta</v>
      </c>
      <c r="U1449" s="198" t="str">
        <f>VLOOKUP($S1449,'Efectividad de Controles'!$B$5:$D$9,3,0)</f>
        <v>Impacto / Probabilidad</v>
      </c>
      <c r="V1449" s="177"/>
      <c r="W1449" s="177"/>
      <c r="X1449" s="178" t="s">
        <v>191</v>
      </c>
      <c r="Y1449" s="178" t="s">
        <v>196</v>
      </c>
      <c r="Z1449" s="198">
        <f>IF( AND($X1449&lt;&gt;"", $Y1449&lt;&gt;""), VLOOKUP( IF(ISERROR(VLOOKUP($X1449,Datos!$B$8:$C$13,2,0)),0,VLOOKUP($X1449,Datos!$B$8:$C$13,2,0)), Datos!$I$9:$N$13, IF(ISERROR(VLOOKUP($Y1449,Datos!$B$17:$C$21,2,0)),0,VLOOKUP($Y1449, Datos!$B$17:$C$21,2,0)+1),  0),  "-")</f>
        <v>25</v>
      </c>
      <c r="AA1449" s="177"/>
      <c r="AB1449" s="177"/>
      <c r="AC1449" s="179"/>
      <c r="AD1449" s="180"/>
      <c r="AE1449" s="198">
        <f t="shared" si="69"/>
        <v>22</v>
      </c>
      <c r="AF1449" s="198">
        <f t="shared" si="70"/>
        <v>25</v>
      </c>
      <c r="AG1449" s="178">
        <v>3</v>
      </c>
      <c r="AH1449" s="198" t="str">
        <f>IF(ISERROR(VLOOKUP($AG1449,Datos!$A$9:$E$13,2,0)),"",VLOOKUP($AG1449,Datos!$A$9:$E$13,2,0))</f>
        <v>3 Moderado</v>
      </c>
      <c r="AI1449" s="197" t="str">
        <f>IF(ISERROR(VLOOKUP($AJ1449,Datos!$D$8:$E$13,2,0)),0,VLOOKUP($AJ1449,Datos!$D$8:$E$13,2,0))</f>
        <v>Extremadamente Dañino</v>
      </c>
      <c r="AJ1449" s="198">
        <f>IF(ISERROR(VLOOKUP($X1449,Datos!$B$8:$E$13,3,0)), 0, VLOOKUP($X1449,Datos!$B$8:$E$13,3,0))</f>
        <v>4</v>
      </c>
      <c r="AK1449" s="198">
        <f>IF(ISERROR(VLOOKUP(AL1449,Datos!D1442:E1447,2,0)),0,VLOOKUP(AL1449,Datos!D1442:E1447,2,0))</f>
        <v>0</v>
      </c>
      <c r="AL1449" s="198">
        <f>IF(ISERROR(VLOOKUP(Y1449,Datos!B1442:E1447,3,0)),0,VLOOKUP(Y1449,Datos!B1442:E1447,3,0))</f>
        <v>0</v>
      </c>
      <c r="AM1449" s="198">
        <f t="shared" si="71"/>
        <v>4</v>
      </c>
      <c r="AN1449" s="198" t="str">
        <f>IF(ISERROR(VLOOKUP($AM1449,Datos!$I$24:$J$28,2,0)),"-",VLOOKUP($AM1449,Datos!$I$24:$J$28,2,0))</f>
        <v>Moderado</v>
      </c>
    </row>
    <row r="1450" spans="1:40" s="199" customFormat="1">
      <c r="A1450" s="196"/>
      <c r="B1450" s="177"/>
      <c r="C1450" s="177"/>
      <c r="D1450" s="177"/>
      <c r="E1450" s="177"/>
      <c r="F1450" s="177"/>
      <c r="G1450" s="177"/>
      <c r="H1450" s="177"/>
      <c r="I1450" s="177"/>
      <c r="J1450" s="177"/>
      <c r="K1450" s="177"/>
      <c r="L1450" s="177"/>
      <c r="M1450" s="178" t="s">
        <v>191</v>
      </c>
      <c r="N1450" s="178" t="s">
        <v>194</v>
      </c>
      <c r="O1450" s="198">
        <f>IF( AND($M1450&lt;&gt;"", $N1450&lt;&gt;""), VLOOKUP( IF(ISERROR(VLOOKUP($M1450,Datos!$B$8:$C$13,2,0)),0,VLOOKUP($M1450,Datos!$B$8:$C$13,2,0)), Datos!$I$9:$N$13, IF(ISERROR(VLOOKUP($N1450,Datos!$B$17:$C$21,2,0)),0,VLOOKUP($N1450, Datos!$B$17:$C$21,2,0)+1),  0),  "-")</f>
        <v>22</v>
      </c>
      <c r="P1450" s="177"/>
      <c r="Q1450" s="177"/>
      <c r="R1450" s="177"/>
      <c r="S1450" s="178" t="s">
        <v>40</v>
      </c>
      <c r="T1450" s="198" t="str">
        <f>IF(ISERROR(VLOOKUP($S1450,Datos!$B$25:$C$29,2,0)),"", VLOOKUP($S1450,Datos!$B$25:$C$29,2,0))</f>
        <v>Alta</v>
      </c>
      <c r="U1450" s="198" t="str">
        <f>VLOOKUP($S1450,'Efectividad de Controles'!$B$5:$D$9,3,0)</f>
        <v>Impacto / Probabilidad</v>
      </c>
      <c r="V1450" s="177"/>
      <c r="W1450" s="177"/>
      <c r="X1450" s="178" t="s">
        <v>191</v>
      </c>
      <c r="Y1450" s="178" t="s">
        <v>196</v>
      </c>
      <c r="Z1450" s="198">
        <f>IF( AND($X1450&lt;&gt;"", $Y1450&lt;&gt;""), VLOOKUP( IF(ISERROR(VLOOKUP($X1450,Datos!$B$8:$C$13,2,0)),0,VLOOKUP($X1450,Datos!$B$8:$C$13,2,0)), Datos!$I$9:$N$13, IF(ISERROR(VLOOKUP($Y1450,Datos!$B$17:$C$21,2,0)),0,VLOOKUP($Y1450, Datos!$B$17:$C$21,2,0)+1),  0),  "-")</f>
        <v>25</v>
      </c>
      <c r="AA1450" s="177"/>
      <c r="AB1450" s="177"/>
      <c r="AC1450" s="179"/>
      <c r="AD1450" s="180"/>
      <c r="AE1450" s="198">
        <f t="shared" si="69"/>
        <v>22</v>
      </c>
      <c r="AF1450" s="198">
        <f t="shared" si="70"/>
        <v>25</v>
      </c>
      <c r="AG1450" s="178">
        <v>3</v>
      </c>
      <c r="AH1450" s="198" t="str">
        <f>IF(ISERROR(VLOOKUP($AG1450,Datos!$A$9:$E$13,2,0)),"",VLOOKUP($AG1450,Datos!$A$9:$E$13,2,0))</f>
        <v>3 Moderado</v>
      </c>
      <c r="AI1450" s="197" t="str">
        <f>IF(ISERROR(VLOOKUP($AJ1450,Datos!$D$8:$E$13,2,0)),0,VLOOKUP($AJ1450,Datos!$D$8:$E$13,2,0))</f>
        <v>Extremadamente Dañino</v>
      </c>
      <c r="AJ1450" s="198">
        <f>IF(ISERROR(VLOOKUP($X1450,Datos!$B$8:$E$13,3,0)), 0, VLOOKUP($X1450,Datos!$B$8:$E$13,3,0))</f>
        <v>4</v>
      </c>
      <c r="AK1450" s="198">
        <f>IF(ISERROR(VLOOKUP(AL1450,Datos!D1443:E1448,2,0)),0,VLOOKUP(AL1450,Datos!D1443:E1448,2,0))</f>
        <v>0</v>
      </c>
      <c r="AL1450" s="198">
        <f>IF(ISERROR(VLOOKUP(Y1450,Datos!B1443:E1448,3,0)),0,VLOOKUP(Y1450,Datos!B1443:E1448,3,0))</f>
        <v>0</v>
      </c>
      <c r="AM1450" s="198">
        <f t="shared" si="71"/>
        <v>4</v>
      </c>
      <c r="AN1450" s="198" t="str">
        <f>IF(ISERROR(VLOOKUP($AM1450,Datos!$I$24:$J$28,2,0)),"-",VLOOKUP($AM1450,Datos!$I$24:$J$28,2,0))</f>
        <v>Moderado</v>
      </c>
    </row>
    <row r="1451" spans="1:40" s="199" customFormat="1">
      <c r="A1451" s="196"/>
      <c r="B1451" s="177"/>
      <c r="C1451" s="177"/>
      <c r="D1451" s="177"/>
      <c r="E1451" s="177"/>
      <c r="F1451" s="177"/>
      <c r="G1451" s="177"/>
      <c r="H1451" s="177"/>
      <c r="I1451" s="177"/>
      <c r="J1451" s="177"/>
      <c r="K1451" s="177"/>
      <c r="L1451" s="177"/>
      <c r="M1451" s="178" t="s">
        <v>191</v>
      </c>
      <c r="N1451" s="178" t="s">
        <v>194</v>
      </c>
      <c r="O1451" s="198">
        <f>IF( AND($M1451&lt;&gt;"", $N1451&lt;&gt;""), VLOOKUP( IF(ISERROR(VLOOKUP($M1451,Datos!$B$8:$C$13,2,0)),0,VLOOKUP($M1451,Datos!$B$8:$C$13,2,0)), Datos!$I$9:$N$13, IF(ISERROR(VLOOKUP($N1451,Datos!$B$17:$C$21,2,0)),0,VLOOKUP($N1451, Datos!$B$17:$C$21,2,0)+1),  0),  "-")</f>
        <v>22</v>
      </c>
      <c r="P1451" s="177"/>
      <c r="Q1451" s="177"/>
      <c r="R1451" s="177"/>
      <c r="S1451" s="178" t="s">
        <v>40</v>
      </c>
      <c r="T1451" s="198" t="str">
        <f>IF(ISERROR(VLOOKUP($S1451,Datos!$B$25:$C$29,2,0)),"", VLOOKUP($S1451,Datos!$B$25:$C$29,2,0))</f>
        <v>Alta</v>
      </c>
      <c r="U1451" s="198" t="str">
        <f>VLOOKUP($S1451,'Efectividad de Controles'!$B$5:$D$9,3,0)</f>
        <v>Impacto / Probabilidad</v>
      </c>
      <c r="V1451" s="177"/>
      <c r="W1451" s="177"/>
      <c r="X1451" s="178" t="s">
        <v>191</v>
      </c>
      <c r="Y1451" s="178" t="s">
        <v>196</v>
      </c>
      <c r="Z1451" s="198">
        <f>IF( AND($X1451&lt;&gt;"", $Y1451&lt;&gt;""), VLOOKUP( IF(ISERROR(VLOOKUP($X1451,Datos!$B$8:$C$13,2,0)),0,VLOOKUP($X1451,Datos!$B$8:$C$13,2,0)), Datos!$I$9:$N$13, IF(ISERROR(VLOOKUP($Y1451,Datos!$B$17:$C$21,2,0)),0,VLOOKUP($Y1451, Datos!$B$17:$C$21,2,0)+1),  0),  "-")</f>
        <v>25</v>
      </c>
      <c r="AA1451" s="177"/>
      <c r="AB1451" s="177"/>
      <c r="AC1451" s="179"/>
      <c r="AD1451" s="180"/>
      <c r="AE1451" s="198">
        <f t="shared" si="69"/>
        <v>22</v>
      </c>
      <c r="AF1451" s="198">
        <f t="shared" si="70"/>
        <v>25</v>
      </c>
      <c r="AG1451" s="178">
        <v>3</v>
      </c>
      <c r="AH1451" s="198" t="str">
        <f>IF(ISERROR(VLOOKUP($AG1451,Datos!$A$9:$E$13,2,0)),"",VLOOKUP($AG1451,Datos!$A$9:$E$13,2,0))</f>
        <v>3 Moderado</v>
      </c>
      <c r="AI1451" s="197" t="str">
        <f>IF(ISERROR(VLOOKUP($AJ1451,Datos!$D$8:$E$13,2,0)),0,VLOOKUP($AJ1451,Datos!$D$8:$E$13,2,0))</f>
        <v>Extremadamente Dañino</v>
      </c>
      <c r="AJ1451" s="198">
        <f>IF(ISERROR(VLOOKUP($X1451,Datos!$B$8:$E$13,3,0)), 0, VLOOKUP($X1451,Datos!$B$8:$E$13,3,0))</f>
        <v>4</v>
      </c>
      <c r="AK1451" s="198">
        <f>IF(ISERROR(VLOOKUP(AL1451,Datos!D1444:E1449,2,0)),0,VLOOKUP(AL1451,Datos!D1444:E1449,2,0))</f>
        <v>0</v>
      </c>
      <c r="AL1451" s="198">
        <f>IF(ISERROR(VLOOKUP(Y1451,Datos!B1444:E1449,3,0)),0,VLOOKUP(Y1451,Datos!B1444:E1449,3,0))</f>
        <v>0</v>
      </c>
      <c r="AM1451" s="198">
        <f t="shared" si="71"/>
        <v>4</v>
      </c>
      <c r="AN1451" s="198" t="str">
        <f>IF(ISERROR(VLOOKUP($AM1451,Datos!$I$24:$J$28,2,0)),"-",VLOOKUP($AM1451,Datos!$I$24:$J$28,2,0))</f>
        <v>Moderado</v>
      </c>
    </row>
    <row r="1452" spans="1:40" s="199" customFormat="1">
      <c r="A1452" s="196"/>
      <c r="B1452" s="177"/>
      <c r="C1452" s="177"/>
      <c r="D1452" s="177"/>
      <c r="E1452" s="177"/>
      <c r="F1452" s="177"/>
      <c r="G1452" s="177"/>
      <c r="H1452" s="177"/>
      <c r="I1452" s="177"/>
      <c r="J1452" s="177"/>
      <c r="K1452" s="177"/>
      <c r="L1452" s="177"/>
      <c r="M1452" s="178" t="s">
        <v>191</v>
      </c>
      <c r="N1452" s="178" t="s">
        <v>194</v>
      </c>
      <c r="O1452" s="198">
        <f>IF( AND($M1452&lt;&gt;"", $N1452&lt;&gt;""), VLOOKUP( IF(ISERROR(VLOOKUP($M1452,Datos!$B$8:$C$13,2,0)),0,VLOOKUP($M1452,Datos!$B$8:$C$13,2,0)), Datos!$I$9:$N$13, IF(ISERROR(VLOOKUP($N1452,Datos!$B$17:$C$21,2,0)),0,VLOOKUP($N1452, Datos!$B$17:$C$21,2,0)+1),  0),  "-")</f>
        <v>22</v>
      </c>
      <c r="P1452" s="177"/>
      <c r="Q1452" s="177"/>
      <c r="R1452" s="177"/>
      <c r="S1452" s="178" t="s">
        <v>40</v>
      </c>
      <c r="T1452" s="198" t="str">
        <f>IF(ISERROR(VLOOKUP($S1452,Datos!$B$25:$C$29,2,0)),"", VLOOKUP($S1452,Datos!$B$25:$C$29,2,0))</f>
        <v>Alta</v>
      </c>
      <c r="U1452" s="198" t="str">
        <f>VLOOKUP($S1452,'Efectividad de Controles'!$B$5:$D$9,3,0)</f>
        <v>Impacto / Probabilidad</v>
      </c>
      <c r="V1452" s="177"/>
      <c r="W1452" s="177"/>
      <c r="X1452" s="178" t="s">
        <v>191</v>
      </c>
      <c r="Y1452" s="178" t="s">
        <v>196</v>
      </c>
      <c r="Z1452" s="198">
        <f>IF( AND($X1452&lt;&gt;"", $Y1452&lt;&gt;""), VLOOKUP( IF(ISERROR(VLOOKUP($X1452,Datos!$B$8:$C$13,2,0)),0,VLOOKUP($X1452,Datos!$B$8:$C$13,2,0)), Datos!$I$9:$N$13, IF(ISERROR(VLOOKUP($Y1452,Datos!$B$17:$C$21,2,0)),0,VLOOKUP($Y1452, Datos!$B$17:$C$21,2,0)+1),  0),  "-")</f>
        <v>25</v>
      </c>
      <c r="AA1452" s="177"/>
      <c r="AB1452" s="177"/>
      <c r="AC1452" s="179"/>
      <c r="AD1452" s="180"/>
      <c r="AE1452" s="198">
        <f t="shared" si="69"/>
        <v>22</v>
      </c>
      <c r="AF1452" s="198">
        <f t="shared" si="70"/>
        <v>25</v>
      </c>
      <c r="AG1452" s="178">
        <v>3</v>
      </c>
      <c r="AH1452" s="198" t="str">
        <f>IF(ISERROR(VLOOKUP($AG1452,Datos!$A$9:$E$13,2,0)),"",VLOOKUP($AG1452,Datos!$A$9:$E$13,2,0))</f>
        <v>3 Moderado</v>
      </c>
      <c r="AI1452" s="197" t="str">
        <f>IF(ISERROR(VLOOKUP($AJ1452,Datos!$D$8:$E$13,2,0)),0,VLOOKUP($AJ1452,Datos!$D$8:$E$13,2,0))</f>
        <v>Extremadamente Dañino</v>
      </c>
      <c r="AJ1452" s="198">
        <f>IF(ISERROR(VLOOKUP($X1452,Datos!$B$8:$E$13,3,0)), 0, VLOOKUP($X1452,Datos!$B$8:$E$13,3,0))</f>
        <v>4</v>
      </c>
      <c r="AK1452" s="198">
        <f>IF(ISERROR(VLOOKUP(AL1452,Datos!D1445:E1450,2,0)),0,VLOOKUP(AL1452,Datos!D1445:E1450,2,0))</f>
        <v>0</v>
      </c>
      <c r="AL1452" s="198">
        <f>IF(ISERROR(VLOOKUP(Y1452,Datos!B1445:E1450,3,0)),0,VLOOKUP(Y1452,Datos!B1445:E1450,3,0))</f>
        <v>0</v>
      </c>
      <c r="AM1452" s="198">
        <f t="shared" si="71"/>
        <v>4</v>
      </c>
      <c r="AN1452" s="198" t="str">
        <f>IF(ISERROR(VLOOKUP($AM1452,Datos!$I$24:$J$28,2,0)),"-",VLOOKUP($AM1452,Datos!$I$24:$J$28,2,0))</f>
        <v>Moderado</v>
      </c>
    </row>
    <row r="1453" spans="1:40" s="199" customFormat="1">
      <c r="A1453" s="196"/>
      <c r="B1453" s="177"/>
      <c r="C1453" s="177"/>
      <c r="D1453" s="177"/>
      <c r="E1453" s="177"/>
      <c r="F1453" s="177"/>
      <c r="G1453" s="177"/>
      <c r="H1453" s="177"/>
      <c r="I1453" s="177"/>
      <c r="J1453" s="177"/>
      <c r="K1453" s="177"/>
      <c r="L1453" s="177"/>
      <c r="M1453" s="178" t="s">
        <v>191</v>
      </c>
      <c r="N1453" s="178" t="s">
        <v>194</v>
      </c>
      <c r="O1453" s="198">
        <f>IF( AND($M1453&lt;&gt;"", $N1453&lt;&gt;""), VLOOKUP( IF(ISERROR(VLOOKUP($M1453,Datos!$B$8:$C$13,2,0)),0,VLOOKUP($M1453,Datos!$B$8:$C$13,2,0)), Datos!$I$9:$N$13, IF(ISERROR(VLOOKUP($N1453,Datos!$B$17:$C$21,2,0)),0,VLOOKUP($N1453, Datos!$B$17:$C$21,2,0)+1),  0),  "-")</f>
        <v>22</v>
      </c>
      <c r="P1453" s="177"/>
      <c r="Q1453" s="177"/>
      <c r="R1453" s="177"/>
      <c r="S1453" s="178" t="s">
        <v>40</v>
      </c>
      <c r="T1453" s="198" t="str">
        <f>IF(ISERROR(VLOOKUP($S1453,Datos!$B$25:$C$29,2,0)),"", VLOOKUP($S1453,Datos!$B$25:$C$29,2,0))</f>
        <v>Alta</v>
      </c>
      <c r="U1453" s="198" t="str">
        <f>VLOOKUP($S1453,'Efectividad de Controles'!$B$5:$D$9,3,0)</f>
        <v>Impacto / Probabilidad</v>
      </c>
      <c r="V1453" s="177"/>
      <c r="W1453" s="177"/>
      <c r="X1453" s="178" t="s">
        <v>191</v>
      </c>
      <c r="Y1453" s="178" t="s">
        <v>196</v>
      </c>
      <c r="Z1453" s="198">
        <f>IF( AND($X1453&lt;&gt;"", $Y1453&lt;&gt;""), VLOOKUP( IF(ISERROR(VLOOKUP($X1453,Datos!$B$8:$C$13,2,0)),0,VLOOKUP($X1453,Datos!$B$8:$C$13,2,0)), Datos!$I$9:$N$13, IF(ISERROR(VLOOKUP($Y1453,Datos!$B$17:$C$21,2,0)),0,VLOOKUP($Y1453, Datos!$B$17:$C$21,2,0)+1),  0),  "-")</f>
        <v>25</v>
      </c>
      <c r="AA1453" s="177"/>
      <c r="AB1453" s="177"/>
      <c r="AC1453" s="179"/>
      <c r="AD1453" s="180"/>
      <c r="AE1453" s="198">
        <f t="shared" si="69"/>
        <v>22</v>
      </c>
      <c r="AF1453" s="198">
        <f t="shared" si="70"/>
        <v>25</v>
      </c>
      <c r="AG1453" s="178">
        <v>3</v>
      </c>
      <c r="AH1453" s="198" t="str">
        <f>IF(ISERROR(VLOOKUP($AG1453,Datos!$A$9:$E$13,2,0)),"",VLOOKUP($AG1453,Datos!$A$9:$E$13,2,0))</f>
        <v>3 Moderado</v>
      </c>
      <c r="AI1453" s="197" t="str">
        <f>IF(ISERROR(VLOOKUP($AJ1453,Datos!$D$8:$E$13,2,0)),0,VLOOKUP($AJ1453,Datos!$D$8:$E$13,2,0))</f>
        <v>Extremadamente Dañino</v>
      </c>
      <c r="AJ1453" s="198">
        <f>IF(ISERROR(VLOOKUP($X1453,Datos!$B$8:$E$13,3,0)), 0, VLOOKUP($X1453,Datos!$B$8:$E$13,3,0))</f>
        <v>4</v>
      </c>
      <c r="AK1453" s="198">
        <f>IF(ISERROR(VLOOKUP(AL1453,Datos!D1446:E1451,2,0)),0,VLOOKUP(AL1453,Datos!D1446:E1451,2,0))</f>
        <v>0</v>
      </c>
      <c r="AL1453" s="198">
        <f>IF(ISERROR(VLOOKUP(Y1453,Datos!B1446:E1451,3,0)),0,VLOOKUP(Y1453,Datos!B1446:E1451,3,0))</f>
        <v>0</v>
      </c>
      <c r="AM1453" s="198">
        <f t="shared" si="71"/>
        <v>4</v>
      </c>
      <c r="AN1453" s="198" t="str">
        <f>IF(ISERROR(VLOOKUP($AM1453,Datos!$I$24:$J$28,2,0)),"-",VLOOKUP($AM1453,Datos!$I$24:$J$28,2,0))</f>
        <v>Moderado</v>
      </c>
    </row>
    <row r="1454" spans="1:40" s="199" customFormat="1">
      <c r="A1454" s="196"/>
      <c r="B1454" s="177"/>
      <c r="C1454" s="177"/>
      <c r="D1454" s="177"/>
      <c r="E1454" s="177"/>
      <c r="F1454" s="177"/>
      <c r="G1454" s="177"/>
      <c r="H1454" s="177"/>
      <c r="I1454" s="177"/>
      <c r="J1454" s="177"/>
      <c r="K1454" s="177"/>
      <c r="L1454" s="177"/>
      <c r="M1454" s="178" t="s">
        <v>191</v>
      </c>
      <c r="N1454" s="178" t="s">
        <v>194</v>
      </c>
      <c r="O1454" s="198">
        <f>IF( AND($M1454&lt;&gt;"", $N1454&lt;&gt;""), VLOOKUP( IF(ISERROR(VLOOKUP($M1454,Datos!$B$8:$C$13,2,0)),0,VLOOKUP($M1454,Datos!$B$8:$C$13,2,0)), Datos!$I$9:$N$13, IF(ISERROR(VLOOKUP($N1454,Datos!$B$17:$C$21,2,0)),0,VLOOKUP($N1454, Datos!$B$17:$C$21,2,0)+1),  0),  "-")</f>
        <v>22</v>
      </c>
      <c r="P1454" s="177"/>
      <c r="Q1454" s="177"/>
      <c r="R1454" s="177"/>
      <c r="S1454" s="178" t="s">
        <v>40</v>
      </c>
      <c r="T1454" s="198" t="str">
        <f>IF(ISERROR(VLOOKUP($S1454,Datos!$B$25:$C$29,2,0)),"", VLOOKUP($S1454,Datos!$B$25:$C$29,2,0))</f>
        <v>Alta</v>
      </c>
      <c r="U1454" s="198" t="str">
        <f>VLOOKUP($S1454,'Efectividad de Controles'!$B$5:$D$9,3,0)</f>
        <v>Impacto / Probabilidad</v>
      </c>
      <c r="V1454" s="177"/>
      <c r="W1454" s="177"/>
      <c r="X1454" s="178" t="s">
        <v>191</v>
      </c>
      <c r="Y1454" s="178" t="s">
        <v>196</v>
      </c>
      <c r="Z1454" s="198">
        <f>IF( AND($X1454&lt;&gt;"", $Y1454&lt;&gt;""), VLOOKUP( IF(ISERROR(VLOOKUP($X1454,Datos!$B$8:$C$13,2,0)),0,VLOOKUP($X1454,Datos!$B$8:$C$13,2,0)), Datos!$I$9:$N$13, IF(ISERROR(VLOOKUP($Y1454,Datos!$B$17:$C$21,2,0)),0,VLOOKUP($Y1454, Datos!$B$17:$C$21,2,0)+1),  0),  "-")</f>
        <v>25</v>
      </c>
      <c r="AA1454" s="177"/>
      <c r="AB1454" s="177"/>
      <c r="AC1454" s="179"/>
      <c r="AD1454" s="180"/>
      <c r="AE1454" s="198">
        <f t="shared" si="69"/>
        <v>22</v>
      </c>
      <c r="AF1454" s="198">
        <f t="shared" si="70"/>
        <v>25</v>
      </c>
      <c r="AG1454" s="178">
        <v>3</v>
      </c>
      <c r="AH1454" s="198" t="str">
        <f>IF(ISERROR(VLOOKUP($AG1454,Datos!$A$9:$E$13,2,0)),"",VLOOKUP($AG1454,Datos!$A$9:$E$13,2,0))</f>
        <v>3 Moderado</v>
      </c>
      <c r="AI1454" s="197" t="str">
        <f>IF(ISERROR(VLOOKUP($AJ1454,Datos!$D$8:$E$13,2,0)),0,VLOOKUP($AJ1454,Datos!$D$8:$E$13,2,0))</f>
        <v>Extremadamente Dañino</v>
      </c>
      <c r="AJ1454" s="198">
        <f>IF(ISERROR(VLOOKUP($X1454,Datos!$B$8:$E$13,3,0)), 0, VLOOKUP($X1454,Datos!$B$8:$E$13,3,0))</f>
        <v>4</v>
      </c>
      <c r="AK1454" s="198">
        <f>IF(ISERROR(VLOOKUP(AL1454,Datos!D1447:E1452,2,0)),0,VLOOKUP(AL1454,Datos!D1447:E1452,2,0))</f>
        <v>0</v>
      </c>
      <c r="AL1454" s="198">
        <f>IF(ISERROR(VLOOKUP(Y1454,Datos!B1447:E1452,3,0)),0,VLOOKUP(Y1454,Datos!B1447:E1452,3,0))</f>
        <v>0</v>
      </c>
      <c r="AM1454" s="198">
        <f t="shared" si="71"/>
        <v>4</v>
      </c>
      <c r="AN1454" s="198" t="str">
        <f>IF(ISERROR(VLOOKUP($AM1454,Datos!$I$24:$J$28,2,0)),"-",VLOOKUP($AM1454,Datos!$I$24:$J$28,2,0))</f>
        <v>Moderado</v>
      </c>
    </row>
    <row r="1455" spans="1:40" s="199" customFormat="1">
      <c r="A1455" s="196"/>
      <c r="B1455" s="177"/>
      <c r="C1455" s="177"/>
      <c r="D1455" s="177"/>
      <c r="E1455" s="177"/>
      <c r="F1455" s="177"/>
      <c r="G1455" s="177"/>
      <c r="H1455" s="177"/>
      <c r="I1455" s="177"/>
      <c r="J1455" s="177"/>
      <c r="K1455" s="177"/>
      <c r="L1455" s="177"/>
      <c r="M1455" s="178" t="s">
        <v>191</v>
      </c>
      <c r="N1455" s="178" t="s">
        <v>194</v>
      </c>
      <c r="O1455" s="198">
        <f>IF( AND($M1455&lt;&gt;"", $N1455&lt;&gt;""), VLOOKUP( IF(ISERROR(VLOOKUP($M1455,Datos!$B$8:$C$13,2,0)),0,VLOOKUP($M1455,Datos!$B$8:$C$13,2,0)), Datos!$I$9:$N$13, IF(ISERROR(VLOOKUP($N1455,Datos!$B$17:$C$21,2,0)),0,VLOOKUP($N1455, Datos!$B$17:$C$21,2,0)+1),  0),  "-")</f>
        <v>22</v>
      </c>
      <c r="P1455" s="177"/>
      <c r="Q1455" s="177"/>
      <c r="R1455" s="177"/>
      <c r="S1455" s="178" t="s">
        <v>40</v>
      </c>
      <c r="T1455" s="198" t="str">
        <f>IF(ISERROR(VLOOKUP($S1455,Datos!$B$25:$C$29,2,0)),"", VLOOKUP($S1455,Datos!$B$25:$C$29,2,0))</f>
        <v>Alta</v>
      </c>
      <c r="U1455" s="198" t="str">
        <f>VLOOKUP($S1455,'Efectividad de Controles'!$B$5:$D$9,3,0)</f>
        <v>Impacto / Probabilidad</v>
      </c>
      <c r="V1455" s="177"/>
      <c r="W1455" s="177"/>
      <c r="X1455" s="178" t="s">
        <v>191</v>
      </c>
      <c r="Y1455" s="178" t="s">
        <v>196</v>
      </c>
      <c r="Z1455" s="198">
        <f>IF( AND($X1455&lt;&gt;"", $Y1455&lt;&gt;""), VLOOKUP( IF(ISERROR(VLOOKUP($X1455,Datos!$B$8:$C$13,2,0)),0,VLOOKUP($X1455,Datos!$B$8:$C$13,2,0)), Datos!$I$9:$N$13, IF(ISERROR(VLOOKUP($Y1455,Datos!$B$17:$C$21,2,0)),0,VLOOKUP($Y1455, Datos!$B$17:$C$21,2,0)+1),  0),  "-")</f>
        <v>25</v>
      </c>
      <c r="AA1455" s="177"/>
      <c r="AB1455" s="177"/>
      <c r="AC1455" s="179"/>
      <c r="AD1455" s="180"/>
      <c r="AE1455" s="198">
        <f t="shared" si="69"/>
        <v>22</v>
      </c>
      <c r="AF1455" s="198">
        <f t="shared" si="70"/>
        <v>25</v>
      </c>
      <c r="AG1455" s="178">
        <v>3</v>
      </c>
      <c r="AH1455" s="198" t="str">
        <f>IF(ISERROR(VLOOKUP($AG1455,Datos!$A$9:$E$13,2,0)),"",VLOOKUP($AG1455,Datos!$A$9:$E$13,2,0))</f>
        <v>3 Moderado</v>
      </c>
      <c r="AI1455" s="197" t="str">
        <f>IF(ISERROR(VLOOKUP($AJ1455,Datos!$D$8:$E$13,2,0)),0,VLOOKUP($AJ1455,Datos!$D$8:$E$13,2,0))</f>
        <v>Extremadamente Dañino</v>
      </c>
      <c r="AJ1455" s="198">
        <f>IF(ISERROR(VLOOKUP($X1455,Datos!$B$8:$E$13,3,0)), 0, VLOOKUP($X1455,Datos!$B$8:$E$13,3,0))</f>
        <v>4</v>
      </c>
      <c r="AK1455" s="198">
        <f>IF(ISERROR(VLOOKUP(AL1455,Datos!D1448:E1453,2,0)),0,VLOOKUP(AL1455,Datos!D1448:E1453,2,0))</f>
        <v>0</v>
      </c>
      <c r="AL1455" s="198">
        <f>IF(ISERROR(VLOOKUP(Y1455,Datos!B1448:E1453,3,0)),0,VLOOKUP(Y1455,Datos!B1448:E1453,3,0))</f>
        <v>0</v>
      </c>
      <c r="AM1455" s="198">
        <f t="shared" si="71"/>
        <v>4</v>
      </c>
      <c r="AN1455" s="198" t="str">
        <f>IF(ISERROR(VLOOKUP($AM1455,Datos!$I$24:$J$28,2,0)),"-",VLOOKUP($AM1455,Datos!$I$24:$J$28,2,0))</f>
        <v>Moderado</v>
      </c>
    </row>
    <row r="1456" spans="1:40" s="199" customFormat="1">
      <c r="A1456" s="196"/>
      <c r="B1456" s="177"/>
      <c r="C1456" s="177"/>
      <c r="D1456" s="177"/>
      <c r="E1456" s="177"/>
      <c r="F1456" s="177"/>
      <c r="G1456" s="177"/>
      <c r="H1456" s="177"/>
      <c r="I1456" s="177"/>
      <c r="J1456" s="177"/>
      <c r="K1456" s="177"/>
      <c r="L1456" s="177"/>
      <c r="M1456" s="178" t="s">
        <v>191</v>
      </c>
      <c r="N1456" s="178" t="s">
        <v>194</v>
      </c>
      <c r="O1456" s="198">
        <f>IF( AND($M1456&lt;&gt;"", $N1456&lt;&gt;""), VLOOKUP( IF(ISERROR(VLOOKUP($M1456,Datos!$B$8:$C$13,2,0)),0,VLOOKUP($M1456,Datos!$B$8:$C$13,2,0)), Datos!$I$9:$N$13, IF(ISERROR(VLOOKUP($N1456,Datos!$B$17:$C$21,2,0)),0,VLOOKUP($N1456, Datos!$B$17:$C$21,2,0)+1),  0),  "-")</f>
        <v>22</v>
      </c>
      <c r="P1456" s="177"/>
      <c r="Q1456" s="177"/>
      <c r="R1456" s="177"/>
      <c r="S1456" s="178" t="s">
        <v>40</v>
      </c>
      <c r="T1456" s="198" t="str">
        <f>IF(ISERROR(VLOOKUP($S1456,Datos!$B$25:$C$29,2,0)),"", VLOOKUP($S1456,Datos!$B$25:$C$29,2,0))</f>
        <v>Alta</v>
      </c>
      <c r="U1456" s="198" t="str">
        <f>VLOOKUP($S1456,'Efectividad de Controles'!$B$5:$D$9,3,0)</f>
        <v>Impacto / Probabilidad</v>
      </c>
      <c r="V1456" s="177"/>
      <c r="W1456" s="177"/>
      <c r="X1456" s="178" t="s">
        <v>191</v>
      </c>
      <c r="Y1456" s="178" t="s">
        <v>196</v>
      </c>
      <c r="Z1456" s="198">
        <f>IF( AND($X1456&lt;&gt;"", $Y1456&lt;&gt;""), VLOOKUP( IF(ISERROR(VLOOKUP($X1456,Datos!$B$8:$C$13,2,0)),0,VLOOKUP($X1456,Datos!$B$8:$C$13,2,0)), Datos!$I$9:$N$13, IF(ISERROR(VLOOKUP($Y1456,Datos!$B$17:$C$21,2,0)),0,VLOOKUP($Y1456, Datos!$B$17:$C$21,2,0)+1),  0),  "-")</f>
        <v>25</v>
      </c>
      <c r="AA1456" s="177"/>
      <c r="AB1456" s="177"/>
      <c r="AC1456" s="179"/>
      <c r="AD1456" s="180"/>
      <c r="AE1456" s="198">
        <f t="shared" si="69"/>
        <v>22</v>
      </c>
      <c r="AF1456" s="198">
        <f t="shared" si="70"/>
        <v>25</v>
      </c>
      <c r="AG1456" s="178">
        <v>3</v>
      </c>
      <c r="AH1456" s="198" t="str">
        <f>IF(ISERROR(VLOOKUP($AG1456,Datos!$A$9:$E$13,2,0)),"",VLOOKUP($AG1456,Datos!$A$9:$E$13,2,0))</f>
        <v>3 Moderado</v>
      </c>
      <c r="AI1456" s="197" t="str">
        <f>IF(ISERROR(VLOOKUP($AJ1456,Datos!$D$8:$E$13,2,0)),0,VLOOKUP($AJ1456,Datos!$D$8:$E$13,2,0))</f>
        <v>Extremadamente Dañino</v>
      </c>
      <c r="AJ1456" s="198">
        <f>IF(ISERROR(VLOOKUP($X1456,Datos!$B$8:$E$13,3,0)), 0, VLOOKUP($X1456,Datos!$B$8:$E$13,3,0))</f>
        <v>4</v>
      </c>
      <c r="AK1456" s="198">
        <f>IF(ISERROR(VLOOKUP(AL1456,Datos!D1449:E1454,2,0)),0,VLOOKUP(AL1456,Datos!D1449:E1454,2,0))</f>
        <v>0</v>
      </c>
      <c r="AL1456" s="198">
        <f>IF(ISERROR(VLOOKUP(Y1456,Datos!B1449:E1454,3,0)),0,VLOOKUP(Y1456,Datos!B1449:E1454,3,0))</f>
        <v>0</v>
      </c>
      <c r="AM1456" s="198">
        <f t="shared" si="71"/>
        <v>4</v>
      </c>
      <c r="AN1456" s="198" t="str">
        <f>IF(ISERROR(VLOOKUP($AM1456,Datos!$I$24:$J$28,2,0)),"-",VLOOKUP($AM1456,Datos!$I$24:$J$28,2,0))</f>
        <v>Moderado</v>
      </c>
    </row>
    <row r="1457" spans="1:40" s="199" customFormat="1">
      <c r="A1457" s="196"/>
      <c r="B1457" s="177"/>
      <c r="C1457" s="177"/>
      <c r="D1457" s="177"/>
      <c r="E1457" s="177"/>
      <c r="F1457" s="177"/>
      <c r="G1457" s="177"/>
      <c r="H1457" s="177"/>
      <c r="I1457" s="177"/>
      <c r="J1457" s="177"/>
      <c r="K1457" s="177"/>
      <c r="L1457" s="177"/>
      <c r="M1457" s="178" t="s">
        <v>191</v>
      </c>
      <c r="N1457" s="178" t="s">
        <v>194</v>
      </c>
      <c r="O1457" s="198">
        <f>IF( AND($M1457&lt;&gt;"", $N1457&lt;&gt;""), VLOOKUP( IF(ISERROR(VLOOKUP($M1457,Datos!$B$8:$C$13,2,0)),0,VLOOKUP($M1457,Datos!$B$8:$C$13,2,0)), Datos!$I$9:$N$13, IF(ISERROR(VLOOKUP($N1457,Datos!$B$17:$C$21,2,0)),0,VLOOKUP($N1457, Datos!$B$17:$C$21,2,0)+1),  0),  "-")</f>
        <v>22</v>
      </c>
      <c r="P1457" s="177"/>
      <c r="Q1457" s="177"/>
      <c r="R1457" s="177"/>
      <c r="S1457" s="178" t="s">
        <v>40</v>
      </c>
      <c r="T1457" s="198" t="str">
        <f>IF(ISERROR(VLOOKUP($S1457,Datos!$B$25:$C$29,2,0)),"", VLOOKUP($S1457,Datos!$B$25:$C$29,2,0))</f>
        <v>Alta</v>
      </c>
      <c r="U1457" s="198" t="str">
        <f>VLOOKUP($S1457,'Efectividad de Controles'!$B$5:$D$9,3,0)</f>
        <v>Impacto / Probabilidad</v>
      </c>
      <c r="V1457" s="177"/>
      <c r="W1457" s="177"/>
      <c r="X1457" s="178" t="s">
        <v>191</v>
      </c>
      <c r="Y1457" s="178" t="s">
        <v>196</v>
      </c>
      <c r="Z1457" s="198">
        <f>IF( AND($X1457&lt;&gt;"", $Y1457&lt;&gt;""), VLOOKUP( IF(ISERROR(VLOOKUP($X1457,Datos!$B$8:$C$13,2,0)),0,VLOOKUP($X1457,Datos!$B$8:$C$13,2,0)), Datos!$I$9:$N$13, IF(ISERROR(VLOOKUP($Y1457,Datos!$B$17:$C$21,2,0)),0,VLOOKUP($Y1457, Datos!$B$17:$C$21,2,0)+1),  0),  "-")</f>
        <v>25</v>
      </c>
      <c r="AA1457" s="177"/>
      <c r="AB1457" s="177"/>
      <c r="AC1457" s="179"/>
      <c r="AD1457" s="180"/>
      <c r="AE1457" s="198">
        <f t="shared" si="69"/>
        <v>22</v>
      </c>
      <c r="AF1457" s="198">
        <f t="shared" si="70"/>
        <v>25</v>
      </c>
      <c r="AG1457" s="178">
        <v>3</v>
      </c>
      <c r="AH1457" s="198" t="str">
        <f>IF(ISERROR(VLOOKUP($AG1457,Datos!$A$9:$E$13,2,0)),"",VLOOKUP($AG1457,Datos!$A$9:$E$13,2,0))</f>
        <v>3 Moderado</v>
      </c>
      <c r="AI1457" s="197" t="str">
        <f>IF(ISERROR(VLOOKUP($AJ1457,Datos!$D$8:$E$13,2,0)),0,VLOOKUP($AJ1457,Datos!$D$8:$E$13,2,0))</f>
        <v>Extremadamente Dañino</v>
      </c>
      <c r="AJ1457" s="198">
        <f>IF(ISERROR(VLOOKUP($X1457,Datos!$B$8:$E$13,3,0)), 0, VLOOKUP($X1457,Datos!$B$8:$E$13,3,0))</f>
        <v>4</v>
      </c>
      <c r="AK1457" s="198">
        <f>IF(ISERROR(VLOOKUP(AL1457,Datos!D1450:E1455,2,0)),0,VLOOKUP(AL1457,Datos!D1450:E1455,2,0))</f>
        <v>0</v>
      </c>
      <c r="AL1457" s="198">
        <f>IF(ISERROR(VLOOKUP(Y1457,Datos!B1450:E1455,3,0)),0,VLOOKUP(Y1457,Datos!B1450:E1455,3,0))</f>
        <v>0</v>
      </c>
      <c r="AM1457" s="198">
        <f t="shared" si="71"/>
        <v>4</v>
      </c>
      <c r="AN1457" s="198" t="str">
        <f>IF(ISERROR(VLOOKUP($AM1457,Datos!$I$24:$J$28,2,0)),"-",VLOOKUP($AM1457,Datos!$I$24:$J$28,2,0))</f>
        <v>Moderado</v>
      </c>
    </row>
    <row r="1458" spans="1:40" s="199" customFormat="1">
      <c r="A1458" s="196"/>
      <c r="B1458" s="177"/>
      <c r="C1458" s="177"/>
      <c r="D1458" s="177"/>
      <c r="E1458" s="177"/>
      <c r="F1458" s="177"/>
      <c r="G1458" s="177"/>
      <c r="H1458" s="177"/>
      <c r="I1458" s="177"/>
      <c r="J1458" s="177"/>
      <c r="K1458" s="177"/>
      <c r="L1458" s="177"/>
      <c r="M1458" s="178" t="s">
        <v>191</v>
      </c>
      <c r="N1458" s="178" t="s">
        <v>194</v>
      </c>
      <c r="O1458" s="198">
        <f>IF( AND($M1458&lt;&gt;"", $N1458&lt;&gt;""), VLOOKUP( IF(ISERROR(VLOOKUP($M1458,Datos!$B$8:$C$13,2,0)),0,VLOOKUP($M1458,Datos!$B$8:$C$13,2,0)), Datos!$I$9:$N$13, IF(ISERROR(VLOOKUP($N1458,Datos!$B$17:$C$21,2,0)),0,VLOOKUP($N1458, Datos!$B$17:$C$21,2,0)+1),  0),  "-")</f>
        <v>22</v>
      </c>
      <c r="P1458" s="177"/>
      <c r="Q1458" s="177"/>
      <c r="R1458" s="177"/>
      <c r="S1458" s="178" t="s">
        <v>40</v>
      </c>
      <c r="T1458" s="198" t="str">
        <f>IF(ISERROR(VLOOKUP($S1458,Datos!$B$25:$C$29,2,0)),"", VLOOKUP($S1458,Datos!$B$25:$C$29,2,0))</f>
        <v>Alta</v>
      </c>
      <c r="U1458" s="198" t="str">
        <f>VLOOKUP($S1458,'Efectividad de Controles'!$B$5:$D$9,3,0)</f>
        <v>Impacto / Probabilidad</v>
      </c>
      <c r="V1458" s="177"/>
      <c r="W1458" s="177"/>
      <c r="X1458" s="178" t="s">
        <v>191</v>
      </c>
      <c r="Y1458" s="178" t="s">
        <v>196</v>
      </c>
      <c r="Z1458" s="198">
        <f>IF( AND($X1458&lt;&gt;"", $Y1458&lt;&gt;""), VLOOKUP( IF(ISERROR(VLOOKUP($X1458,Datos!$B$8:$C$13,2,0)),0,VLOOKUP($X1458,Datos!$B$8:$C$13,2,0)), Datos!$I$9:$N$13, IF(ISERROR(VLOOKUP($Y1458,Datos!$B$17:$C$21,2,0)),0,VLOOKUP($Y1458, Datos!$B$17:$C$21,2,0)+1),  0),  "-")</f>
        <v>25</v>
      </c>
      <c r="AA1458" s="177"/>
      <c r="AB1458" s="177"/>
      <c r="AC1458" s="179"/>
      <c r="AD1458" s="180"/>
      <c r="AE1458" s="198">
        <f t="shared" si="69"/>
        <v>22</v>
      </c>
      <c r="AF1458" s="198">
        <f t="shared" si="70"/>
        <v>25</v>
      </c>
      <c r="AG1458" s="178">
        <v>3</v>
      </c>
      <c r="AH1458" s="198" t="str">
        <f>IF(ISERROR(VLOOKUP($AG1458,Datos!$A$9:$E$13,2,0)),"",VLOOKUP($AG1458,Datos!$A$9:$E$13,2,0))</f>
        <v>3 Moderado</v>
      </c>
      <c r="AI1458" s="197" t="str">
        <f>IF(ISERROR(VLOOKUP($AJ1458,Datos!$D$8:$E$13,2,0)),0,VLOOKUP($AJ1458,Datos!$D$8:$E$13,2,0))</f>
        <v>Extremadamente Dañino</v>
      </c>
      <c r="AJ1458" s="198">
        <f>IF(ISERROR(VLOOKUP($X1458,Datos!$B$8:$E$13,3,0)), 0, VLOOKUP($X1458,Datos!$B$8:$E$13,3,0))</f>
        <v>4</v>
      </c>
      <c r="AK1458" s="198">
        <f>IF(ISERROR(VLOOKUP(AL1458,Datos!D1451:E1456,2,0)),0,VLOOKUP(AL1458,Datos!D1451:E1456,2,0))</f>
        <v>0</v>
      </c>
      <c r="AL1458" s="198">
        <f>IF(ISERROR(VLOOKUP(Y1458,Datos!B1451:E1456,3,0)),0,VLOOKUP(Y1458,Datos!B1451:E1456,3,0))</f>
        <v>0</v>
      </c>
      <c r="AM1458" s="198">
        <f t="shared" si="71"/>
        <v>4</v>
      </c>
      <c r="AN1458" s="198" t="str">
        <f>IF(ISERROR(VLOOKUP($AM1458,Datos!$I$24:$J$28,2,0)),"-",VLOOKUP($AM1458,Datos!$I$24:$J$28,2,0))</f>
        <v>Moderado</v>
      </c>
    </row>
    <row r="1459" spans="1:40" s="199" customFormat="1">
      <c r="A1459" s="196"/>
      <c r="B1459" s="177"/>
      <c r="C1459" s="177"/>
      <c r="D1459" s="177"/>
      <c r="E1459" s="177"/>
      <c r="F1459" s="177"/>
      <c r="G1459" s="177"/>
      <c r="H1459" s="177"/>
      <c r="I1459" s="177"/>
      <c r="J1459" s="177"/>
      <c r="K1459" s="177"/>
      <c r="L1459" s="177"/>
      <c r="M1459" s="178" t="s">
        <v>191</v>
      </c>
      <c r="N1459" s="178" t="s">
        <v>194</v>
      </c>
      <c r="O1459" s="198">
        <f>IF( AND($M1459&lt;&gt;"", $N1459&lt;&gt;""), VLOOKUP( IF(ISERROR(VLOOKUP($M1459,Datos!$B$8:$C$13,2,0)),0,VLOOKUP($M1459,Datos!$B$8:$C$13,2,0)), Datos!$I$9:$N$13, IF(ISERROR(VLOOKUP($N1459,Datos!$B$17:$C$21,2,0)),0,VLOOKUP($N1459, Datos!$B$17:$C$21,2,0)+1),  0),  "-")</f>
        <v>22</v>
      </c>
      <c r="P1459" s="177"/>
      <c r="Q1459" s="177"/>
      <c r="R1459" s="177"/>
      <c r="S1459" s="178" t="s">
        <v>40</v>
      </c>
      <c r="T1459" s="198" t="str">
        <f>IF(ISERROR(VLOOKUP($S1459,Datos!$B$25:$C$29,2,0)),"", VLOOKUP($S1459,Datos!$B$25:$C$29,2,0))</f>
        <v>Alta</v>
      </c>
      <c r="U1459" s="198" t="str">
        <f>VLOOKUP($S1459,'Efectividad de Controles'!$B$5:$D$9,3,0)</f>
        <v>Impacto / Probabilidad</v>
      </c>
      <c r="V1459" s="177"/>
      <c r="W1459" s="177"/>
      <c r="X1459" s="178" t="s">
        <v>191</v>
      </c>
      <c r="Y1459" s="178" t="s">
        <v>196</v>
      </c>
      <c r="Z1459" s="198">
        <f>IF( AND($X1459&lt;&gt;"", $Y1459&lt;&gt;""), VLOOKUP( IF(ISERROR(VLOOKUP($X1459,Datos!$B$8:$C$13,2,0)),0,VLOOKUP($X1459,Datos!$B$8:$C$13,2,0)), Datos!$I$9:$N$13, IF(ISERROR(VLOOKUP($Y1459,Datos!$B$17:$C$21,2,0)),0,VLOOKUP($Y1459, Datos!$B$17:$C$21,2,0)+1),  0),  "-")</f>
        <v>25</v>
      </c>
      <c r="AA1459" s="177"/>
      <c r="AB1459" s="177"/>
      <c r="AC1459" s="179"/>
      <c r="AD1459" s="180"/>
      <c r="AE1459" s="198">
        <f t="shared" si="69"/>
        <v>22</v>
      </c>
      <c r="AF1459" s="198">
        <f t="shared" si="70"/>
        <v>25</v>
      </c>
      <c r="AG1459" s="178">
        <v>3</v>
      </c>
      <c r="AH1459" s="198" t="str">
        <f>IF(ISERROR(VLOOKUP($AG1459,Datos!$A$9:$E$13,2,0)),"",VLOOKUP($AG1459,Datos!$A$9:$E$13,2,0))</f>
        <v>3 Moderado</v>
      </c>
      <c r="AI1459" s="197" t="str">
        <f>IF(ISERROR(VLOOKUP($AJ1459,Datos!$D$8:$E$13,2,0)),0,VLOOKUP($AJ1459,Datos!$D$8:$E$13,2,0))</f>
        <v>Extremadamente Dañino</v>
      </c>
      <c r="AJ1459" s="198">
        <f>IF(ISERROR(VLOOKUP($X1459,Datos!$B$8:$E$13,3,0)), 0, VLOOKUP($X1459,Datos!$B$8:$E$13,3,0))</f>
        <v>4</v>
      </c>
      <c r="AK1459" s="198">
        <f>IF(ISERROR(VLOOKUP(AL1459,Datos!D1452:E1457,2,0)),0,VLOOKUP(AL1459,Datos!D1452:E1457,2,0))</f>
        <v>0</v>
      </c>
      <c r="AL1459" s="198">
        <f>IF(ISERROR(VLOOKUP(Y1459,Datos!B1452:E1457,3,0)),0,VLOOKUP(Y1459,Datos!B1452:E1457,3,0))</f>
        <v>0</v>
      </c>
      <c r="AM1459" s="198">
        <f t="shared" si="71"/>
        <v>4</v>
      </c>
      <c r="AN1459" s="198" t="str">
        <f>IF(ISERROR(VLOOKUP($AM1459,Datos!$I$24:$J$28,2,0)),"-",VLOOKUP($AM1459,Datos!$I$24:$J$28,2,0))</f>
        <v>Moderado</v>
      </c>
    </row>
    <row r="1460" spans="1:40" s="199" customFormat="1">
      <c r="A1460" s="196"/>
      <c r="B1460" s="177"/>
      <c r="C1460" s="177"/>
      <c r="D1460" s="177"/>
      <c r="E1460" s="177"/>
      <c r="F1460" s="177"/>
      <c r="G1460" s="177"/>
      <c r="H1460" s="177"/>
      <c r="I1460" s="177"/>
      <c r="J1460" s="177"/>
      <c r="K1460" s="177"/>
      <c r="L1460" s="177"/>
      <c r="M1460" s="178" t="s">
        <v>191</v>
      </c>
      <c r="N1460" s="178" t="s">
        <v>194</v>
      </c>
      <c r="O1460" s="198">
        <f>IF( AND($M1460&lt;&gt;"", $N1460&lt;&gt;""), VLOOKUP( IF(ISERROR(VLOOKUP($M1460,Datos!$B$8:$C$13,2,0)),0,VLOOKUP($M1460,Datos!$B$8:$C$13,2,0)), Datos!$I$9:$N$13, IF(ISERROR(VLOOKUP($N1460,Datos!$B$17:$C$21,2,0)),0,VLOOKUP($N1460, Datos!$B$17:$C$21,2,0)+1),  0),  "-")</f>
        <v>22</v>
      </c>
      <c r="P1460" s="177"/>
      <c r="Q1460" s="177"/>
      <c r="R1460" s="177"/>
      <c r="S1460" s="178" t="s">
        <v>40</v>
      </c>
      <c r="T1460" s="198" t="str">
        <f>IF(ISERROR(VLOOKUP($S1460,Datos!$B$25:$C$29,2,0)),"", VLOOKUP($S1460,Datos!$B$25:$C$29,2,0))</f>
        <v>Alta</v>
      </c>
      <c r="U1460" s="198" t="str">
        <f>VLOOKUP($S1460,'Efectividad de Controles'!$B$5:$D$9,3,0)</f>
        <v>Impacto / Probabilidad</v>
      </c>
      <c r="V1460" s="177"/>
      <c r="W1460" s="177"/>
      <c r="X1460" s="178" t="s">
        <v>191</v>
      </c>
      <c r="Y1460" s="178" t="s">
        <v>196</v>
      </c>
      <c r="Z1460" s="198">
        <f>IF( AND($X1460&lt;&gt;"", $Y1460&lt;&gt;""), VLOOKUP( IF(ISERROR(VLOOKUP($X1460,Datos!$B$8:$C$13,2,0)),0,VLOOKUP($X1460,Datos!$B$8:$C$13,2,0)), Datos!$I$9:$N$13, IF(ISERROR(VLOOKUP($Y1460,Datos!$B$17:$C$21,2,0)),0,VLOOKUP($Y1460, Datos!$B$17:$C$21,2,0)+1),  0),  "-")</f>
        <v>25</v>
      </c>
      <c r="AA1460" s="177"/>
      <c r="AB1460" s="177"/>
      <c r="AC1460" s="179"/>
      <c r="AD1460" s="180"/>
      <c r="AE1460" s="198">
        <f t="shared" si="69"/>
        <v>22</v>
      </c>
      <c r="AF1460" s="198">
        <f t="shared" si="70"/>
        <v>25</v>
      </c>
      <c r="AG1460" s="178">
        <v>3</v>
      </c>
      <c r="AH1460" s="198" t="str">
        <f>IF(ISERROR(VLOOKUP($AG1460,Datos!$A$9:$E$13,2,0)),"",VLOOKUP($AG1460,Datos!$A$9:$E$13,2,0))</f>
        <v>3 Moderado</v>
      </c>
      <c r="AI1460" s="197" t="str">
        <f>IF(ISERROR(VLOOKUP($AJ1460,Datos!$D$8:$E$13,2,0)),0,VLOOKUP($AJ1460,Datos!$D$8:$E$13,2,0))</f>
        <v>Extremadamente Dañino</v>
      </c>
      <c r="AJ1460" s="198">
        <f>IF(ISERROR(VLOOKUP($X1460,Datos!$B$8:$E$13,3,0)), 0, VLOOKUP($X1460,Datos!$B$8:$E$13,3,0))</f>
        <v>4</v>
      </c>
      <c r="AK1460" s="198">
        <f>IF(ISERROR(VLOOKUP(AL1460,Datos!D1453:E1458,2,0)),0,VLOOKUP(AL1460,Datos!D1453:E1458,2,0))</f>
        <v>0</v>
      </c>
      <c r="AL1460" s="198">
        <f>IF(ISERROR(VLOOKUP(Y1460,Datos!B1453:E1458,3,0)),0,VLOOKUP(Y1460,Datos!B1453:E1458,3,0))</f>
        <v>0</v>
      </c>
      <c r="AM1460" s="198">
        <f t="shared" si="71"/>
        <v>4</v>
      </c>
      <c r="AN1460" s="198" t="str">
        <f>IF(ISERROR(VLOOKUP($AM1460,Datos!$I$24:$J$28,2,0)),"-",VLOOKUP($AM1460,Datos!$I$24:$J$28,2,0))</f>
        <v>Moderado</v>
      </c>
    </row>
    <row r="1461" spans="1:40" s="199" customFormat="1">
      <c r="A1461" s="196"/>
      <c r="B1461" s="177"/>
      <c r="C1461" s="177"/>
      <c r="D1461" s="177"/>
      <c r="E1461" s="177"/>
      <c r="F1461" s="177"/>
      <c r="G1461" s="177"/>
      <c r="H1461" s="177"/>
      <c r="I1461" s="177"/>
      <c r="J1461" s="177"/>
      <c r="K1461" s="177"/>
      <c r="L1461" s="177"/>
      <c r="M1461" s="178" t="s">
        <v>191</v>
      </c>
      <c r="N1461" s="178" t="s">
        <v>194</v>
      </c>
      <c r="O1461" s="198">
        <f>IF( AND($M1461&lt;&gt;"", $N1461&lt;&gt;""), VLOOKUP( IF(ISERROR(VLOOKUP($M1461,Datos!$B$8:$C$13,2,0)),0,VLOOKUP($M1461,Datos!$B$8:$C$13,2,0)), Datos!$I$9:$N$13, IF(ISERROR(VLOOKUP($N1461,Datos!$B$17:$C$21,2,0)),0,VLOOKUP($N1461, Datos!$B$17:$C$21,2,0)+1),  0),  "-")</f>
        <v>22</v>
      </c>
      <c r="P1461" s="177"/>
      <c r="Q1461" s="177"/>
      <c r="R1461" s="177"/>
      <c r="S1461" s="178" t="s">
        <v>40</v>
      </c>
      <c r="T1461" s="198" t="str">
        <f>IF(ISERROR(VLOOKUP($S1461,Datos!$B$25:$C$29,2,0)),"", VLOOKUP($S1461,Datos!$B$25:$C$29,2,0))</f>
        <v>Alta</v>
      </c>
      <c r="U1461" s="198" t="str">
        <f>VLOOKUP($S1461,'Efectividad de Controles'!$B$5:$D$9,3,0)</f>
        <v>Impacto / Probabilidad</v>
      </c>
      <c r="V1461" s="177"/>
      <c r="W1461" s="177"/>
      <c r="X1461" s="178" t="s">
        <v>191</v>
      </c>
      <c r="Y1461" s="178" t="s">
        <v>196</v>
      </c>
      <c r="Z1461" s="198">
        <f>IF( AND($X1461&lt;&gt;"", $Y1461&lt;&gt;""), VLOOKUP( IF(ISERROR(VLOOKUP($X1461,Datos!$B$8:$C$13,2,0)),0,VLOOKUP($X1461,Datos!$B$8:$C$13,2,0)), Datos!$I$9:$N$13, IF(ISERROR(VLOOKUP($Y1461,Datos!$B$17:$C$21,2,0)),0,VLOOKUP($Y1461, Datos!$B$17:$C$21,2,0)+1),  0),  "-")</f>
        <v>25</v>
      </c>
      <c r="AA1461" s="177"/>
      <c r="AB1461" s="177"/>
      <c r="AC1461" s="179"/>
      <c r="AD1461" s="180"/>
      <c r="AE1461" s="198">
        <f t="shared" si="69"/>
        <v>22</v>
      </c>
      <c r="AF1461" s="198">
        <f t="shared" si="70"/>
        <v>25</v>
      </c>
      <c r="AG1461" s="178">
        <v>3</v>
      </c>
      <c r="AH1461" s="198" t="str">
        <f>IF(ISERROR(VLOOKUP($AG1461,Datos!$A$9:$E$13,2,0)),"",VLOOKUP($AG1461,Datos!$A$9:$E$13,2,0))</f>
        <v>3 Moderado</v>
      </c>
      <c r="AI1461" s="197" t="str">
        <f>IF(ISERROR(VLOOKUP($AJ1461,Datos!$D$8:$E$13,2,0)),0,VLOOKUP($AJ1461,Datos!$D$8:$E$13,2,0))</f>
        <v>Extremadamente Dañino</v>
      </c>
      <c r="AJ1461" s="198">
        <f>IF(ISERROR(VLOOKUP($X1461,Datos!$B$8:$E$13,3,0)), 0, VLOOKUP($X1461,Datos!$B$8:$E$13,3,0))</f>
        <v>4</v>
      </c>
      <c r="AK1461" s="198">
        <f>IF(ISERROR(VLOOKUP(AL1461,Datos!D1454:E1459,2,0)),0,VLOOKUP(AL1461,Datos!D1454:E1459,2,0))</f>
        <v>0</v>
      </c>
      <c r="AL1461" s="198">
        <f>IF(ISERROR(VLOOKUP(Y1461,Datos!B1454:E1459,3,0)),0,VLOOKUP(Y1461,Datos!B1454:E1459,3,0))</f>
        <v>0</v>
      </c>
      <c r="AM1461" s="198">
        <f t="shared" si="71"/>
        <v>4</v>
      </c>
      <c r="AN1461" s="198" t="str">
        <f>IF(ISERROR(VLOOKUP($AM1461,Datos!$I$24:$J$28,2,0)),"-",VLOOKUP($AM1461,Datos!$I$24:$J$28,2,0))</f>
        <v>Moderado</v>
      </c>
    </row>
    <row r="1462" spans="1:40" s="199" customFormat="1">
      <c r="A1462" s="196"/>
      <c r="B1462" s="177"/>
      <c r="C1462" s="177"/>
      <c r="D1462" s="177"/>
      <c r="E1462" s="177"/>
      <c r="F1462" s="177"/>
      <c r="G1462" s="177"/>
      <c r="H1462" s="177"/>
      <c r="I1462" s="177"/>
      <c r="J1462" s="177"/>
      <c r="K1462" s="177"/>
      <c r="L1462" s="177"/>
      <c r="M1462" s="178" t="s">
        <v>191</v>
      </c>
      <c r="N1462" s="178" t="s">
        <v>194</v>
      </c>
      <c r="O1462" s="198">
        <f>IF( AND($M1462&lt;&gt;"", $N1462&lt;&gt;""), VLOOKUP( IF(ISERROR(VLOOKUP($M1462,Datos!$B$8:$C$13,2,0)),0,VLOOKUP($M1462,Datos!$B$8:$C$13,2,0)), Datos!$I$9:$N$13, IF(ISERROR(VLOOKUP($N1462,Datos!$B$17:$C$21,2,0)),0,VLOOKUP($N1462, Datos!$B$17:$C$21,2,0)+1),  0),  "-")</f>
        <v>22</v>
      </c>
      <c r="P1462" s="177"/>
      <c r="Q1462" s="177"/>
      <c r="R1462" s="177"/>
      <c r="S1462" s="178" t="s">
        <v>40</v>
      </c>
      <c r="T1462" s="198" t="str">
        <f>IF(ISERROR(VLOOKUP($S1462,Datos!$B$25:$C$29,2,0)),"", VLOOKUP($S1462,Datos!$B$25:$C$29,2,0))</f>
        <v>Alta</v>
      </c>
      <c r="U1462" s="198" t="str">
        <f>VLOOKUP($S1462,'Efectividad de Controles'!$B$5:$D$9,3,0)</f>
        <v>Impacto / Probabilidad</v>
      </c>
      <c r="V1462" s="177"/>
      <c r="W1462" s="177"/>
      <c r="X1462" s="178" t="s">
        <v>191</v>
      </c>
      <c r="Y1462" s="178" t="s">
        <v>196</v>
      </c>
      <c r="Z1462" s="198">
        <f>IF( AND($X1462&lt;&gt;"", $Y1462&lt;&gt;""), VLOOKUP( IF(ISERROR(VLOOKUP($X1462,Datos!$B$8:$C$13,2,0)),0,VLOOKUP($X1462,Datos!$B$8:$C$13,2,0)), Datos!$I$9:$N$13, IF(ISERROR(VLOOKUP($Y1462,Datos!$B$17:$C$21,2,0)),0,VLOOKUP($Y1462, Datos!$B$17:$C$21,2,0)+1),  0),  "-")</f>
        <v>25</v>
      </c>
      <c r="AA1462" s="177"/>
      <c r="AB1462" s="177"/>
      <c r="AC1462" s="179"/>
      <c r="AD1462" s="180"/>
      <c r="AE1462" s="198">
        <f t="shared" si="69"/>
        <v>22</v>
      </c>
      <c r="AF1462" s="198">
        <f t="shared" si="70"/>
        <v>25</v>
      </c>
      <c r="AG1462" s="178">
        <v>3</v>
      </c>
      <c r="AH1462" s="198" t="str">
        <f>IF(ISERROR(VLOOKUP($AG1462,Datos!$A$9:$E$13,2,0)),"",VLOOKUP($AG1462,Datos!$A$9:$E$13,2,0))</f>
        <v>3 Moderado</v>
      </c>
      <c r="AI1462" s="197" t="str">
        <f>IF(ISERROR(VLOOKUP($AJ1462,Datos!$D$8:$E$13,2,0)),0,VLOOKUP($AJ1462,Datos!$D$8:$E$13,2,0))</f>
        <v>Extremadamente Dañino</v>
      </c>
      <c r="AJ1462" s="198">
        <f>IF(ISERROR(VLOOKUP($X1462,Datos!$B$8:$E$13,3,0)), 0, VLOOKUP($X1462,Datos!$B$8:$E$13,3,0))</f>
        <v>4</v>
      </c>
      <c r="AK1462" s="198">
        <f>IF(ISERROR(VLOOKUP(AL1462,Datos!D1455:E1460,2,0)),0,VLOOKUP(AL1462,Datos!D1455:E1460,2,0))</f>
        <v>0</v>
      </c>
      <c r="AL1462" s="198">
        <f>IF(ISERROR(VLOOKUP(Y1462,Datos!B1455:E1460,3,0)),0,VLOOKUP(Y1462,Datos!B1455:E1460,3,0))</f>
        <v>0</v>
      </c>
      <c r="AM1462" s="198">
        <f t="shared" si="71"/>
        <v>4</v>
      </c>
      <c r="AN1462" s="198" t="str">
        <f>IF(ISERROR(VLOOKUP($AM1462,Datos!$I$24:$J$28,2,0)),"-",VLOOKUP($AM1462,Datos!$I$24:$J$28,2,0))</f>
        <v>Moderado</v>
      </c>
    </row>
    <row r="1463" spans="1:40" s="199" customFormat="1">
      <c r="A1463" s="196"/>
      <c r="B1463" s="177"/>
      <c r="C1463" s="177"/>
      <c r="D1463" s="177"/>
      <c r="E1463" s="177"/>
      <c r="F1463" s="177"/>
      <c r="G1463" s="177"/>
      <c r="H1463" s="177"/>
      <c r="I1463" s="177"/>
      <c r="J1463" s="177"/>
      <c r="K1463" s="177"/>
      <c r="L1463" s="177"/>
      <c r="M1463" s="178" t="s">
        <v>191</v>
      </c>
      <c r="N1463" s="178" t="s">
        <v>194</v>
      </c>
      <c r="O1463" s="198">
        <f>IF( AND($M1463&lt;&gt;"", $N1463&lt;&gt;""), VLOOKUP( IF(ISERROR(VLOOKUP($M1463,Datos!$B$8:$C$13,2,0)),0,VLOOKUP($M1463,Datos!$B$8:$C$13,2,0)), Datos!$I$9:$N$13, IF(ISERROR(VLOOKUP($N1463,Datos!$B$17:$C$21,2,0)),0,VLOOKUP($N1463, Datos!$B$17:$C$21,2,0)+1),  0),  "-")</f>
        <v>22</v>
      </c>
      <c r="P1463" s="177"/>
      <c r="Q1463" s="177"/>
      <c r="R1463" s="177"/>
      <c r="S1463" s="178" t="s">
        <v>40</v>
      </c>
      <c r="T1463" s="198" t="str">
        <f>IF(ISERROR(VLOOKUP($S1463,Datos!$B$25:$C$29,2,0)),"", VLOOKUP($S1463,Datos!$B$25:$C$29,2,0))</f>
        <v>Alta</v>
      </c>
      <c r="U1463" s="198" t="str">
        <f>VLOOKUP($S1463,'Efectividad de Controles'!$B$5:$D$9,3,0)</f>
        <v>Impacto / Probabilidad</v>
      </c>
      <c r="V1463" s="177"/>
      <c r="W1463" s="177"/>
      <c r="X1463" s="178" t="s">
        <v>191</v>
      </c>
      <c r="Y1463" s="178" t="s">
        <v>196</v>
      </c>
      <c r="Z1463" s="198">
        <f>IF( AND($X1463&lt;&gt;"", $Y1463&lt;&gt;""), VLOOKUP( IF(ISERROR(VLOOKUP($X1463,Datos!$B$8:$C$13,2,0)),0,VLOOKUP($X1463,Datos!$B$8:$C$13,2,0)), Datos!$I$9:$N$13, IF(ISERROR(VLOOKUP($Y1463,Datos!$B$17:$C$21,2,0)),0,VLOOKUP($Y1463, Datos!$B$17:$C$21,2,0)+1),  0),  "-")</f>
        <v>25</v>
      </c>
      <c r="AA1463" s="177"/>
      <c r="AB1463" s="177"/>
      <c r="AC1463" s="179"/>
      <c r="AD1463" s="180"/>
      <c r="AE1463" s="198">
        <f t="shared" si="69"/>
        <v>22</v>
      </c>
      <c r="AF1463" s="198">
        <f t="shared" si="70"/>
        <v>25</v>
      </c>
      <c r="AG1463" s="178">
        <v>3</v>
      </c>
      <c r="AH1463" s="198" t="str">
        <f>IF(ISERROR(VLOOKUP($AG1463,Datos!$A$9:$E$13,2,0)),"",VLOOKUP($AG1463,Datos!$A$9:$E$13,2,0))</f>
        <v>3 Moderado</v>
      </c>
      <c r="AI1463" s="197" t="str">
        <f>IF(ISERROR(VLOOKUP($AJ1463,Datos!$D$8:$E$13,2,0)),0,VLOOKUP($AJ1463,Datos!$D$8:$E$13,2,0))</f>
        <v>Extremadamente Dañino</v>
      </c>
      <c r="AJ1463" s="198">
        <f>IF(ISERROR(VLOOKUP($X1463,Datos!$B$8:$E$13,3,0)), 0, VLOOKUP($X1463,Datos!$B$8:$E$13,3,0))</f>
        <v>4</v>
      </c>
      <c r="AK1463" s="198">
        <f>IF(ISERROR(VLOOKUP(AL1463,Datos!D1456:E1461,2,0)),0,VLOOKUP(AL1463,Datos!D1456:E1461,2,0))</f>
        <v>0</v>
      </c>
      <c r="AL1463" s="198">
        <f>IF(ISERROR(VLOOKUP(Y1463,Datos!B1456:E1461,3,0)),0,VLOOKUP(Y1463,Datos!B1456:E1461,3,0))</f>
        <v>0</v>
      </c>
      <c r="AM1463" s="198">
        <f t="shared" si="71"/>
        <v>4</v>
      </c>
      <c r="AN1463" s="198" t="str">
        <f>IF(ISERROR(VLOOKUP($AM1463,Datos!$I$24:$J$28,2,0)),"-",VLOOKUP($AM1463,Datos!$I$24:$J$28,2,0))</f>
        <v>Moderado</v>
      </c>
    </row>
    <row r="1464" spans="1:40" s="199" customFormat="1">
      <c r="A1464" s="196"/>
      <c r="B1464" s="177"/>
      <c r="C1464" s="177"/>
      <c r="D1464" s="177"/>
      <c r="E1464" s="177"/>
      <c r="F1464" s="177"/>
      <c r="G1464" s="177"/>
      <c r="H1464" s="177"/>
      <c r="I1464" s="177"/>
      <c r="J1464" s="177"/>
      <c r="K1464" s="177"/>
      <c r="L1464" s="177"/>
      <c r="M1464" s="178" t="s">
        <v>191</v>
      </c>
      <c r="N1464" s="178" t="s">
        <v>194</v>
      </c>
      <c r="O1464" s="198">
        <f>IF( AND($M1464&lt;&gt;"", $N1464&lt;&gt;""), VLOOKUP( IF(ISERROR(VLOOKUP($M1464,Datos!$B$8:$C$13,2,0)),0,VLOOKUP($M1464,Datos!$B$8:$C$13,2,0)), Datos!$I$9:$N$13, IF(ISERROR(VLOOKUP($N1464,Datos!$B$17:$C$21,2,0)),0,VLOOKUP($N1464, Datos!$B$17:$C$21,2,0)+1),  0),  "-")</f>
        <v>22</v>
      </c>
      <c r="P1464" s="177"/>
      <c r="Q1464" s="177"/>
      <c r="R1464" s="177"/>
      <c r="S1464" s="178" t="s">
        <v>40</v>
      </c>
      <c r="T1464" s="198" t="str">
        <f>IF(ISERROR(VLOOKUP($S1464,Datos!$B$25:$C$29,2,0)),"", VLOOKUP($S1464,Datos!$B$25:$C$29,2,0))</f>
        <v>Alta</v>
      </c>
      <c r="U1464" s="198" t="str">
        <f>VLOOKUP($S1464,'Efectividad de Controles'!$B$5:$D$9,3,0)</f>
        <v>Impacto / Probabilidad</v>
      </c>
      <c r="V1464" s="177"/>
      <c r="W1464" s="177"/>
      <c r="X1464" s="178" t="s">
        <v>191</v>
      </c>
      <c r="Y1464" s="178" t="s">
        <v>196</v>
      </c>
      <c r="Z1464" s="198">
        <f>IF( AND($X1464&lt;&gt;"", $Y1464&lt;&gt;""), VLOOKUP( IF(ISERROR(VLOOKUP($X1464,Datos!$B$8:$C$13,2,0)),0,VLOOKUP($X1464,Datos!$B$8:$C$13,2,0)), Datos!$I$9:$N$13, IF(ISERROR(VLOOKUP($Y1464,Datos!$B$17:$C$21,2,0)),0,VLOOKUP($Y1464, Datos!$B$17:$C$21,2,0)+1),  0),  "-")</f>
        <v>25</v>
      </c>
      <c r="AA1464" s="177"/>
      <c r="AB1464" s="177"/>
      <c r="AC1464" s="179"/>
      <c r="AD1464" s="180"/>
      <c r="AE1464" s="198">
        <f t="shared" si="69"/>
        <v>22</v>
      </c>
      <c r="AF1464" s="198">
        <f t="shared" si="70"/>
        <v>25</v>
      </c>
      <c r="AG1464" s="178">
        <v>3</v>
      </c>
      <c r="AH1464" s="198" t="str">
        <f>IF(ISERROR(VLOOKUP($AG1464,Datos!$A$9:$E$13,2,0)),"",VLOOKUP($AG1464,Datos!$A$9:$E$13,2,0))</f>
        <v>3 Moderado</v>
      </c>
      <c r="AI1464" s="197" t="str">
        <f>IF(ISERROR(VLOOKUP($AJ1464,Datos!$D$8:$E$13,2,0)),0,VLOOKUP($AJ1464,Datos!$D$8:$E$13,2,0))</f>
        <v>Extremadamente Dañino</v>
      </c>
      <c r="AJ1464" s="198">
        <f>IF(ISERROR(VLOOKUP($X1464,Datos!$B$8:$E$13,3,0)), 0, VLOOKUP($X1464,Datos!$B$8:$E$13,3,0))</f>
        <v>4</v>
      </c>
      <c r="AK1464" s="198">
        <f>IF(ISERROR(VLOOKUP(AL1464,Datos!D1457:E1462,2,0)),0,VLOOKUP(AL1464,Datos!D1457:E1462,2,0))</f>
        <v>0</v>
      </c>
      <c r="AL1464" s="198">
        <f>IF(ISERROR(VLOOKUP(Y1464,Datos!B1457:E1462,3,0)),0,VLOOKUP(Y1464,Datos!B1457:E1462,3,0))</f>
        <v>0</v>
      </c>
      <c r="AM1464" s="198">
        <f t="shared" si="71"/>
        <v>4</v>
      </c>
      <c r="AN1464" s="198" t="str">
        <f>IF(ISERROR(VLOOKUP($AM1464,Datos!$I$24:$J$28,2,0)),"-",VLOOKUP($AM1464,Datos!$I$24:$J$28,2,0))</f>
        <v>Moderado</v>
      </c>
    </row>
    <row r="1465" spans="1:40" s="199" customFormat="1">
      <c r="A1465" s="196"/>
      <c r="B1465" s="177"/>
      <c r="C1465" s="177"/>
      <c r="D1465" s="177"/>
      <c r="E1465" s="177"/>
      <c r="F1465" s="177"/>
      <c r="G1465" s="177"/>
      <c r="H1465" s="177"/>
      <c r="I1465" s="177"/>
      <c r="J1465" s="177"/>
      <c r="K1465" s="177"/>
      <c r="L1465" s="177"/>
      <c r="M1465" s="178" t="s">
        <v>191</v>
      </c>
      <c r="N1465" s="178" t="s">
        <v>194</v>
      </c>
      <c r="O1465" s="198">
        <f>IF( AND($M1465&lt;&gt;"", $N1465&lt;&gt;""), VLOOKUP( IF(ISERROR(VLOOKUP($M1465,Datos!$B$8:$C$13,2,0)),0,VLOOKUP($M1465,Datos!$B$8:$C$13,2,0)), Datos!$I$9:$N$13, IF(ISERROR(VLOOKUP($N1465,Datos!$B$17:$C$21,2,0)),0,VLOOKUP($N1465, Datos!$B$17:$C$21,2,0)+1),  0),  "-")</f>
        <v>22</v>
      </c>
      <c r="P1465" s="177"/>
      <c r="Q1465" s="177"/>
      <c r="R1465" s="177"/>
      <c r="S1465" s="178" t="s">
        <v>40</v>
      </c>
      <c r="T1465" s="198" t="str">
        <f>IF(ISERROR(VLOOKUP($S1465,Datos!$B$25:$C$29,2,0)),"", VLOOKUP($S1465,Datos!$B$25:$C$29,2,0))</f>
        <v>Alta</v>
      </c>
      <c r="U1465" s="198" t="str">
        <f>VLOOKUP($S1465,'Efectividad de Controles'!$B$5:$D$9,3,0)</f>
        <v>Impacto / Probabilidad</v>
      </c>
      <c r="V1465" s="177"/>
      <c r="W1465" s="177"/>
      <c r="X1465" s="178" t="s">
        <v>191</v>
      </c>
      <c r="Y1465" s="178" t="s">
        <v>196</v>
      </c>
      <c r="Z1465" s="198">
        <f>IF( AND($X1465&lt;&gt;"", $Y1465&lt;&gt;""), VLOOKUP( IF(ISERROR(VLOOKUP($X1465,Datos!$B$8:$C$13,2,0)),0,VLOOKUP($X1465,Datos!$B$8:$C$13,2,0)), Datos!$I$9:$N$13, IF(ISERROR(VLOOKUP($Y1465,Datos!$B$17:$C$21,2,0)),0,VLOOKUP($Y1465, Datos!$B$17:$C$21,2,0)+1),  0),  "-")</f>
        <v>25</v>
      </c>
      <c r="AA1465" s="177"/>
      <c r="AB1465" s="177"/>
      <c r="AC1465" s="179"/>
      <c r="AD1465" s="180"/>
      <c r="AE1465" s="198">
        <f t="shared" si="69"/>
        <v>22</v>
      </c>
      <c r="AF1465" s="198">
        <f t="shared" si="70"/>
        <v>25</v>
      </c>
      <c r="AG1465" s="178">
        <v>3</v>
      </c>
      <c r="AH1465" s="198" t="str">
        <f>IF(ISERROR(VLOOKUP($AG1465,Datos!$A$9:$E$13,2,0)),"",VLOOKUP($AG1465,Datos!$A$9:$E$13,2,0))</f>
        <v>3 Moderado</v>
      </c>
      <c r="AI1465" s="197" t="str">
        <f>IF(ISERROR(VLOOKUP($AJ1465,Datos!$D$8:$E$13,2,0)),0,VLOOKUP($AJ1465,Datos!$D$8:$E$13,2,0))</f>
        <v>Extremadamente Dañino</v>
      </c>
      <c r="AJ1465" s="198">
        <f>IF(ISERROR(VLOOKUP($X1465,Datos!$B$8:$E$13,3,0)), 0, VLOOKUP($X1465,Datos!$B$8:$E$13,3,0))</f>
        <v>4</v>
      </c>
      <c r="AK1465" s="198">
        <f>IF(ISERROR(VLOOKUP(AL1465,Datos!D1458:E1463,2,0)),0,VLOOKUP(AL1465,Datos!D1458:E1463,2,0))</f>
        <v>0</v>
      </c>
      <c r="AL1465" s="198">
        <f>IF(ISERROR(VLOOKUP(Y1465,Datos!B1458:E1463,3,0)),0,VLOOKUP(Y1465,Datos!B1458:E1463,3,0))</f>
        <v>0</v>
      </c>
      <c r="AM1465" s="198">
        <f t="shared" si="71"/>
        <v>4</v>
      </c>
      <c r="AN1465" s="198" t="str">
        <f>IF(ISERROR(VLOOKUP($AM1465,Datos!$I$24:$J$28,2,0)),"-",VLOOKUP($AM1465,Datos!$I$24:$J$28,2,0))</f>
        <v>Moderado</v>
      </c>
    </row>
    <row r="1466" spans="1:40" s="199" customFormat="1">
      <c r="A1466" s="196"/>
      <c r="B1466" s="177"/>
      <c r="C1466" s="177"/>
      <c r="D1466" s="177"/>
      <c r="E1466" s="177"/>
      <c r="F1466" s="177"/>
      <c r="G1466" s="177"/>
      <c r="H1466" s="177"/>
      <c r="I1466" s="177"/>
      <c r="J1466" s="177"/>
      <c r="K1466" s="177"/>
      <c r="L1466" s="177"/>
      <c r="M1466" s="178" t="s">
        <v>191</v>
      </c>
      <c r="N1466" s="178" t="s">
        <v>194</v>
      </c>
      <c r="O1466" s="198">
        <f>IF( AND($M1466&lt;&gt;"", $N1466&lt;&gt;""), VLOOKUP( IF(ISERROR(VLOOKUP($M1466,Datos!$B$8:$C$13,2,0)),0,VLOOKUP($M1466,Datos!$B$8:$C$13,2,0)), Datos!$I$9:$N$13, IF(ISERROR(VLOOKUP($N1466,Datos!$B$17:$C$21,2,0)),0,VLOOKUP($N1466, Datos!$B$17:$C$21,2,0)+1),  0),  "-")</f>
        <v>22</v>
      </c>
      <c r="P1466" s="177"/>
      <c r="Q1466" s="177"/>
      <c r="R1466" s="177"/>
      <c r="S1466" s="178" t="s">
        <v>40</v>
      </c>
      <c r="T1466" s="198" t="str">
        <f>IF(ISERROR(VLOOKUP($S1466,Datos!$B$25:$C$29,2,0)),"", VLOOKUP($S1466,Datos!$B$25:$C$29,2,0))</f>
        <v>Alta</v>
      </c>
      <c r="U1466" s="198" t="str">
        <f>VLOOKUP($S1466,'Efectividad de Controles'!$B$5:$D$9,3,0)</f>
        <v>Impacto / Probabilidad</v>
      </c>
      <c r="V1466" s="177"/>
      <c r="W1466" s="177"/>
      <c r="X1466" s="178" t="s">
        <v>191</v>
      </c>
      <c r="Y1466" s="178" t="s">
        <v>196</v>
      </c>
      <c r="Z1466" s="198">
        <f>IF( AND($X1466&lt;&gt;"", $Y1466&lt;&gt;""), VLOOKUP( IF(ISERROR(VLOOKUP($X1466,Datos!$B$8:$C$13,2,0)),0,VLOOKUP($X1466,Datos!$B$8:$C$13,2,0)), Datos!$I$9:$N$13, IF(ISERROR(VLOOKUP($Y1466,Datos!$B$17:$C$21,2,0)),0,VLOOKUP($Y1466, Datos!$B$17:$C$21,2,0)+1),  0),  "-")</f>
        <v>25</v>
      </c>
      <c r="AA1466" s="177"/>
      <c r="AB1466" s="177"/>
      <c r="AC1466" s="179"/>
      <c r="AD1466" s="180"/>
      <c r="AE1466" s="198">
        <f t="shared" si="69"/>
        <v>22</v>
      </c>
      <c r="AF1466" s="198">
        <f t="shared" si="70"/>
        <v>25</v>
      </c>
      <c r="AG1466" s="178">
        <v>3</v>
      </c>
      <c r="AH1466" s="198" t="str">
        <f>IF(ISERROR(VLOOKUP($AG1466,Datos!$A$9:$E$13,2,0)),"",VLOOKUP($AG1466,Datos!$A$9:$E$13,2,0))</f>
        <v>3 Moderado</v>
      </c>
      <c r="AI1466" s="197" t="str">
        <f>IF(ISERROR(VLOOKUP($AJ1466,Datos!$D$8:$E$13,2,0)),0,VLOOKUP($AJ1466,Datos!$D$8:$E$13,2,0))</f>
        <v>Extremadamente Dañino</v>
      </c>
      <c r="AJ1466" s="198">
        <f>IF(ISERROR(VLOOKUP($X1466,Datos!$B$8:$E$13,3,0)), 0, VLOOKUP($X1466,Datos!$B$8:$E$13,3,0))</f>
        <v>4</v>
      </c>
      <c r="AK1466" s="198">
        <f>IF(ISERROR(VLOOKUP(AL1466,Datos!D1459:E1464,2,0)),0,VLOOKUP(AL1466,Datos!D1459:E1464,2,0))</f>
        <v>0</v>
      </c>
      <c r="AL1466" s="198">
        <f>IF(ISERROR(VLOOKUP(Y1466,Datos!B1459:E1464,3,0)),0,VLOOKUP(Y1466,Datos!B1459:E1464,3,0))</f>
        <v>0</v>
      </c>
      <c r="AM1466" s="198">
        <f t="shared" si="71"/>
        <v>4</v>
      </c>
      <c r="AN1466" s="198" t="str">
        <f>IF(ISERROR(VLOOKUP($AM1466,Datos!$I$24:$J$28,2,0)),"-",VLOOKUP($AM1466,Datos!$I$24:$J$28,2,0))</f>
        <v>Moderado</v>
      </c>
    </row>
    <row r="1467" spans="1:40" s="199" customFormat="1">
      <c r="A1467" s="196"/>
      <c r="B1467" s="177"/>
      <c r="C1467" s="177"/>
      <c r="D1467" s="177"/>
      <c r="E1467" s="177"/>
      <c r="F1467" s="177"/>
      <c r="G1467" s="177"/>
      <c r="H1467" s="177"/>
      <c r="I1467" s="177"/>
      <c r="J1467" s="177"/>
      <c r="K1467" s="177"/>
      <c r="L1467" s="177"/>
      <c r="M1467" s="178" t="s">
        <v>191</v>
      </c>
      <c r="N1467" s="178" t="s">
        <v>194</v>
      </c>
      <c r="O1467" s="198">
        <f>IF( AND($M1467&lt;&gt;"", $N1467&lt;&gt;""), VLOOKUP( IF(ISERROR(VLOOKUP($M1467,Datos!$B$8:$C$13,2,0)),0,VLOOKUP($M1467,Datos!$B$8:$C$13,2,0)), Datos!$I$9:$N$13, IF(ISERROR(VLOOKUP($N1467,Datos!$B$17:$C$21,2,0)),0,VLOOKUP($N1467, Datos!$B$17:$C$21,2,0)+1),  0),  "-")</f>
        <v>22</v>
      </c>
      <c r="P1467" s="177"/>
      <c r="Q1467" s="177"/>
      <c r="R1467" s="177"/>
      <c r="S1467" s="178" t="s">
        <v>40</v>
      </c>
      <c r="T1467" s="198" t="str">
        <f>IF(ISERROR(VLOOKUP($S1467,Datos!$B$25:$C$29,2,0)),"", VLOOKUP($S1467,Datos!$B$25:$C$29,2,0))</f>
        <v>Alta</v>
      </c>
      <c r="U1467" s="198" t="str">
        <f>VLOOKUP($S1467,'Efectividad de Controles'!$B$5:$D$9,3,0)</f>
        <v>Impacto / Probabilidad</v>
      </c>
      <c r="V1467" s="177"/>
      <c r="W1467" s="177"/>
      <c r="X1467" s="178" t="s">
        <v>191</v>
      </c>
      <c r="Y1467" s="178" t="s">
        <v>196</v>
      </c>
      <c r="Z1467" s="198">
        <f>IF( AND($X1467&lt;&gt;"", $Y1467&lt;&gt;""), VLOOKUP( IF(ISERROR(VLOOKUP($X1467,Datos!$B$8:$C$13,2,0)),0,VLOOKUP($X1467,Datos!$B$8:$C$13,2,0)), Datos!$I$9:$N$13, IF(ISERROR(VLOOKUP($Y1467,Datos!$B$17:$C$21,2,0)),0,VLOOKUP($Y1467, Datos!$B$17:$C$21,2,0)+1),  0),  "-")</f>
        <v>25</v>
      </c>
      <c r="AA1467" s="177"/>
      <c r="AB1467" s="177"/>
      <c r="AC1467" s="179"/>
      <c r="AD1467" s="180"/>
      <c r="AE1467" s="198">
        <f t="shared" si="69"/>
        <v>22</v>
      </c>
      <c r="AF1467" s="198">
        <f t="shared" si="70"/>
        <v>25</v>
      </c>
      <c r="AG1467" s="178">
        <v>3</v>
      </c>
      <c r="AH1467" s="198" t="str">
        <f>IF(ISERROR(VLOOKUP($AG1467,Datos!$A$9:$E$13,2,0)),"",VLOOKUP($AG1467,Datos!$A$9:$E$13,2,0))</f>
        <v>3 Moderado</v>
      </c>
      <c r="AI1467" s="197" t="str">
        <f>IF(ISERROR(VLOOKUP($AJ1467,Datos!$D$8:$E$13,2,0)),0,VLOOKUP($AJ1467,Datos!$D$8:$E$13,2,0))</f>
        <v>Extremadamente Dañino</v>
      </c>
      <c r="AJ1467" s="198">
        <f>IF(ISERROR(VLOOKUP($X1467,Datos!$B$8:$E$13,3,0)), 0, VLOOKUP($X1467,Datos!$B$8:$E$13,3,0))</f>
        <v>4</v>
      </c>
      <c r="AK1467" s="198">
        <f>IF(ISERROR(VLOOKUP(AL1467,Datos!D1460:E1465,2,0)),0,VLOOKUP(AL1467,Datos!D1460:E1465,2,0))</f>
        <v>0</v>
      </c>
      <c r="AL1467" s="198">
        <f>IF(ISERROR(VLOOKUP(Y1467,Datos!B1460:E1465,3,0)),0,VLOOKUP(Y1467,Datos!B1460:E1465,3,0))</f>
        <v>0</v>
      </c>
      <c r="AM1467" s="198">
        <f t="shared" si="71"/>
        <v>4</v>
      </c>
      <c r="AN1467" s="198" t="str">
        <f>IF(ISERROR(VLOOKUP($AM1467,Datos!$I$24:$J$28,2,0)),"-",VLOOKUP($AM1467,Datos!$I$24:$J$28,2,0))</f>
        <v>Moderado</v>
      </c>
    </row>
    <row r="1468" spans="1:40" s="199" customFormat="1">
      <c r="A1468" s="196"/>
      <c r="B1468" s="177"/>
      <c r="C1468" s="177"/>
      <c r="D1468" s="177"/>
      <c r="E1468" s="177"/>
      <c r="F1468" s="177"/>
      <c r="G1468" s="177"/>
      <c r="H1468" s="177"/>
      <c r="I1468" s="177"/>
      <c r="J1468" s="177"/>
      <c r="K1468" s="177"/>
      <c r="L1468" s="177"/>
      <c r="M1468" s="178" t="s">
        <v>191</v>
      </c>
      <c r="N1468" s="178" t="s">
        <v>194</v>
      </c>
      <c r="O1468" s="198">
        <f>IF( AND($M1468&lt;&gt;"", $N1468&lt;&gt;""), VLOOKUP( IF(ISERROR(VLOOKUP($M1468,Datos!$B$8:$C$13,2,0)),0,VLOOKUP($M1468,Datos!$B$8:$C$13,2,0)), Datos!$I$9:$N$13, IF(ISERROR(VLOOKUP($N1468,Datos!$B$17:$C$21,2,0)),0,VLOOKUP($N1468, Datos!$B$17:$C$21,2,0)+1),  0),  "-")</f>
        <v>22</v>
      </c>
      <c r="P1468" s="177"/>
      <c r="Q1468" s="177"/>
      <c r="R1468" s="177"/>
      <c r="S1468" s="178" t="s">
        <v>40</v>
      </c>
      <c r="T1468" s="198" t="str">
        <f>IF(ISERROR(VLOOKUP($S1468,Datos!$B$25:$C$29,2,0)),"", VLOOKUP($S1468,Datos!$B$25:$C$29,2,0))</f>
        <v>Alta</v>
      </c>
      <c r="U1468" s="198" t="str">
        <f>VLOOKUP($S1468,'Efectividad de Controles'!$B$5:$D$9,3,0)</f>
        <v>Impacto / Probabilidad</v>
      </c>
      <c r="V1468" s="177"/>
      <c r="W1468" s="177"/>
      <c r="X1468" s="178" t="s">
        <v>191</v>
      </c>
      <c r="Y1468" s="178" t="s">
        <v>196</v>
      </c>
      <c r="Z1468" s="198">
        <f>IF( AND($X1468&lt;&gt;"", $Y1468&lt;&gt;""), VLOOKUP( IF(ISERROR(VLOOKUP($X1468,Datos!$B$8:$C$13,2,0)),0,VLOOKUP($X1468,Datos!$B$8:$C$13,2,0)), Datos!$I$9:$N$13, IF(ISERROR(VLOOKUP($Y1468,Datos!$B$17:$C$21,2,0)),0,VLOOKUP($Y1468, Datos!$B$17:$C$21,2,0)+1),  0),  "-")</f>
        <v>25</v>
      </c>
      <c r="AA1468" s="177"/>
      <c r="AB1468" s="177"/>
      <c r="AC1468" s="179"/>
      <c r="AD1468" s="180"/>
      <c r="AE1468" s="198">
        <f t="shared" si="69"/>
        <v>22</v>
      </c>
      <c r="AF1468" s="198">
        <f t="shared" si="70"/>
        <v>25</v>
      </c>
      <c r="AG1468" s="178">
        <v>3</v>
      </c>
      <c r="AH1468" s="198" t="str">
        <f>IF(ISERROR(VLOOKUP($AG1468,Datos!$A$9:$E$13,2,0)),"",VLOOKUP($AG1468,Datos!$A$9:$E$13,2,0))</f>
        <v>3 Moderado</v>
      </c>
      <c r="AI1468" s="197" t="str">
        <f>IF(ISERROR(VLOOKUP($AJ1468,Datos!$D$8:$E$13,2,0)),0,VLOOKUP($AJ1468,Datos!$D$8:$E$13,2,0))</f>
        <v>Extremadamente Dañino</v>
      </c>
      <c r="AJ1468" s="198">
        <f>IF(ISERROR(VLOOKUP($X1468,Datos!$B$8:$E$13,3,0)), 0, VLOOKUP($X1468,Datos!$B$8:$E$13,3,0))</f>
        <v>4</v>
      </c>
      <c r="AK1468" s="198">
        <f>IF(ISERROR(VLOOKUP(AL1468,Datos!D1461:E1466,2,0)),0,VLOOKUP(AL1468,Datos!D1461:E1466,2,0))</f>
        <v>0</v>
      </c>
      <c r="AL1468" s="198">
        <f>IF(ISERROR(VLOOKUP(Y1468,Datos!B1461:E1466,3,0)),0,VLOOKUP(Y1468,Datos!B1461:E1466,3,0))</f>
        <v>0</v>
      </c>
      <c r="AM1468" s="198">
        <f t="shared" si="71"/>
        <v>4</v>
      </c>
      <c r="AN1468" s="198" t="str">
        <f>IF(ISERROR(VLOOKUP($AM1468,Datos!$I$24:$J$28,2,0)),"-",VLOOKUP($AM1468,Datos!$I$24:$J$28,2,0))</f>
        <v>Moderado</v>
      </c>
    </row>
    <row r="1469" spans="1:40" s="199" customFormat="1">
      <c r="A1469" s="196"/>
      <c r="B1469" s="177"/>
      <c r="C1469" s="177"/>
      <c r="D1469" s="177"/>
      <c r="E1469" s="177"/>
      <c r="F1469" s="177"/>
      <c r="G1469" s="177"/>
      <c r="H1469" s="177"/>
      <c r="I1469" s="177"/>
      <c r="J1469" s="177"/>
      <c r="K1469" s="177"/>
      <c r="L1469" s="177"/>
      <c r="M1469" s="178" t="s">
        <v>191</v>
      </c>
      <c r="N1469" s="178" t="s">
        <v>194</v>
      </c>
      <c r="O1469" s="198">
        <f>IF( AND($M1469&lt;&gt;"", $N1469&lt;&gt;""), VLOOKUP( IF(ISERROR(VLOOKUP($M1469,Datos!$B$8:$C$13,2,0)),0,VLOOKUP($M1469,Datos!$B$8:$C$13,2,0)), Datos!$I$9:$N$13, IF(ISERROR(VLOOKUP($N1469,Datos!$B$17:$C$21,2,0)),0,VLOOKUP($N1469, Datos!$B$17:$C$21,2,0)+1),  0),  "-")</f>
        <v>22</v>
      </c>
      <c r="P1469" s="177"/>
      <c r="Q1469" s="177"/>
      <c r="R1469" s="177"/>
      <c r="S1469" s="178" t="s">
        <v>40</v>
      </c>
      <c r="T1469" s="198" t="str">
        <f>IF(ISERROR(VLOOKUP($S1469,Datos!$B$25:$C$29,2,0)),"", VLOOKUP($S1469,Datos!$B$25:$C$29,2,0))</f>
        <v>Alta</v>
      </c>
      <c r="U1469" s="198" t="str">
        <f>VLOOKUP($S1469,'Efectividad de Controles'!$B$5:$D$9,3,0)</f>
        <v>Impacto / Probabilidad</v>
      </c>
      <c r="V1469" s="177"/>
      <c r="W1469" s="177"/>
      <c r="X1469" s="178" t="s">
        <v>191</v>
      </c>
      <c r="Y1469" s="178" t="s">
        <v>196</v>
      </c>
      <c r="Z1469" s="198">
        <f>IF( AND($X1469&lt;&gt;"", $Y1469&lt;&gt;""), VLOOKUP( IF(ISERROR(VLOOKUP($X1469,Datos!$B$8:$C$13,2,0)),0,VLOOKUP($X1469,Datos!$B$8:$C$13,2,0)), Datos!$I$9:$N$13, IF(ISERROR(VLOOKUP($Y1469,Datos!$B$17:$C$21,2,0)),0,VLOOKUP($Y1469, Datos!$B$17:$C$21,2,0)+1),  0),  "-")</f>
        <v>25</v>
      </c>
      <c r="AA1469" s="177"/>
      <c r="AB1469" s="177"/>
      <c r="AC1469" s="179"/>
      <c r="AD1469" s="180"/>
      <c r="AE1469" s="198">
        <f t="shared" si="69"/>
        <v>22</v>
      </c>
      <c r="AF1469" s="198">
        <f t="shared" si="70"/>
        <v>25</v>
      </c>
      <c r="AG1469" s="178">
        <v>3</v>
      </c>
      <c r="AH1469" s="198" t="str">
        <f>IF(ISERROR(VLOOKUP($AG1469,Datos!$A$9:$E$13,2,0)),"",VLOOKUP($AG1469,Datos!$A$9:$E$13,2,0))</f>
        <v>3 Moderado</v>
      </c>
      <c r="AI1469" s="197" t="str">
        <f>IF(ISERROR(VLOOKUP($AJ1469,Datos!$D$8:$E$13,2,0)),0,VLOOKUP($AJ1469,Datos!$D$8:$E$13,2,0))</f>
        <v>Extremadamente Dañino</v>
      </c>
      <c r="AJ1469" s="198">
        <f>IF(ISERROR(VLOOKUP($X1469,Datos!$B$8:$E$13,3,0)), 0, VLOOKUP($X1469,Datos!$B$8:$E$13,3,0))</f>
        <v>4</v>
      </c>
      <c r="AK1469" s="198">
        <f>IF(ISERROR(VLOOKUP(AL1469,Datos!D1462:E1467,2,0)),0,VLOOKUP(AL1469,Datos!D1462:E1467,2,0))</f>
        <v>0</v>
      </c>
      <c r="AL1469" s="198">
        <f>IF(ISERROR(VLOOKUP(Y1469,Datos!B1462:E1467,3,0)),0,VLOOKUP(Y1469,Datos!B1462:E1467,3,0))</f>
        <v>0</v>
      </c>
      <c r="AM1469" s="198">
        <f t="shared" si="71"/>
        <v>4</v>
      </c>
      <c r="AN1469" s="198" t="str">
        <f>IF(ISERROR(VLOOKUP($AM1469,Datos!$I$24:$J$28,2,0)),"-",VLOOKUP($AM1469,Datos!$I$24:$J$28,2,0))</f>
        <v>Moderado</v>
      </c>
    </row>
    <row r="1470" spans="1:40" s="199" customFormat="1">
      <c r="A1470" s="196"/>
      <c r="B1470" s="177"/>
      <c r="C1470" s="177"/>
      <c r="D1470" s="177"/>
      <c r="E1470" s="177"/>
      <c r="F1470" s="177"/>
      <c r="G1470" s="177"/>
      <c r="H1470" s="177"/>
      <c r="I1470" s="177"/>
      <c r="J1470" s="177"/>
      <c r="K1470" s="177"/>
      <c r="L1470" s="177"/>
      <c r="M1470" s="178" t="s">
        <v>191</v>
      </c>
      <c r="N1470" s="178" t="s">
        <v>194</v>
      </c>
      <c r="O1470" s="198">
        <f>IF( AND($M1470&lt;&gt;"", $N1470&lt;&gt;""), VLOOKUP( IF(ISERROR(VLOOKUP($M1470,Datos!$B$8:$C$13,2,0)),0,VLOOKUP($M1470,Datos!$B$8:$C$13,2,0)), Datos!$I$9:$N$13, IF(ISERROR(VLOOKUP($N1470,Datos!$B$17:$C$21,2,0)),0,VLOOKUP($N1470, Datos!$B$17:$C$21,2,0)+1),  0),  "-")</f>
        <v>22</v>
      </c>
      <c r="P1470" s="177"/>
      <c r="Q1470" s="177"/>
      <c r="R1470" s="177"/>
      <c r="S1470" s="178" t="s">
        <v>40</v>
      </c>
      <c r="T1470" s="198" t="str">
        <f>IF(ISERROR(VLOOKUP($S1470,Datos!$B$25:$C$29,2,0)),"", VLOOKUP($S1470,Datos!$B$25:$C$29,2,0))</f>
        <v>Alta</v>
      </c>
      <c r="U1470" s="198" t="str">
        <f>VLOOKUP($S1470,'Efectividad de Controles'!$B$5:$D$9,3,0)</f>
        <v>Impacto / Probabilidad</v>
      </c>
      <c r="V1470" s="177"/>
      <c r="W1470" s="177"/>
      <c r="X1470" s="178" t="s">
        <v>191</v>
      </c>
      <c r="Y1470" s="178" t="s">
        <v>196</v>
      </c>
      <c r="Z1470" s="198">
        <f>IF( AND($X1470&lt;&gt;"", $Y1470&lt;&gt;""), VLOOKUP( IF(ISERROR(VLOOKUP($X1470,Datos!$B$8:$C$13,2,0)),0,VLOOKUP($X1470,Datos!$B$8:$C$13,2,0)), Datos!$I$9:$N$13, IF(ISERROR(VLOOKUP($Y1470,Datos!$B$17:$C$21,2,0)),0,VLOOKUP($Y1470, Datos!$B$17:$C$21,2,0)+1),  0),  "-")</f>
        <v>25</v>
      </c>
      <c r="AA1470" s="177"/>
      <c r="AB1470" s="177"/>
      <c r="AC1470" s="179"/>
      <c r="AD1470" s="180"/>
      <c r="AE1470" s="198">
        <f t="shared" si="69"/>
        <v>22</v>
      </c>
      <c r="AF1470" s="198">
        <f t="shared" si="70"/>
        <v>25</v>
      </c>
      <c r="AG1470" s="178">
        <v>3</v>
      </c>
      <c r="AH1470" s="198" t="str">
        <f>IF(ISERROR(VLOOKUP($AG1470,Datos!$A$9:$E$13,2,0)),"",VLOOKUP($AG1470,Datos!$A$9:$E$13,2,0))</f>
        <v>3 Moderado</v>
      </c>
      <c r="AI1470" s="197" t="str">
        <f>IF(ISERROR(VLOOKUP($AJ1470,Datos!$D$8:$E$13,2,0)),0,VLOOKUP($AJ1470,Datos!$D$8:$E$13,2,0))</f>
        <v>Extremadamente Dañino</v>
      </c>
      <c r="AJ1470" s="198">
        <f>IF(ISERROR(VLOOKUP($X1470,Datos!$B$8:$E$13,3,0)), 0, VLOOKUP($X1470,Datos!$B$8:$E$13,3,0))</f>
        <v>4</v>
      </c>
      <c r="AK1470" s="198">
        <f>IF(ISERROR(VLOOKUP(AL1470,Datos!D1463:E1468,2,0)),0,VLOOKUP(AL1470,Datos!D1463:E1468,2,0))</f>
        <v>0</v>
      </c>
      <c r="AL1470" s="198">
        <f>IF(ISERROR(VLOOKUP(Y1470,Datos!B1463:E1468,3,0)),0,VLOOKUP(Y1470,Datos!B1463:E1468,3,0))</f>
        <v>0</v>
      </c>
      <c r="AM1470" s="198">
        <f t="shared" si="71"/>
        <v>4</v>
      </c>
      <c r="AN1470" s="198" t="str">
        <f>IF(ISERROR(VLOOKUP($AM1470,Datos!$I$24:$J$28,2,0)),"-",VLOOKUP($AM1470,Datos!$I$24:$J$28,2,0))</f>
        <v>Moderado</v>
      </c>
    </row>
    <row r="1471" spans="1:40" s="199" customFormat="1">
      <c r="A1471" s="196"/>
      <c r="B1471" s="177"/>
      <c r="C1471" s="177"/>
      <c r="D1471" s="177"/>
      <c r="E1471" s="177"/>
      <c r="F1471" s="177"/>
      <c r="G1471" s="177"/>
      <c r="H1471" s="177"/>
      <c r="I1471" s="177"/>
      <c r="J1471" s="177"/>
      <c r="K1471" s="177"/>
      <c r="L1471" s="177"/>
      <c r="M1471" s="178" t="s">
        <v>191</v>
      </c>
      <c r="N1471" s="178" t="s">
        <v>194</v>
      </c>
      <c r="O1471" s="198">
        <f>IF( AND($M1471&lt;&gt;"", $N1471&lt;&gt;""), VLOOKUP( IF(ISERROR(VLOOKUP($M1471,Datos!$B$8:$C$13,2,0)),0,VLOOKUP($M1471,Datos!$B$8:$C$13,2,0)), Datos!$I$9:$N$13, IF(ISERROR(VLOOKUP($N1471,Datos!$B$17:$C$21,2,0)),0,VLOOKUP($N1471, Datos!$B$17:$C$21,2,0)+1),  0),  "-")</f>
        <v>22</v>
      </c>
      <c r="P1471" s="177"/>
      <c r="Q1471" s="177"/>
      <c r="R1471" s="177"/>
      <c r="S1471" s="178" t="s">
        <v>40</v>
      </c>
      <c r="T1471" s="198" t="str">
        <f>IF(ISERROR(VLOOKUP($S1471,Datos!$B$25:$C$29,2,0)),"", VLOOKUP($S1471,Datos!$B$25:$C$29,2,0))</f>
        <v>Alta</v>
      </c>
      <c r="U1471" s="198" t="str">
        <f>VLOOKUP($S1471,'Efectividad de Controles'!$B$5:$D$9,3,0)</f>
        <v>Impacto / Probabilidad</v>
      </c>
      <c r="V1471" s="177"/>
      <c r="W1471" s="177"/>
      <c r="X1471" s="178" t="s">
        <v>191</v>
      </c>
      <c r="Y1471" s="178" t="s">
        <v>196</v>
      </c>
      <c r="Z1471" s="198">
        <f>IF( AND($X1471&lt;&gt;"", $Y1471&lt;&gt;""), VLOOKUP( IF(ISERROR(VLOOKUP($X1471,Datos!$B$8:$C$13,2,0)),0,VLOOKUP($X1471,Datos!$B$8:$C$13,2,0)), Datos!$I$9:$N$13, IF(ISERROR(VLOOKUP($Y1471,Datos!$B$17:$C$21,2,0)),0,VLOOKUP($Y1471, Datos!$B$17:$C$21,2,0)+1),  0),  "-")</f>
        <v>25</v>
      </c>
      <c r="AA1471" s="177"/>
      <c r="AB1471" s="177"/>
      <c r="AC1471" s="179"/>
      <c r="AD1471" s="180"/>
      <c r="AE1471" s="198">
        <f t="shared" si="69"/>
        <v>22</v>
      </c>
      <c r="AF1471" s="198">
        <f t="shared" si="70"/>
        <v>25</v>
      </c>
      <c r="AG1471" s="178">
        <v>3</v>
      </c>
      <c r="AH1471" s="198" t="str">
        <f>IF(ISERROR(VLOOKUP($AG1471,Datos!$A$9:$E$13,2,0)),"",VLOOKUP($AG1471,Datos!$A$9:$E$13,2,0))</f>
        <v>3 Moderado</v>
      </c>
      <c r="AI1471" s="197" t="str">
        <f>IF(ISERROR(VLOOKUP($AJ1471,Datos!$D$8:$E$13,2,0)),0,VLOOKUP($AJ1471,Datos!$D$8:$E$13,2,0))</f>
        <v>Extremadamente Dañino</v>
      </c>
      <c r="AJ1471" s="198">
        <f>IF(ISERROR(VLOOKUP($X1471,Datos!$B$8:$E$13,3,0)), 0, VLOOKUP($X1471,Datos!$B$8:$E$13,3,0))</f>
        <v>4</v>
      </c>
      <c r="AK1471" s="198">
        <f>IF(ISERROR(VLOOKUP(AL1471,Datos!D1464:E1469,2,0)),0,VLOOKUP(AL1471,Datos!D1464:E1469,2,0))</f>
        <v>0</v>
      </c>
      <c r="AL1471" s="198">
        <f>IF(ISERROR(VLOOKUP(Y1471,Datos!B1464:E1469,3,0)),0,VLOOKUP(Y1471,Datos!B1464:E1469,3,0))</f>
        <v>0</v>
      </c>
      <c r="AM1471" s="198">
        <f t="shared" si="71"/>
        <v>4</v>
      </c>
      <c r="AN1471" s="198" t="str">
        <f>IF(ISERROR(VLOOKUP($AM1471,Datos!$I$24:$J$28,2,0)),"-",VLOOKUP($AM1471,Datos!$I$24:$J$28,2,0))</f>
        <v>Moderado</v>
      </c>
    </row>
    <row r="1472" spans="1:40" s="199" customFormat="1">
      <c r="A1472" s="196"/>
      <c r="B1472" s="177"/>
      <c r="C1472" s="177"/>
      <c r="D1472" s="177"/>
      <c r="E1472" s="177"/>
      <c r="F1472" s="177"/>
      <c r="G1472" s="177"/>
      <c r="H1472" s="177"/>
      <c r="I1472" s="177"/>
      <c r="J1472" s="177"/>
      <c r="K1472" s="177"/>
      <c r="L1472" s="177"/>
      <c r="M1472" s="178" t="s">
        <v>191</v>
      </c>
      <c r="N1472" s="178" t="s">
        <v>194</v>
      </c>
      <c r="O1472" s="198">
        <f>IF( AND($M1472&lt;&gt;"", $N1472&lt;&gt;""), VLOOKUP( IF(ISERROR(VLOOKUP($M1472,Datos!$B$8:$C$13,2,0)),0,VLOOKUP($M1472,Datos!$B$8:$C$13,2,0)), Datos!$I$9:$N$13, IF(ISERROR(VLOOKUP($N1472,Datos!$B$17:$C$21,2,0)),0,VLOOKUP($N1472, Datos!$B$17:$C$21,2,0)+1),  0),  "-")</f>
        <v>22</v>
      </c>
      <c r="P1472" s="177"/>
      <c r="Q1472" s="177"/>
      <c r="R1472" s="177"/>
      <c r="S1472" s="178" t="s">
        <v>40</v>
      </c>
      <c r="T1472" s="198" t="str">
        <f>IF(ISERROR(VLOOKUP($S1472,Datos!$B$25:$C$29,2,0)),"", VLOOKUP($S1472,Datos!$B$25:$C$29,2,0))</f>
        <v>Alta</v>
      </c>
      <c r="U1472" s="198" t="str">
        <f>VLOOKUP($S1472,'Efectividad de Controles'!$B$5:$D$9,3,0)</f>
        <v>Impacto / Probabilidad</v>
      </c>
      <c r="V1472" s="177"/>
      <c r="W1472" s="177"/>
      <c r="X1472" s="178" t="s">
        <v>191</v>
      </c>
      <c r="Y1472" s="178" t="s">
        <v>196</v>
      </c>
      <c r="Z1472" s="198">
        <f>IF( AND($X1472&lt;&gt;"", $Y1472&lt;&gt;""), VLOOKUP( IF(ISERROR(VLOOKUP($X1472,Datos!$B$8:$C$13,2,0)),0,VLOOKUP($X1472,Datos!$B$8:$C$13,2,0)), Datos!$I$9:$N$13, IF(ISERROR(VLOOKUP($Y1472,Datos!$B$17:$C$21,2,0)),0,VLOOKUP($Y1472, Datos!$B$17:$C$21,2,0)+1),  0),  "-")</f>
        <v>25</v>
      </c>
      <c r="AA1472" s="177"/>
      <c r="AB1472" s="177"/>
      <c r="AC1472" s="179"/>
      <c r="AD1472" s="180"/>
      <c r="AE1472" s="198">
        <f t="shared" si="69"/>
        <v>22</v>
      </c>
      <c r="AF1472" s="198">
        <f t="shared" si="70"/>
        <v>25</v>
      </c>
      <c r="AG1472" s="178">
        <v>3</v>
      </c>
      <c r="AH1472" s="198" t="str">
        <f>IF(ISERROR(VLOOKUP($AG1472,Datos!$A$9:$E$13,2,0)),"",VLOOKUP($AG1472,Datos!$A$9:$E$13,2,0))</f>
        <v>3 Moderado</v>
      </c>
      <c r="AI1472" s="197" t="str">
        <f>IF(ISERROR(VLOOKUP($AJ1472,Datos!$D$8:$E$13,2,0)),0,VLOOKUP($AJ1472,Datos!$D$8:$E$13,2,0))</f>
        <v>Extremadamente Dañino</v>
      </c>
      <c r="AJ1472" s="198">
        <f>IF(ISERROR(VLOOKUP($X1472,Datos!$B$8:$E$13,3,0)), 0, VLOOKUP($X1472,Datos!$B$8:$E$13,3,0))</f>
        <v>4</v>
      </c>
      <c r="AK1472" s="198">
        <f>IF(ISERROR(VLOOKUP(AL1472,Datos!D1465:E1470,2,0)),0,VLOOKUP(AL1472,Datos!D1465:E1470,2,0))</f>
        <v>0</v>
      </c>
      <c r="AL1472" s="198">
        <f>IF(ISERROR(VLOOKUP(Y1472,Datos!B1465:E1470,3,0)),0,VLOOKUP(Y1472,Datos!B1465:E1470,3,0))</f>
        <v>0</v>
      </c>
      <c r="AM1472" s="198">
        <f t="shared" si="71"/>
        <v>4</v>
      </c>
      <c r="AN1472" s="198" t="str">
        <f>IF(ISERROR(VLOOKUP($AM1472,Datos!$I$24:$J$28,2,0)),"-",VLOOKUP($AM1472,Datos!$I$24:$J$28,2,0))</f>
        <v>Moderado</v>
      </c>
    </row>
    <row r="1473" spans="1:40" s="199" customFormat="1">
      <c r="A1473" s="196"/>
      <c r="B1473" s="177"/>
      <c r="C1473" s="177"/>
      <c r="D1473" s="177"/>
      <c r="E1473" s="177"/>
      <c r="F1473" s="177"/>
      <c r="G1473" s="177"/>
      <c r="H1473" s="177"/>
      <c r="I1473" s="177"/>
      <c r="J1473" s="177"/>
      <c r="K1473" s="177"/>
      <c r="L1473" s="177"/>
      <c r="M1473" s="178" t="s">
        <v>191</v>
      </c>
      <c r="N1473" s="178" t="s">
        <v>194</v>
      </c>
      <c r="O1473" s="198">
        <f>IF( AND($M1473&lt;&gt;"", $N1473&lt;&gt;""), VLOOKUP( IF(ISERROR(VLOOKUP($M1473,Datos!$B$8:$C$13,2,0)),0,VLOOKUP($M1473,Datos!$B$8:$C$13,2,0)), Datos!$I$9:$N$13, IF(ISERROR(VLOOKUP($N1473,Datos!$B$17:$C$21,2,0)),0,VLOOKUP($N1473, Datos!$B$17:$C$21,2,0)+1),  0),  "-")</f>
        <v>22</v>
      </c>
      <c r="P1473" s="177"/>
      <c r="Q1473" s="177"/>
      <c r="R1473" s="177"/>
      <c r="S1473" s="178" t="s">
        <v>40</v>
      </c>
      <c r="T1473" s="198" t="str">
        <f>IF(ISERROR(VLOOKUP($S1473,Datos!$B$25:$C$29,2,0)),"", VLOOKUP($S1473,Datos!$B$25:$C$29,2,0))</f>
        <v>Alta</v>
      </c>
      <c r="U1473" s="198" t="str">
        <f>VLOOKUP($S1473,'Efectividad de Controles'!$B$5:$D$9,3,0)</f>
        <v>Impacto / Probabilidad</v>
      </c>
      <c r="V1473" s="177"/>
      <c r="W1473" s="177"/>
      <c r="X1473" s="178" t="s">
        <v>191</v>
      </c>
      <c r="Y1473" s="178" t="s">
        <v>196</v>
      </c>
      <c r="Z1473" s="198">
        <f>IF( AND($X1473&lt;&gt;"", $Y1473&lt;&gt;""), VLOOKUP( IF(ISERROR(VLOOKUP($X1473,Datos!$B$8:$C$13,2,0)),0,VLOOKUP($X1473,Datos!$B$8:$C$13,2,0)), Datos!$I$9:$N$13, IF(ISERROR(VLOOKUP($Y1473,Datos!$B$17:$C$21,2,0)),0,VLOOKUP($Y1473, Datos!$B$17:$C$21,2,0)+1),  0),  "-")</f>
        <v>25</v>
      </c>
      <c r="AA1473" s="177"/>
      <c r="AB1473" s="177"/>
      <c r="AC1473" s="179"/>
      <c r="AD1473" s="180"/>
      <c r="AE1473" s="198">
        <f t="shared" si="69"/>
        <v>22</v>
      </c>
      <c r="AF1473" s="198">
        <f t="shared" si="70"/>
        <v>25</v>
      </c>
      <c r="AG1473" s="178">
        <v>3</v>
      </c>
      <c r="AH1473" s="198" t="str">
        <f>IF(ISERROR(VLOOKUP($AG1473,Datos!$A$9:$E$13,2,0)),"",VLOOKUP($AG1473,Datos!$A$9:$E$13,2,0))</f>
        <v>3 Moderado</v>
      </c>
      <c r="AI1473" s="197" t="str">
        <f>IF(ISERROR(VLOOKUP($AJ1473,Datos!$D$8:$E$13,2,0)),0,VLOOKUP($AJ1473,Datos!$D$8:$E$13,2,0))</f>
        <v>Extremadamente Dañino</v>
      </c>
      <c r="AJ1473" s="198">
        <f>IF(ISERROR(VLOOKUP($X1473,Datos!$B$8:$E$13,3,0)), 0, VLOOKUP($X1473,Datos!$B$8:$E$13,3,0))</f>
        <v>4</v>
      </c>
      <c r="AK1473" s="198">
        <f>IF(ISERROR(VLOOKUP(AL1473,Datos!D1466:E1471,2,0)),0,VLOOKUP(AL1473,Datos!D1466:E1471,2,0))</f>
        <v>0</v>
      </c>
      <c r="AL1473" s="198">
        <f>IF(ISERROR(VLOOKUP(Y1473,Datos!B1466:E1471,3,0)),0,VLOOKUP(Y1473,Datos!B1466:E1471,3,0))</f>
        <v>0</v>
      </c>
      <c r="AM1473" s="198">
        <f t="shared" si="71"/>
        <v>4</v>
      </c>
      <c r="AN1473" s="198" t="str">
        <f>IF(ISERROR(VLOOKUP($AM1473,Datos!$I$24:$J$28,2,0)),"-",VLOOKUP($AM1473,Datos!$I$24:$J$28,2,0))</f>
        <v>Moderado</v>
      </c>
    </row>
    <row r="1474" spans="1:40" s="199" customFormat="1">
      <c r="A1474" s="196"/>
      <c r="B1474" s="177"/>
      <c r="C1474" s="177"/>
      <c r="D1474" s="177"/>
      <c r="E1474" s="177"/>
      <c r="F1474" s="177"/>
      <c r="G1474" s="177"/>
      <c r="H1474" s="177"/>
      <c r="I1474" s="177"/>
      <c r="J1474" s="177"/>
      <c r="K1474" s="177"/>
      <c r="L1474" s="177"/>
      <c r="M1474" s="178" t="s">
        <v>191</v>
      </c>
      <c r="N1474" s="178" t="s">
        <v>194</v>
      </c>
      <c r="O1474" s="198">
        <f>IF( AND($M1474&lt;&gt;"", $N1474&lt;&gt;""), VLOOKUP( IF(ISERROR(VLOOKUP($M1474,Datos!$B$8:$C$13,2,0)),0,VLOOKUP($M1474,Datos!$B$8:$C$13,2,0)), Datos!$I$9:$N$13, IF(ISERROR(VLOOKUP($N1474,Datos!$B$17:$C$21,2,0)),0,VLOOKUP($N1474, Datos!$B$17:$C$21,2,0)+1),  0),  "-")</f>
        <v>22</v>
      </c>
      <c r="P1474" s="177"/>
      <c r="Q1474" s="177"/>
      <c r="R1474" s="177"/>
      <c r="S1474" s="178" t="s">
        <v>40</v>
      </c>
      <c r="T1474" s="198" t="str">
        <f>IF(ISERROR(VLOOKUP($S1474,Datos!$B$25:$C$29,2,0)),"", VLOOKUP($S1474,Datos!$B$25:$C$29,2,0))</f>
        <v>Alta</v>
      </c>
      <c r="U1474" s="198" t="str">
        <f>VLOOKUP($S1474,'Efectividad de Controles'!$B$5:$D$9,3,0)</f>
        <v>Impacto / Probabilidad</v>
      </c>
      <c r="V1474" s="177"/>
      <c r="W1474" s="177"/>
      <c r="X1474" s="178" t="s">
        <v>191</v>
      </c>
      <c r="Y1474" s="178" t="s">
        <v>196</v>
      </c>
      <c r="Z1474" s="198">
        <f>IF( AND($X1474&lt;&gt;"", $Y1474&lt;&gt;""), VLOOKUP( IF(ISERROR(VLOOKUP($X1474,Datos!$B$8:$C$13,2,0)),0,VLOOKUP($X1474,Datos!$B$8:$C$13,2,0)), Datos!$I$9:$N$13, IF(ISERROR(VLOOKUP($Y1474,Datos!$B$17:$C$21,2,0)),0,VLOOKUP($Y1474, Datos!$B$17:$C$21,2,0)+1),  0),  "-")</f>
        <v>25</v>
      </c>
      <c r="AA1474" s="177"/>
      <c r="AB1474" s="177"/>
      <c r="AC1474" s="179"/>
      <c r="AD1474" s="180"/>
      <c r="AE1474" s="198">
        <f t="shared" si="69"/>
        <v>22</v>
      </c>
      <c r="AF1474" s="198">
        <f t="shared" si="70"/>
        <v>25</v>
      </c>
      <c r="AG1474" s="178">
        <v>3</v>
      </c>
      <c r="AH1474" s="198" t="str">
        <f>IF(ISERROR(VLOOKUP($AG1474,Datos!$A$9:$E$13,2,0)),"",VLOOKUP($AG1474,Datos!$A$9:$E$13,2,0))</f>
        <v>3 Moderado</v>
      </c>
      <c r="AI1474" s="197" t="str">
        <f>IF(ISERROR(VLOOKUP($AJ1474,Datos!$D$8:$E$13,2,0)),0,VLOOKUP($AJ1474,Datos!$D$8:$E$13,2,0))</f>
        <v>Extremadamente Dañino</v>
      </c>
      <c r="AJ1474" s="198">
        <f>IF(ISERROR(VLOOKUP($X1474,Datos!$B$8:$E$13,3,0)), 0, VLOOKUP($X1474,Datos!$B$8:$E$13,3,0))</f>
        <v>4</v>
      </c>
      <c r="AK1474" s="198">
        <f>IF(ISERROR(VLOOKUP(AL1474,Datos!D1467:E1472,2,0)),0,VLOOKUP(AL1474,Datos!D1467:E1472,2,0))</f>
        <v>0</v>
      </c>
      <c r="AL1474" s="198">
        <f>IF(ISERROR(VLOOKUP(Y1474,Datos!B1467:E1472,3,0)),0,VLOOKUP(Y1474,Datos!B1467:E1472,3,0))</f>
        <v>0</v>
      </c>
      <c r="AM1474" s="198">
        <f t="shared" si="71"/>
        <v>4</v>
      </c>
      <c r="AN1474" s="198" t="str">
        <f>IF(ISERROR(VLOOKUP($AM1474,Datos!$I$24:$J$28,2,0)),"-",VLOOKUP($AM1474,Datos!$I$24:$J$28,2,0))</f>
        <v>Moderado</v>
      </c>
    </row>
    <row r="1475" spans="1:40" s="199" customFormat="1">
      <c r="A1475" s="196"/>
      <c r="B1475" s="177"/>
      <c r="C1475" s="177"/>
      <c r="D1475" s="177"/>
      <c r="E1475" s="177"/>
      <c r="F1475" s="177"/>
      <c r="G1475" s="177"/>
      <c r="H1475" s="177"/>
      <c r="I1475" s="177"/>
      <c r="J1475" s="177"/>
      <c r="K1475" s="177"/>
      <c r="L1475" s="177"/>
      <c r="M1475" s="178" t="s">
        <v>191</v>
      </c>
      <c r="N1475" s="178" t="s">
        <v>194</v>
      </c>
      <c r="O1475" s="198">
        <f>IF( AND($M1475&lt;&gt;"", $N1475&lt;&gt;""), VLOOKUP( IF(ISERROR(VLOOKUP($M1475,Datos!$B$8:$C$13,2,0)),0,VLOOKUP($M1475,Datos!$B$8:$C$13,2,0)), Datos!$I$9:$N$13, IF(ISERROR(VLOOKUP($N1475,Datos!$B$17:$C$21,2,0)),0,VLOOKUP($N1475, Datos!$B$17:$C$21,2,0)+1),  0),  "-")</f>
        <v>22</v>
      </c>
      <c r="P1475" s="177"/>
      <c r="Q1475" s="177"/>
      <c r="R1475" s="177"/>
      <c r="S1475" s="178" t="s">
        <v>40</v>
      </c>
      <c r="T1475" s="198" t="str">
        <f>IF(ISERROR(VLOOKUP($S1475,Datos!$B$25:$C$29,2,0)),"", VLOOKUP($S1475,Datos!$B$25:$C$29,2,0))</f>
        <v>Alta</v>
      </c>
      <c r="U1475" s="198" t="str">
        <f>VLOOKUP($S1475,'Efectividad de Controles'!$B$5:$D$9,3,0)</f>
        <v>Impacto / Probabilidad</v>
      </c>
      <c r="V1475" s="177"/>
      <c r="W1475" s="177"/>
      <c r="X1475" s="178" t="s">
        <v>191</v>
      </c>
      <c r="Y1475" s="178" t="s">
        <v>196</v>
      </c>
      <c r="Z1475" s="198">
        <f>IF( AND($X1475&lt;&gt;"", $Y1475&lt;&gt;""), VLOOKUP( IF(ISERROR(VLOOKUP($X1475,Datos!$B$8:$C$13,2,0)),0,VLOOKUP($X1475,Datos!$B$8:$C$13,2,0)), Datos!$I$9:$N$13, IF(ISERROR(VLOOKUP($Y1475,Datos!$B$17:$C$21,2,0)),0,VLOOKUP($Y1475, Datos!$B$17:$C$21,2,0)+1),  0),  "-")</f>
        <v>25</v>
      </c>
      <c r="AA1475" s="177"/>
      <c r="AB1475" s="177"/>
      <c r="AC1475" s="179"/>
      <c r="AD1475" s="180"/>
      <c r="AE1475" s="198">
        <f t="shared" si="69"/>
        <v>22</v>
      </c>
      <c r="AF1475" s="198">
        <f t="shared" si="70"/>
        <v>25</v>
      </c>
      <c r="AG1475" s="178">
        <v>3</v>
      </c>
      <c r="AH1475" s="198" t="str">
        <f>IF(ISERROR(VLOOKUP($AG1475,Datos!$A$9:$E$13,2,0)),"",VLOOKUP($AG1475,Datos!$A$9:$E$13,2,0))</f>
        <v>3 Moderado</v>
      </c>
      <c r="AI1475" s="197" t="str">
        <f>IF(ISERROR(VLOOKUP($AJ1475,Datos!$D$8:$E$13,2,0)),0,VLOOKUP($AJ1475,Datos!$D$8:$E$13,2,0))</f>
        <v>Extremadamente Dañino</v>
      </c>
      <c r="AJ1475" s="198">
        <f>IF(ISERROR(VLOOKUP($X1475,Datos!$B$8:$E$13,3,0)), 0, VLOOKUP($X1475,Datos!$B$8:$E$13,3,0))</f>
        <v>4</v>
      </c>
      <c r="AK1475" s="198">
        <f>IF(ISERROR(VLOOKUP(AL1475,Datos!D1468:E1473,2,0)),0,VLOOKUP(AL1475,Datos!D1468:E1473,2,0))</f>
        <v>0</v>
      </c>
      <c r="AL1475" s="198">
        <f>IF(ISERROR(VLOOKUP(Y1475,Datos!B1468:E1473,3,0)),0,VLOOKUP(Y1475,Datos!B1468:E1473,3,0))</f>
        <v>0</v>
      </c>
      <c r="AM1475" s="198">
        <f t="shared" si="71"/>
        <v>4</v>
      </c>
      <c r="AN1475" s="198" t="str">
        <f>IF(ISERROR(VLOOKUP($AM1475,Datos!$I$24:$J$28,2,0)),"-",VLOOKUP($AM1475,Datos!$I$24:$J$28,2,0))</f>
        <v>Moderado</v>
      </c>
    </row>
    <row r="1476" spans="1:40" s="199" customFormat="1">
      <c r="A1476" s="196"/>
      <c r="B1476" s="177"/>
      <c r="C1476" s="177"/>
      <c r="D1476" s="177"/>
      <c r="E1476" s="177"/>
      <c r="F1476" s="177"/>
      <c r="G1476" s="177"/>
      <c r="H1476" s="177"/>
      <c r="I1476" s="177"/>
      <c r="J1476" s="177"/>
      <c r="K1476" s="177"/>
      <c r="L1476" s="177"/>
      <c r="M1476" s="178" t="s">
        <v>191</v>
      </c>
      <c r="N1476" s="178" t="s">
        <v>194</v>
      </c>
      <c r="O1476" s="198">
        <f>IF( AND($M1476&lt;&gt;"", $N1476&lt;&gt;""), VLOOKUP( IF(ISERROR(VLOOKUP($M1476,Datos!$B$8:$C$13,2,0)),0,VLOOKUP($M1476,Datos!$B$8:$C$13,2,0)), Datos!$I$9:$N$13, IF(ISERROR(VLOOKUP($N1476,Datos!$B$17:$C$21,2,0)),0,VLOOKUP($N1476, Datos!$B$17:$C$21,2,0)+1),  0),  "-")</f>
        <v>22</v>
      </c>
      <c r="P1476" s="177"/>
      <c r="Q1476" s="177"/>
      <c r="R1476" s="177"/>
      <c r="S1476" s="178" t="s">
        <v>40</v>
      </c>
      <c r="T1476" s="198" t="str">
        <f>IF(ISERROR(VLOOKUP($S1476,Datos!$B$25:$C$29,2,0)),"", VLOOKUP($S1476,Datos!$B$25:$C$29,2,0))</f>
        <v>Alta</v>
      </c>
      <c r="U1476" s="198" t="str">
        <f>VLOOKUP($S1476,'Efectividad de Controles'!$B$5:$D$9,3,0)</f>
        <v>Impacto / Probabilidad</v>
      </c>
      <c r="V1476" s="177"/>
      <c r="W1476" s="177"/>
      <c r="X1476" s="178" t="s">
        <v>191</v>
      </c>
      <c r="Y1476" s="178" t="s">
        <v>196</v>
      </c>
      <c r="Z1476" s="198">
        <f>IF( AND($X1476&lt;&gt;"", $Y1476&lt;&gt;""), VLOOKUP( IF(ISERROR(VLOOKUP($X1476,Datos!$B$8:$C$13,2,0)),0,VLOOKUP($X1476,Datos!$B$8:$C$13,2,0)), Datos!$I$9:$N$13, IF(ISERROR(VLOOKUP($Y1476,Datos!$B$17:$C$21,2,0)),0,VLOOKUP($Y1476, Datos!$B$17:$C$21,2,0)+1),  0),  "-")</f>
        <v>25</v>
      </c>
      <c r="AA1476" s="177"/>
      <c r="AB1476" s="177"/>
      <c r="AC1476" s="179"/>
      <c r="AD1476" s="180"/>
      <c r="AE1476" s="198">
        <f t="shared" si="69"/>
        <v>22</v>
      </c>
      <c r="AF1476" s="198">
        <f t="shared" si="70"/>
        <v>25</v>
      </c>
      <c r="AG1476" s="178">
        <v>3</v>
      </c>
      <c r="AH1476" s="198" t="str">
        <f>IF(ISERROR(VLOOKUP($AG1476,Datos!$A$9:$E$13,2,0)),"",VLOOKUP($AG1476,Datos!$A$9:$E$13,2,0))</f>
        <v>3 Moderado</v>
      </c>
      <c r="AI1476" s="197" t="str">
        <f>IF(ISERROR(VLOOKUP($AJ1476,Datos!$D$8:$E$13,2,0)),0,VLOOKUP($AJ1476,Datos!$D$8:$E$13,2,0))</f>
        <v>Extremadamente Dañino</v>
      </c>
      <c r="AJ1476" s="198">
        <f>IF(ISERROR(VLOOKUP($X1476,Datos!$B$8:$E$13,3,0)), 0, VLOOKUP($X1476,Datos!$B$8:$E$13,3,0))</f>
        <v>4</v>
      </c>
      <c r="AK1476" s="198">
        <f>IF(ISERROR(VLOOKUP(AL1476,Datos!D1469:E1474,2,0)),0,VLOOKUP(AL1476,Datos!D1469:E1474,2,0))</f>
        <v>0</v>
      </c>
      <c r="AL1476" s="198">
        <f>IF(ISERROR(VLOOKUP(Y1476,Datos!B1469:E1474,3,0)),0,VLOOKUP(Y1476,Datos!B1469:E1474,3,0))</f>
        <v>0</v>
      </c>
      <c r="AM1476" s="198">
        <f t="shared" si="71"/>
        <v>4</v>
      </c>
      <c r="AN1476" s="198" t="str">
        <f>IF(ISERROR(VLOOKUP($AM1476,Datos!$I$24:$J$28,2,0)),"-",VLOOKUP($AM1476,Datos!$I$24:$J$28,2,0))</f>
        <v>Moderado</v>
      </c>
    </row>
    <row r="1477" spans="1:40" s="199" customFormat="1">
      <c r="A1477" s="196"/>
      <c r="B1477" s="177"/>
      <c r="C1477" s="177"/>
      <c r="D1477" s="177"/>
      <c r="E1477" s="177"/>
      <c r="F1477" s="177"/>
      <c r="G1477" s="177"/>
      <c r="H1477" s="177"/>
      <c r="I1477" s="177"/>
      <c r="J1477" s="177"/>
      <c r="K1477" s="177"/>
      <c r="L1477" s="177"/>
      <c r="M1477" s="178" t="s">
        <v>191</v>
      </c>
      <c r="N1477" s="178" t="s">
        <v>194</v>
      </c>
      <c r="O1477" s="198">
        <f>IF( AND($M1477&lt;&gt;"", $N1477&lt;&gt;""), VLOOKUP( IF(ISERROR(VLOOKUP($M1477,Datos!$B$8:$C$13,2,0)),0,VLOOKUP($M1477,Datos!$B$8:$C$13,2,0)), Datos!$I$9:$N$13, IF(ISERROR(VLOOKUP($N1477,Datos!$B$17:$C$21,2,0)),0,VLOOKUP($N1477, Datos!$B$17:$C$21,2,0)+1),  0),  "-")</f>
        <v>22</v>
      </c>
      <c r="P1477" s="177"/>
      <c r="Q1477" s="177"/>
      <c r="R1477" s="177"/>
      <c r="S1477" s="178" t="s">
        <v>40</v>
      </c>
      <c r="T1477" s="198" t="str">
        <f>IF(ISERROR(VLOOKUP($S1477,Datos!$B$25:$C$29,2,0)),"", VLOOKUP($S1477,Datos!$B$25:$C$29,2,0))</f>
        <v>Alta</v>
      </c>
      <c r="U1477" s="198" t="str">
        <f>VLOOKUP($S1477,'Efectividad de Controles'!$B$5:$D$9,3,0)</f>
        <v>Impacto / Probabilidad</v>
      </c>
      <c r="V1477" s="177"/>
      <c r="W1477" s="177"/>
      <c r="X1477" s="178" t="s">
        <v>191</v>
      </c>
      <c r="Y1477" s="178" t="s">
        <v>196</v>
      </c>
      <c r="Z1477" s="198">
        <f>IF( AND($X1477&lt;&gt;"", $Y1477&lt;&gt;""), VLOOKUP( IF(ISERROR(VLOOKUP($X1477,Datos!$B$8:$C$13,2,0)),0,VLOOKUP($X1477,Datos!$B$8:$C$13,2,0)), Datos!$I$9:$N$13, IF(ISERROR(VLOOKUP($Y1477,Datos!$B$17:$C$21,2,0)),0,VLOOKUP($Y1477, Datos!$B$17:$C$21,2,0)+1),  0),  "-")</f>
        <v>25</v>
      </c>
      <c r="AA1477" s="177"/>
      <c r="AB1477" s="177"/>
      <c r="AC1477" s="179"/>
      <c r="AD1477" s="180"/>
      <c r="AE1477" s="198">
        <f t="shared" si="69"/>
        <v>22</v>
      </c>
      <c r="AF1477" s="198">
        <f t="shared" si="70"/>
        <v>25</v>
      </c>
      <c r="AG1477" s="178">
        <v>3</v>
      </c>
      <c r="AH1477" s="198" t="str">
        <f>IF(ISERROR(VLOOKUP($AG1477,Datos!$A$9:$E$13,2,0)),"",VLOOKUP($AG1477,Datos!$A$9:$E$13,2,0))</f>
        <v>3 Moderado</v>
      </c>
      <c r="AI1477" s="197" t="str">
        <f>IF(ISERROR(VLOOKUP($AJ1477,Datos!$D$8:$E$13,2,0)),0,VLOOKUP($AJ1477,Datos!$D$8:$E$13,2,0))</f>
        <v>Extremadamente Dañino</v>
      </c>
      <c r="AJ1477" s="198">
        <f>IF(ISERROR(VLOOKUP($X1477,Datos!$B$8:$E$13,3,0)), 0, VLOOKUP($X1477,Datos!$B$8:$E$13,3,0))</f>
        <v>4</v>
      </c>
      <c r="AK1477" s="198">
        <f>IF(ISERROR(VLOOKUP(AL1477,Datos!D1470:E1475,2,0)),0,VLOOKUP(AL1477,Datos!D1470:E1475,2,0))</f>
        <v>0</v>
      </c>
      <c r="AL1477" s="198">
        <f>IF(ISERROR(VLOOKUP(Y1477,Datos!B1470:E1475,3,0)),0,VLOOKUP(Y1477,Datos!B1470:E1475,3,0))</f>
        <v>0</v>
      </c>
      <c r="AM1477" s="198">
        <f t="shared" si="71"/>
        <v>4</v>
      </c>
      <c r="AN1477" s="198" t="str">
        <f>IF(ISERROR(VLOOKUP($AM1477,Datos!$I$24:$J$28,2,0)),"-",VLOOKUP($AM1477,Datos!$I$24:$J$28,2,0))</f>
        <v>Moderado</v>
      </c>
    </row>
    <row r="1478" spans="1:40" s="199" customFormat="1">
      <c r="A1478" s="196"/>
      <c r="B1478" s="177"/>
      <c r="C1478" s="177"/>
      <c r="D1478" s="177"/>
      <c r="E1478" s="177"/>
      <c r="F1478" s="177"/>
      <c r="G1478" s="177"/>
      <c r="H1478" s="177"/>
      <c r="I1478" s="177"/>
      <c r="J1478" s="177"/>
      <c r="K1478" s="177"/>
      <c r="L1478" s="177"/>
      <c r="M1478" s="178" t="s">
        <v>191</v>
      </c>
      <c r="N1478" s="178" t="s">
        <v>194</v>
      </c>
      <c r="O1478" s="198">
        <f>IF( AND($M1478&lt;&gt;"", $N1478&lt;&gt;""), VLOOKUP( IF(ISERROR(VLOOKUP($M1478,Datos!$B$8:$C$13,2,0)),0,VLOOKUP($M1478,Datos!$B$8:$C$13,2,0)), Datos!$I$9:$N$13, IF(ISERROR(VLOOKUP($N1478,Datos!$B$17:$C$21,2,0)),0,VLOOKUP($N1478, Datos!$B$17:$C$21,2,0)+1),  0),  "-")</f>
        <v>22</v>
      </c>
      <c r="P1478" s="177"/>
      <c r="Q1478" s="177"/>
      <c r="R1478" s="177"/>
      <c r="S1478" s="178" t="s">
        <v>40</v>
      </c>
      <c r="T1478" s="198" t="str">
        <f>IF(ISERROR(VLOOKUP($S1478,Datos!$B$25:$C$29,2,0)),"", VLOOKUP($S1478,Datos!$B$25:$C$29,2,0))</f>
        <v>Alta</v>
      </c>
      <c r="U1478" s="198" t="str">
        <f>VLOOKUP($S1478,'Efectividad de Controles'!$B$5:$D$9,3,0)</f>
        <v>Impacto / Probabilidad</v>
      </c>
      <c r="V1478" s="177"/>
      <c r="W1478" s="177"/>
      <c r="X1478" s="178" t="s">
        <v>191</v>
      </c>
      <c r="Y1478" s="178" t="s">
        <v>196</v>
      </c>
      <c r="Z1478" s="198">
        <f>IF( AND($X1478&lt;&gt;"", $Y1478&lt;&gt;""), VLOOKUP( IF(ISERROR(VLOOKUP($X1478,Datos!$B$8:$C$13,2,0)),0,VLOOKUP($X1478,Datos!$B$8:$C$13,2,0)), Datos!$I$9:$N$13, IF(ISERROR(VLOOKUP($Y1478,Datos!$B$17:$C$21,2,0)),0,VLOOKUP($Y1478, Datos!$B$17:$C$21,2,0)+1),  0),  "-")</f>
        <v>25</v>
      </c>
      <c r="AA1478" s="177"/>
      <c r="AB1478" s="177"/>
      <c r="AC1478" s="179"/>
      <c r="AD1478" s="180"/>
      <c r="AE1478" s="198">
        <f t="shared" si="69"/>
        <v>22</v>
      </c>
      <c r="AF1478" s="198">
        <f t="shared" si="70"/>
        <v>25</v>
      </c>
      <c r="AG1478" s="178">
        <v>3</v>
      </c>
      <c r="AH1478" s="198" t="str">
        <f>IF(ISERROR(VLOOKUP($AG1478,Datos!$A$9:$E$13,2,0)),"",VLOOKUP($AG1478,Datos!$A$9:$E$13,2,0))</f>
        <v>3 Moderado</v>
      </c>
      <c r="AI1478" s="197" t="str">
        <f>IF(ISERROR(VLOOKUP($AJ1478,Datos!$D$8:$E$13,2,0)),0,VLOOKUP($AJ1478,Datos!$D$8:$E$13,2,0))</f>
        <v>Extremadamente Dañino</v>
      </c>
      <c r="AJ1478" s="198">
        <f>IF(ISERROR(VLOOKUP($X1478,Datos!$B$8:$E$13,3,0)), 0, VLOOKUP($X1478,Datos!$B$8:$E$13,3,0))</f>
        <v>4</v>
      </c>
      <c r="AK1478" s="198">
        <f>IF(ISERROR(VLOOKUP(AL1478,Datos!D1471:E1476,2,0)),0,VLOOKUP(AL1478,Datos!D1471:E1476,2,0))</f>
        <v>0</v>
      </c>
      <c r="AL1478" s="198">
        <f>IF(ISERROR(VLOOKUP(Y1478,Datos!B1471:E1476,3,0)),0,VLOOKUP(Y1478,Datos!B1471:E1476,3,0))</f>
        <v>0</v>
      </c>
      <c r="AM1478" s="198">
        <f t="shared" si="71"/>
        <v>4</v>
      </c>
      <c r="AN1478" s="198" t="str">
        <f>IF(ISERROR(VLOOKUP($AM1478,Datos!$I$24:$J$28,2,0)),"-",VLOOKUP($AM1478,Datos!$I$24:$J$28,2,0))</f>
        <v>Moderado</v>
      </c>
    </row>
    <row r="1479" spans="1:40" s="199" customFormat="1">
      <c r="A1479" s="196"/>
      <c r="B1479" s="177"/>
      <c r="C1479" s="177"/>
      <c r="D1479" s="177"/>
      <c r="E1479" s="177"/>
      <c r="F1479" s="177"/>
      <c r="G1479" s="177"/>
      <c r="H1479" s="177"/>
      <c r="I1479" s="177"/>
      <c r="J1479" s="177"/>
      <c r="K1479" s="177"/>
      <c r="L1479" s="177"/>
      <c r="M1479" s="178" t="s">
        <v>191</v>
      </c>
      <c r="N1479" s="178" t="s">
        <v>194</v>
      </c>
      <c r="O1479" s="198">
        <f>IF( AND($M1479&lt;&gt;"", $N1479&lt;&gt;""), VLOOKUP( IF(ISERROR(VLOOKUP($M1479,Datos!$B$8:$C$13,2,0)),0,VLOOKUP($M1479,Datos!$B$8:$C$13,2,0)), Datos!$I$9:$N$13, IF(ISERROR(VLOOKUP($N1479,Datos!$B$17:$C$21,2,0)),0,VLOOKUP($N1479, Datos!$B$17:$C$21,2,0)+1),  0),  "-")</f>
        <v>22</v>
      </c>
      <c r="P1479" s="177"/>
      <c r="Q1479" s="177"/>
      <c r="R1479" s="177"/>
      <c r="S1479" s="178" t="s">
        <v>40</v>
      </c>
      <c r="T1479" s="198" t="str">
        <f>IF(ISERROR(VLOOKUP($S1479,Datos!$B$25:$C$29,2,0)),"", VLOOKUP($S1479,Datos!$B$25:$C$29,2,0))</f>
        <v>Alta</v>
      </c>
      <c r="U1479" s="198" t="str">
        <f>VLOOKUP($S1479,'Efectividad de Controles'!$B$5:$D$9,3,0)</f>
        <v>Impacto / Probabilidad</v>
      </c>
      <c r="V1479" s="177"/>
      <c r="W1479" s="177"/>
      <c r="X1479" s="178" t="s">
        <v>191</v>
      </c>
      <c r="Y1479" s="178" t="s">
        <v>196</v>
      </c>
      <c r="Z1479" s="198">
        <f>IF( AND($X1479&lt;&gt;"", $Y1479&lt;&gt;""), VLOOKUP( IF(ISERROR(VLOOKUP($X1479,Datos!$B$8:$C$13,2,0)),0,VLOOKUP($X1479,Datos!$B$8:$C$13,2,0)), Datos!$I$9:$N$13, IF(ISERROR(VLOOKUP($Y1479,Datos!$B$17:$C$21,2,0)),0,VLOOKUP($Y1479, Datos!$B$17:$C$21,2,0)+1),  0),  "-")</f>
        <v>25</v>
      </c>
      <c r="AA1479" s="177"/>
      <c r="AB1479" s="177"/>
      <c r="AC1479" s="179"/>
      <c r="AD1479" s="180"/>
      <c r="AE1479" s="198">
        <f t="shared" si="69"/>
        <v>22</v>
      </c>
      <c r="AF1479" s="198">
        <f t="shared" si="70"/>
        <v>25</v>
      </c>
      <c r="AG1479" s="178">
        <v>3</v>
      </c>
      <c r="AH1479" s="198" t="str">
        <f>IF(ISERROR(VLOOKUP($AG1479,Datos!$A$9:$E$13,2,0)),"",VLOOKUP($AG1479,Datos!$A$9:$E$13,2,0))</f>
        <v>3 Moderado</v>
      </c>
      <c r="AI1479" s="197" t="str">
        <f>IF(ISERROR(VLOOKUP($AJ1479,Datos!$D$8:$E$13,2,0)),0,VLOOKUP($AJ1479,Datos!$D$8:$E$13,2,0))</f>
        <v>Extremadamente Dañino</v>
      </c>
      <c r="AJ1479" s="198">
        <f>IF(ISERROR(VLOOKUP($X1479,Datos!$B$8:$E$13,3,0)), 0, VLOOKUP($X1479,Datos!$B$8:$E$13,3,0))</f>
        <v>4</v>
      </c>
      <c r="AK1479" s="198">
        <f>IF(ISERROR(VLOOKUP(AL1479,Datos!D1472:E1477,2,0)),0,VLOOKUP(AL1479,Datos!D1472:E1477,2,0))</f>
        <v>0</v>
      </c>
      <c r="AL1479" s="198">
        <f>IF(ISERROR(VLOOKUP(Y1479,Datos!B1472:E1477,3,0)),0,VLOOKUP(Y1479,Datos!B1472:E1477,3,0))</f>
        <v>0</v>
      </c>
      <c r="AM1479" s="198">
        <f t="shared" si="71"/>
        <v>4</v>
      </c>
      <c r="AN1479" s="198" t="str">
        <f>IF(ISERROR(VLOOKUP($AM1479,Datos!$I$24:$J$28,2,0)),"-",VLOOKUP($AM1479,Datos!$I$24:$J$28,2,0))</f>
        <v>Moderado</v>
      </c>
    </row>
    <row r="1480" spans="1:40" s="199" customFormat="1">
      <c r="A1480" s="196"/>
      <c r="B1480" s="177"/>
      <c r="C1480" s="177"/>
      <c r="D1480" s="177"/>
      <c r="E1480" s="177"/>
      <c r="F1480" s="177"/>
      <c r="G1480" s="177"/>
      <c r="H1480" s="177"/>
      <c r="I1480" s="177"/>
      <c r="J1480" s="177"/>
      <c r="K1480" s="177"/>
      <c r="L1480" s="177"/>
      <c r="M1480" s="178" t="s">
        <v>191</v>
      </c>
      <c r="N1480" s="178" t="s">
        <v>194</v>
      </c>
      <c r="O1480" s="198">
        <f>IF( AND($M1480&lt;&gt;"", $N1480&lt;&gt;""), VLOOKUP( IF(ISERROR(VLOOKUP($M1480,Datos!$B$8:$C$13,2,0)),0,VLOOKUP($M1480,Datos!$B$8:$C$13,2,0)), Datos!$I$9:$N$13, IF(ISERROR(VLOOKUP($N1480,Datos!$B$17:$C$21,2,0)),0,VLOOKUP($N1480, Datos!$B$17:$C$21,2,0)+1),  0),  "-")</f>
        <v>22</v>
      </c>
      <c r="P1480" s="177"/>
      <c r="Q1480" s="177"/>
      <c r="R1480" s="177"/>
      <c r="S1480" s="178" t="s">
        <v>40</v>
      </c>
      <c r="T1480" s="198" t="str">
        <f>IF(ISERROR(VLOOKUP($S1480,Datos!$B$25:$C$29,2,0)),"", VLOOKUP($S1480,Datos!$B$25:$C$29,2,0))</f>
        <v>Alta</v>
      </c>
      <c r="U1480" s="198" t="str">
        <f>VLOOKUP($S1480,'Efectividad de Controles'!$B$5:$D$9,3,0)</f>
        <v>Impacto / Probabilidad</v>
      </c>
      <c r="V1480" s="177"/>
      <c r="W1480" s="177"/>
      <c r="X1480" s="178" t="s">
        <v>191</v>
      </c>
      <c r="Y1480" s="178" t="s">
        <v>196</v>
      </c>
      <c r="Z1480" s="198">
        <f>IF( AND($X1480&lt;&gt;"", $Y1480&lt;&gt;""), VLOOKUP( IF(ISERROR(VLOOKUP($X1480,Datos!$B$8:$C$13,2,0)),0,VLOOKUP($X1480,Datos!$B$8:$C$13,2,0)), Datos!$I$9:$N$13, IF(ISERROR(VLOOKUP($Y1480,Datos!$B$17:$C$21,2,0)),0,VLOOKUP($Y1480, Datos!$B$17:$C$21,2,0)+1),  0),  "-")</f>
        <v>25</v>
      </c>
      <c r="AA1480" s="177"/>
      <c r="AB1480" s="177"/>
      <c r="AC1480" s="179"/>
      <c r="AD1480" s="180"/>
      <c r="AE1480" s="198">
        <f t="shared" si="69"/>
        <v>22</v>
      </c>
      <c r="AF1480" s="198">
        <f t="shared" si="70"/>
        <v>25</v>
      </c>
      <c r="AG1480" s="178">
        <v>3</v>
      </c>
      <c r="AH1480" s="198" t="str">
        <f>IF(ISERROR(VLOOKUP($AG1480,Datos!$A$9:$E$13,2,0)),"",VLOOKUP($AG1480,Datos!$A$9:$E$13,2,0))</f>
        <v>3 Moderado</v>
      </c>
      <c r="AI1480" s="197" t="str">
        <f>IF(ISERROR(VLOOKUP($AJ1480,Datos!$D$8:$E$13,2,0)),0,VLOOKUP($AJ1480,Datos!$D$8:$E$13,2,0))</f>
        <v>Extremadamente Dañino</v>
      </c>
      <c r="AJ1480" s="198">
        <f>IF(ISERROR(VLOOKUP($X1480,Datos!$B$8:$E$13,3,0)), 0, VLOOKUP($X1480,Datos!$B$8:$E$13,3,0))</f>
        <v>4</v>
      </c>
      <c r="AK1480" s="198">
        <f>IF(ISERROR(VLOOKUP(AL1480,Datos!D1473:E1478,2,0)),0,VLOOKUP(AL1480,Datos!D1473:E1478,2,0))</f>
        <v>0</v>
      </c>
      <c r="AL1480" s="198">
        <f>IF(ISERROR(VLOOKUP(Y1480,Datos!B1473:E1478,3,0)),0,VLOOKUP(Y1480,Datos!B1473:E1478,3,0))</f>
        <v>0</v>
      </c>
      <c r="AM1480" s="198">
        <f t="shared" si="71"/>
        <v>4</v>
      </c>
      <c r="AN1480" s="198" t="str">
        <f>IF(ISERROR(VLOOKUP($AM1480,Datos!$I$24:$J$28,2,0)),"-",VLOOKUP($AM1480,Datos!$I$24:$J$28,2,0))</f>
        <v>Moderado</v>
      </c>
    </row>
    <row r="1481" spans="1:40" s="199" customFormat="1">
      <c r="A1481" s="196"/>
      <c r="B1481" s="177"/>
      <c r="C1481" s="177"/>
      <c r="D1481" s="177"/>
      <c r="E1481" s="177"/>
      <c r="F1481" s="177"/>
      <c r="G1481" s="177"/>
      <c r="H1481" s="177"/>
      <c r="I1481" s="177"/>
      <c r="J1481" s="177"/>
      <c r="K1481" s="177"/>
      <c r="L1481" s="177"/>
      <c r="M1481" s="178" t="s">
        <v>191</v>
      </c>
      <c r="N1481" s="178" t="s">
        <v>194</v>
      </c>
      <c r="O1481" s="198">
        <f>IF( AND($M1481&lt;&gt;"", $N1481&lt;&gt;""), VLOOKUP( IF(ISERROR(VLOOKUP($M1481,Datos!$B$8:$C$13,2,0)),0,VLOOKUP($M1481,Datos!$B$8:$C$13,2,0)), Datos!$I$9:$N$13, IF(ISERROR(VLOOKUP($N1481,Datos!$B$17:$C$21,2,0)),0,VLOOKUP($N1481, Datos!$B$17:$C$21,2,0)+1),  0),  "-")</f>
        <v>22</v>
      </c>
      <c r="P1481" s="177"/>
      <c r="Q1481" s="177"/>
      <c r="R1481" s="177"/>
      <c r="S1481" s="178" t="s">
        <v>40</v>
      </c>
      <c r="T1481" s="198" t="str">
        <f>IF(ISERROR(VLOOKUP($S1481,Datos!$B$25:$C$29,2,0)),"", VLOOKUP($S1481,Datos!$B$25:$C$29,2,0))</f>
        <v>Alta</v>
      </c>
      <c r="U1481" s="198" t="str">
        <f>VLOOKUP($S1481,'Efectividad de Controles'!$B$5:$D$9,3,0)</f>
        <v>Impacto / Probabilidad</v>
      </c>
      <c r="V1481" s="177"/>
      <c r="W1481" s="177"/>
      <c r="X1481" s="178" t="s">
        <v>191</v>
      </c>
      <c r="Y1481" s="178" t="s">
        <v>196</v>
      </c>
      <c r="Z1481" s="198">
        <f>IF( AND($X1481&lt;&gt;"", $Y1481&lt;&gt;""), VLOOKUP( IF(ISERROR(VLOOKUP($X1481,Datos!$B$8:$C$13,2,0)),0,VLOOKUP($X1481,Datos!$B$8:$C$13,2,0)), Datos!$I$9:$N$13, IF(ISERROR(VLOOKUP($Y1481,Datos!$B$17:$C$21,2,0)),0,VLOOKUP($Y1481, Datos!$B$17:$C$21,2,0)+1),  0),  "-")</f>
        <v>25</v>
      </c>
      <c r="AA1481" s="177"/>
      <c r="AB1481" s="177"/>
      <c r="AC1481" s="179"/>
      <c r="AD1481" s="180"/>
      <c r="AE1481" s="198">
        <f t="shared" si="69"/>
        <v>22</v>
      </c>
      <c r="AF1481" s="198">
        <f t="shared" si="70"/>
        <v>25</v>
      </c>
      <c r="AG1481" s="178">
        <v>3</v>
      </c>
      <c r="AH1481" s="198" t="str">
        <f>IF(ISERROR(VLOOKUP($AG1481,Datos!$A$9:$E$13,2,0)),"",VLOOKUP($AG1481,Datos!$A$9:$E$13,2,0))</f>
        <v>3 Moderado</v>
      </c>
      <c r="AI1481" s="197" t="str">
        <f>IF(ISERROR(VLOOKUP($AJ1481,Datos!$D$8:$E$13,2,0)),0,VLOOKUP($AJ1481,Datos!$D$8:$E$13,2,0))</f>
        <v>Extremadamente Dañino</v>
      </c>
      <c r="AJ1481" s="198">
        <f>IF(ISERROR(VLOOKUP($X1481,Datos!$B$8:$E$13,3,0)), 0, VLOOKUP($X1481,Datos!$B$8:$E$13,3,0))</f>
        <v>4</v>
      </c>
      <c r="AK1481" s="198">
        <f>IF(ISERROR(VLOOKUP(AL1481,Datos!D1474:E1479,2,0)),0,VLOOKUP(AL1481,Datos!D1474:E1479,2,0))</f>
        <v>0</v>
      </c>
      <c r="AL1481" s="198">
        <f>IF(ISERROR(VLOOKUP(Y1481,Datos!B1474:E1479,3,0)),0,VLOOKUP(Y1481,Datos!B1474:E1479,3,0))</f>
        <v>0</v>
      </c>
      <c r="AM1481" s="198">
        <f t="shared" si="71"/>
        <v>4</v>
      </c>
      <c r="AN1481" s="198" t="str">
        <f>IF(ISERROR(VLOOKUP($AM1481,Datos!$I$24:$J$28,2,0)),"-",VLOOKUP($AM1481,Datos!$I$24:$J$28,2,0))</f>
        <v>Moderado</v>
      </c>
    </row>
    <row r="1482" spans="1:40" s="199" customFormat="1">
      <c r="A1482" s="196"/>
      <c r="B1482" s="177"/>
      <c r="C1482" s="177"/>
      <c r="D1482" s="177"/>
      <c r="E1482" s="177"/>
      <c r="F1482" s="177"/>
      <c r="G1482" s="177"/>
      <c r="H1482" s="177"/>
      <c r="I1482" s="177"/>
      <c r="J1482" s="177"/>
      <c r="K1482" s="177"/>
      <c r="L1482" s="177"/>
      <c r="M1482" s="178" t="s">
        <v>191</v>
      </c>
      <c r="N1482" s="178" t="s">
        <v>194</v>
      </c>
      <c r="O1482" s="198">
        <f>IF( AND($M1482&lt;&gt;"", $N1482&lt;&gt;""), VLOOKUP( IF(ISERROR(VLOOKUP($M1482,Datos!$B$8:$C$13,2,0)),0,VLOOKUP($M1482,Datos!$B$8:$C$13,2,0)), Datos!$I$9:$N$13, IF(ISERROR(VLOOKUP($N1482,Datos!$B$17:$C$21,2,0)),0,VLOOKUP($N1482, Datos!$B$17:$C$21,2,0)+1),  0),  "-")</f>
        <v>22</v>
      </c>
      <c r="P1482" s="177"/>
      <c r="Q1482" s="177"/>
      <c r="R1482" s="177"/>
      <c r="S1482" s="178" t="s">
        <v>40</v>
      </c>
      <c r="T1482" s="198" t="str">
        <f>IF(ISERROR(VLOOKUP($S1482,Datos!$B$25:$C$29,2,0)),"", VLOOKUP($S1482,Datos!$B$25:$C$29,2,0))</f>
        <v>Alta</v>
      </c>
      <c r="U1482" s="198" t="str">
        <f>VLOOKUP($S1482,'Efectividad de Controles'!$B$5:$D$9,3,0)</f>
        <v>Impacto / Probabilidad</v>
      </c>
      <c r="V1482" s="177"/>
      <c r="W1482" s="177"/>
      <c r="X1482" s="178" t="s">
        <v>191</v>
      </c>
      <c r="Y1482" s="178" t="s">
        <v>196</v>
      </c>
      <c r="Z1482" s="198">
        <f>IF( AND($X1482&lt;&gt;"", $Y1482&lt;&gt;""), VLOOKUP( IF(ISERROR(VLOOKUP($X1482,Datos!$B$8:$C$13,2,0)),0,VLOOKUP($X1482,Datos!$B$8:$C$13,2,0)), Datos!$I$9:$N$13, IF(ISERROR(VLOOKUP($Y1482,Datos!$B$17:$C$21,2,0)),0,VLOOKUP($Y1482, Datos!$B$17:$C$21,2,0)+1),  0),  "-")</f>
        <v>25</v>
      </c>
      <c r="AA1482" s="177"/>
      <c r="AB1482" s="177"/>
      <c r="AC1482" s="179"/>
      <c r="AD1482" s="180"/>
      <c r="AE1482" s="198">
        <f t="shared" si="69"/>
        <v>22</v>
      </c>
      <c r="AF1482" s="198">
        <f t="shared" si="70"/>
        <v>25</v>
      </c>
      <c r="AG1482" s="178">
        <v>3</v>
      </c>
      <c r="AH1482" s="198" t="str">
        <f>IF(ISERROR(VLOOKUP($AG1482,Datos!$A$9:$E$13,2,0)),"",VLOOKUP($AG1482,Datos!$A$9:$E$13,2,0))</f>
        <v>3 Moderado</v>
      </c>
      <c r="AI1482" s="197" t="str">
        <f>IF(ISERROR(VLOOKUP($AJ1482,Datos!$D$8:$E$13,2,0)),0,VLOOKUP($AJ1482,Datos!$D$8:$E$13,2,0))</f>
        <v>Extremadamente Dañino</v>
      </c>
      <c r="AJ1482" s="198">
        <f>IF(ISERROR(VLOOKUP($X1482,Datos!$B$8:$E$13,3,0)), 0, VLOOKUP($X1482,Datos!$B$8:$E$13,3,0))</f>
        <v>4</v>
      </c>
      <c r="AK1482" s="198">
        <f>IF(ISERROR(VLOOKUP(AL1482,Datos!D1475:E1480,2,0)),0,VLOOKUP(AL1482,Datos!D1475:E1480,2,0))</f>
        <v>0</v>
      </c>
      <c r="AL1482" s="198">
        <f>IF(ISERROR(VLOOKUP(Y1482,Datos!B1475:E1480,3,0)),0,VLOOKUP(Y1482,Datos!B1475:E1480,3,0))</f>
        <v>0</v>
      </c>
      <c r="AM1482" s="198">
        <f t="shared" si="71"/>
        <v>4</v>
      </c>
      <c r="AN1482" s="198" t="str">
        <f>IF(ISERROR(VLOOKUP($AM1482,Datos!$I$24:$J$28,2,0)),"-",VLOOKUP($AM1482,Datos!$I$24:$J$28,2,0))</f>
        <v>Moderado</v>
      </c>
    </row>
    <row r="1483" spans="1:40" s="199" customFormat="1">
      <c r="A1483" s="196"/>
      <c r="B1483" s="177"/>
      <c r="C1483" s="177"/>
      <c r="D1483" s="177"/>
      <c r="E1483" s="177"/>
      <c r="F1483" s="177"/>
      <c r="G1483" s="177"/>
      <c r="H1483" s="177"/>
      <c r="I1483" s="177"/>
      <c r="J1483" s="177"/>
      <c r="K1483" s="177"/>
      <c r="L1483" s="177"/>
      <c r="M1483" s="178" t="s">
        <v>191</v>
      </c>
      <c r="N1483" s="178" t="s">
        <v>194</v>
      </c>
      <c r="O1483" s="198">
        <f>IF( AND($M1483&lt;&gt;"", $N1483&lt;&gt;""), VLOOKUP( IF(ISERROR(VLOOKUP($M1483,Datos!$B$8:$C$13,2,0)),0,VLOOKUP($M1483,Datos!$B$8:$C$13,2,0)), Datos!$I$9:$N$13, IF(ISERROR(VLOOKUP($N1483,Datos!$B$17:$C$21,2,0)),0,VLOOKUP($N1483, Datos!$B$17:$C$21,2,0)+1),  0),  "-")</f>
        <v>22</v>
      </c>
      <c r="P1483" s="177"/>
      <c r="Q1483" s="177"/>
      <c r="R1483" s="177"/>
      <c r="S1483" s="178" t="s">
        <v>40</v>
      </c>
      <c r="T1483" s="198" t="str">
        <f>IF(ISERROR(VLOOKUP($S1483,Datos!$B$25:$C$29,2,0)),"", VLOOKUP($S1483,Datos!$B$25:$C$29,2,0))</f>
        <v>Alta</v>
      </c>
      <c r="U1483" s="198" t="str">
        <f>VLOOKUP($S1483,'Efectividad de Controles'!$B$5:$D$9,3,0)</f>
        <v>Impacto / Probabilidad</v>
      </c>
      <c r="V1483" s="177"/>
      <c r="W1483" s="177"/>
      <c r="X1483" s="178" t="s">
        <v>191</v>
      </c>
      <c r="Y1483" s="178" t="s">
        <v>196</v>
      </c>
      <c r="Z1483" s="198">
        <f>IF( AND($X1483&lt;&gt;"", $Y1483&lt;&gt;""), VLOOKUP( IF(ISERROR(VLOOKUP($X1483,Datos!$B$8:$C$13,2,0)),0,VLOOKUP($X1483,Datos!$B$8:$C$13,2,0)), Datos!$I$9:$N$13, IF(ISERROR(VLOOKUP($Y1483,Datos!$B$17:$C$21,2,0)),0,VLOOKUP($Y1483, Datos!$B$17:$C$21,2,0)+1),  0),  "-")</f>
        <v>25</v>
      </c>
      <c r="AA1483" s="177"/>
      <c r="AB1483" s="177"/>
      <c r="AC1483" s="179"/>
      <c r="AD1483" s="180"/>
      <c r="AE1483" s="198">
        <f t="shared" si="69"/>
        <v>22</v>
      </c>
      <c r="AF1483" s="198">
        <f t="shared" si="70"/>
        <v>25</v>
      </c>
      <c r="AG1483" s="178">
        <v>3</v>
      </c>
      <c r="AH1483" s="198" t="str">
        <f>IF(ISERROR(VLOOKUP($AG1483,Datos!$A$9:$E$13,2,0)),"",VLOOKUP($AG1483,Datos!$A$9:$E$13,2,0))</f>
        <v>3 Moderado</v>
      </c>
      <c r="AI1483" s="197" t="str">
        <f>IF(ISERROR(VLOOKUP($AJ1483,Datos!$D$8:$E$13,2,0)),0,VLOOKUP($AJ1483,Datos!$D$8:$E$13,2,0))</f>
        <v>Extremadamente Dañino</v>
      </c>
      <c r="AJ1483" s="198">
        <f>IF(ISERROR(VLOOKUP($X1483,Datos!$B$8:$E$13,3,0)), 0, VLOOKUP($X1483,Datos!$B$8:$E$13,3,0))</f>
        <v>4</v>
      </c>
      <c r="AK1483" s="198">
        <f>IF(ISERROR(VLOOKUP(AL1483,Datos!D1476:E1481,2,0)),0,VLOOKUP(AL1483,Datos!D1476:E1481,2,0))</f>
        <v>0</v>
      </c>
      <c r="AL1483" s="198">
        <f>IF(ISERROR(VLOOKUP(Y1483,Datos!B1476:E1481,3,0)),0,VLOOKUP(Y1483,Datos!B1476:E1481,3,0))</f>
        <v>0</v>
      </c>
      <c r="AM1483" s="198">
        <f t="shared" si="71"/>
        <v>4</v>
      </c>
      <c r="AN1483" s="198" t="str">
        <f>IF(ISERROR(VLOOKUP($AM1483,Datos!$I$24:$J$28,2,0)),"-",VLOOKUP($AM1483,Datos!$I$24:$J$28,2,0))</f>
        <v>Moderado</v>
      </c>
    </row>
    <row r="1484" spans="1:40" s="199" customFormat="1">
      <c r="A1484" s="196"/>
      <c r="B1484" s="177"/>
      <c r="C1484" s="177"/>
      <c r="D1484" s="177"/>
      <c r="E1484" s="177"/>
      <c r="F1484" s="177"/>
      <c r="G1484" s="177"/>
      <c r="H1484" s="177"/>
      <c r="I1484" s="177"/>
      <c r="J1484" s="177"/>
      <c r="K1484" s="177"/>
      <c r="L1484" s="177"/>
      <c r="M1484" s="178" t="s">
        <v>191</v>
      </c>
      <c r="N1484" s="178" t="s">
        <v>194</v>
      </c>
      <c r="O1484" s="198">
        <f>IF( AND($M1484&lt;&gt;"", $N1484&lt;&gt;""), VLOOKUP( IF(ISERROR(VLOOKUP($M1484,Datos!$B$8:$C$13,2,0)),0,VLOOKUP($M1484,Datos!$B$8:$C$13,2,0)), Datos!$I$9:$N$13, IF(ISERROR(VLOOKUP($N1484,Datos!$B$17:$C$21,2,0)),0,VLOOKUP($N1484, Datos!$B$17:$C$21,2,0)+1),  0),  "-")</f>
        <v>22</v>
      </c>
      <c r="P1484" s="177"/>
      <c r="Q1484" s="177"/>
      <c r="R1484" s="177"/>
      <c r="S1484" s="178" t="s">
        <v>40</v>
      </c>
      <c r="T1484" s="198" t="str">
        <f>IF(ISERROR(VLOOKUP($S1484,Datos!$B$25:$C$29,2,0)),"", VLOOKUP($S1484,Datos!$B$25:$C$29,2,0))</f>
        <v>Alta</v>
      </c>
      <c r="U1484" s="198" t="str">
        <f>VLOOKUP($S1484,'Efectividad de Controles'!$B$5:$D$9,3,0)</f>
        <v>Impacto / Probabilidad</v>
      </c>
      <c r="V1484" s="177"/>
      <c r="W1484" s="177"/>
      <c r="X1484" s="178" t="s">
        <v>191</v>
      </c>
      <c r="Y1484" s="178" t="s">
        <v>196</v>
      </c>
      <c r="Z1484" s="198">
        <f>IF( AND($X1484&lt;&gt;"", $Y1484&lt;&gt;""), VLOOKUP( IF(ISERROR(VLOOKUP($X1484,Datos!$B$8:$C$13,2,0)),0,VLOOKUP($X1484,Datos!$B$8:$C$13,2,0)), Datos!$I$9:$N$13, IF(ISERROR(VLOOKUP($Y1484,Datos!$B$17:$C$21,2,0)),0,VLOOKUP($Y1484, Datos!$B$17:$C$21,2,0)+1),  0),  "-")</f>
        <v>25</v>
      </c>
      <c r="AA1484" s="177"/>
      <c r="AB1484" s="177"/>
      <c r="AC1484" s="179"/>
      <c r="AD1484" s="180"/>
      <c r="AE1484" s="198">
        <f t="shared" si="69"/>
        <v>22</v>
      </c>
      <c r="AF1484" s="198">
        <f t="shared" si="70"/>
        <v>25</v>
      </c>
      <c r="AG1484" s="178">
        <v>3</v>
      </c>
      <c r="AH1484" s="198" t="str">
        <f>IF(ISERROR(VLOOKUP($AG1484,Datos!$A$9:$E$13,2,0)),"",VLOOKUP($AG1484,Datos!$A$9:$E$13,2,0))</f>
        <v>3 Moderado</v>
      </c>
      <c r="AI1484" s="197" t="str">
        <f>IF(ISERROR(VLOOKUP($AJ1484,Datos!$D$8:$E$13,2,0)),0,VLOOKUP($AJ1484,Datos!$D$8:$E$13,2,0))</f>
        <v>Extremadamente Dañino</v>
      </c>
      <c r="AJ1484" s="198">
        <f>IF(ISERROR(VLOOKUP($X1484,Datos!$B$8:$E$13,3,0)), 0, VLOOKUP($X1484,Datos!$B$8:$E$13,3,0))</f>
        <v>4</v>
      </c>
      <c r="AK1484" s="198">
        <f>IF(ISERROR(VLOOKUP(AL1484,Datos!D1477:E1482,2,0)),0,VLOOKUP(AL1484,Datos!D1477:E1482,2,0))</f>
        <v>0</v>
      </c>
      <c r="AL1484" s="198">
        <f>IF(ISERROR(VLOOKUP(Y1484,Datos!B1477:E1482,3,0)),0,VLOOKUP(Y1484,Datos!B1477:E1482,3,0))</f>
        <v>0</v>
      </c>
      <c r="AM1484" s="198">
        <f t="shared" si="71"/>
        <v>4</v>
      </c>
      <c r="AN1484" s="198" t="str">
        <f>IF(ISERROR(VLOOKUP($AM1484,Datos!$I$24:$J$28,2,0)),"-",VLOOKUP($AM1484,Datos!$I$24:$J$28,2,0))</f>
        <v>Moderado</v>
      </c>
    </row>
    <row r="1485" spans="1:40" s="199" customFormat="1">
      <c r="A1485" s="196"/>
      <c r="B1485" s="177"/>
      <c r="C1485" s="177"/>
      <c r="D1485" s="177"/>
      <c r="E1485" s="177"/>
      <c r="F1485" s="177"/>
      <c r="G1485" s="177"/>
      <c r="H1485" s="177"/>
      <c r="I1485" s="177"/>
      <c r="J1485" s="177"/>
      <c r="K1485" s="177"/>
      <c r="L1485" s="177"/>
      <c r="M1485" s="178" t="s">
        <v>191</v>
      </c>
      <c r="N1485" s="178" t="s">
        <v>194</v>
      </c>
      <c r="O1485" s="198">
        <f>IF( AND($M1485&lt;&gt;"", $N1485&lt;&gt;""), VLOOKUP( IF(ISERROR(VLOOKUP($M1485,Datos!$B$8:$C$13,2,0)),0,VLOOKUP($M1485,Datos!$B$8:$C$13,2,0)), Datos!$I$9:$N$13, IF(ISERROR(VLOOKUP($N1485,Datos!$B$17:$C$21,2,0)),0,VLOOKUP($N1485, Datos!$B$17:$C$21,2,0)+1),  0),  "-")</f>
        <v>22</v>
      </c>
      <c r="P1485" s="177"/>
      <c r="Q1485" s="177"/>
      <c r="R1485" s="177"/>
      <c r="S1485" s="178" t="s">
        <v>40</v>
      </c>
      <c r="T1485" s="198" t="str">
        <f>IF(ISERROR(VLOOKUP($S1485,Datos!$B$25:$C$29,2,0)),"", VLOOKUP($S1485,Datos!$B$25:$C$29,2,0))</f>
        <v>Alta</v>
      </c>
      <c r="U1485" s="198" t="str">
        <f>VLOOKUP($S1485,'Efectividad de Controles'!$B$5:$D$9,3,0)</f>
        <v>Impacto / Probabilidad</v>
      </c>
      <c r="V1485" s="177"/>
      <c r="W1485" s="177"/>
      <c r="X1485" s="178" t="s">
        <v>191</v>
      </c>
      <c r="Y1485" s="178" t="s">
        <v>196</v>
      </c>
      <c r="Z1485" s="198">
        <f>IF( AND($X1485&lt;&gt;"", $Y1485&lt;&gt;""), VLOOKUP( IF(ISERROR(VLOOKUP($X1485,Datos!$B$8:$C$13,2,0)),0,VLOOKUP($X1485,Datos!$B$8:$C$13,2,0)), Datos!$I$9:$N$13, IF(ISERROR(VLOOKUP($Y1485,Datos!$B$17:$C$21,2,0)),0,VLOOKUP($Y1485, Datos!$B$17:$C$21,2,0)+1),  0),  "-")</f>
        <v>25</v>
      </c>
      <c r="AA1485" s="177"/>
      <c r="AB1485" s="177"/>
      <c r="AC1485" s="179"/>
      <c r="AD1485" s="180"/>
      <c r="AE1485" s="198">
        <f t="shared" si="69"/>
        <v>22</v>
      </c>
      <c r="AF1485" s="198">
        <f t="shared" si="70"/>
        <v>25</v>
      </c>
      <c r="AG1485" s="178">
        <v>3</v>
      </c>
      <c r="AH1485" s="198" t="str">
        <f>IF(ISERROR(VLOOKUP($AG1485,Datos!$A$9:$E$13,2,0)),"",VLOOKUP($AG1485,Datos!$A$9:$E$13,2,0))</f>
        <v>3 Moderado</v>
      </c>
      <c r="AI1485" s="197" t="str">
        <f>IF(ISERROR(VLOOKUP($AJ1485,Datos!$D$8:$E$13,2,0)),0,VLOOKUP($AJ1485,Datos!$D$8:$E$13,2,0))</f>
        <v>Extremadamente Dañino</v>
      </c>
      <c r="AJ1485" s="198">
        <f>IF(ISERROR(VLOOKUP($X1485,Datos!$B$8:$E$13,3,0)), 0, VLOOKUP($X1485,Datos!$B$8:$E$13,3,0))</f>
        <v>4</v>
      </c>
      <c r="AK1485" s="198">
        <f>IF(ISERROR(VLOOKUP(AL1485,Datos!D1478:E1483,2,0)),0,VLOOKUP(AL1485,Datos!D1478:E1483,2,0))</f>
        <v>0</v>
      </c>
      <c r="AL1485" s="198">
        <f>IF(ISERROR(VLOOKUP(Y1485,Datos!B1478:E1483,3,0)),0,VLOOKUP(Y1485,Datos!B1478:E1483,3,0))</f>
        <v>0</v>
      </c>
      <c r="AM1485" s="198">
        <f t="shared" si="71"/>
        <v>4</v>
      </c>
      <c r="AN1485" s="198" t="str">
        <f>IF(ISERROR(VLOOKUP($AM1485,Datos!$I$24:$J$28,2,0)),"-",VLOOKUP($AM1485,Datos!$I$24:$J$28,2,0))</f>
        <v>Moderado</v>
      </c>
    </row>
    <row r="1486" spans="1:40" s="199" customFormat="1">
      <c r="A1486" s="196"/>
      <c r="B1486" s="177"/>
      <c r="C1486" s="177"/>
      <c r="D1486" s="177"/>
      <c r="E1486" s="177"/>
      <c r="F1486" s="177"/>
      <c r="G1486" s="177"/>
      <c r="H1486" s="177"/>
      <c r="I1486" s="177"/>
      <c r="J1486" s="177"/>
      <c r="K1486" s="177"/>
      <c r="L1486" s="177"/>
      <c r="M1486" s="178" t="s">
        <v>191</v>
      </c>
      <c r="N1486" s="178" t="s">
        <v>194</v>
      </c>
      <c r="O1486" s="198">
        <f>IF( AND($M1486&lt;&gt;"", $N1486&lt;&gt;""), VLOOKUP( IF(ISERROR(VLOOKUP($M1486,Datos!$B$8:$C$13,2,0)),0,VLOOKUP($M1486,Datos!$B$8:$C$13,2,0)), Datos!$I$9:$N$13, IF(ISERROR(VLOOKUP($N1486,Datos!$B$17:$C$21,2,0)),0,VLOOKUP($N1486, Datos!$B$17:$C$21,2,0)+1),  0),  "-")</f>
        <v>22</v>
      </c>
      <c r="P1486" s="177"/>
      <c r="Q1486" s="177"/>
      <c r="R1486" s="177"/>
      <c r="S1486" s="178" t="s">
        <v>40</v>
      </c>
      <c r="T1486" s="198" t="str">
        <f>IF(ISERROR(VLOOKUP($S1486,Datos!$B$25:$C$29,2,0)),"", VLOOKUP($S1486,Datos!$B$25:$C$29,2,0))</f>
        <v>Alta</v>
      </c>
      <c r="U1486" s="198" t="str">
        <f>VLOOKUP($S1486,'Efectividad de Controles'!$B$5:$D$9,3,0)</f>
        <v>Impacto / Probabilidad</v>
      </c>
      <c r="V1486" s="177"/>
      <c r="W1486" s="177"/>
      <c r="X1486" s="178" t="s">
        <v>191</v>
      </c>
      <c r="Y1486" s="178" t="s">
        <v>196</v>
      </c>
      <c r="Z1486" s="198">
        <f>IF( AND($X1486&lt;&gt;"", $Y1486&lt;&gt;""), VLOOKUP( IF(ISERROR(VLOOKUP($X1486,Datos!$B$8:$C$13,2,0)),0,VLOOKUP($X1486,Datos!$B$8:$C$13,2,0)), Datos!$I$9:$N$13, IF(ISERROR(VLOOKUP($Y1486,Datos!$B$17:$C$21,2,0)),0,VLOOKUP($Y1486, Datos!$B$17:$C$21,2,0)+1),  0),  "-")</f>
        <v>25</v>
      </c>
      <c r="AA1486" s="177"/>
      <c r="AB1486" s="177"/>
      <c r="AC1486" s="179"/>
      <c r="AD1486" s="180"/>
      <c r="AE1486" s="198">
        <f t="shared" si="69"/>
        <v>22</v>
      </c>
      <c r="AF1486" s="198">
        <f t="shared" si="70"/>
        <v>25</v>
      </c>
      <c r="AG1486" s="178">
        <v>3</v>
      </c>
      <c r="AH1486" s="198" t="str">
        <f>IF(ISERROR(VLOOKUP($AG1486,Datos!$A$9:$E$13,2,0)),"",VLOOKUP($AG1486,Datos!$A$9:$E$13,2,0))</f>
        <v>3 Moderado</v>
      </c>
      <c r="AI1486" s="197" t="str">
        <f>IF(ISERROR(VLOOKUP($AJ1486,Datos!$D$8:$E$13,2,0)),0,VLOOKUP($AJ1486,Datos!$D$8:$E$13,2,0))</f>
        <v>Extremadamente Dañino</v>
      </c>
      <c r="AJ1486" s="198">
        <f>IF(ISERROR(VLOOKUP($X1486,Datos!$B$8:$E$13,3,0)), 0, VLOOKUP($X1486,Datos!$B$8:$E$13,3,0))</f>
        <v>4</v>
      </c>
      <c r="AK1486" s="198">
        <f>IF(ISERROR(VLOOKUP(AL1486,Datos!D1479:E1484,2,0)),0,VLOOKUP(AL1486,Datos!D1479:E1484,2,0))</f>
        <v>0</v>
      </c>
      <c r="AL1486" s="198">
        <f>IF(ISERROR(VLOOKUP(Y1486,Datos!B1479:E1484,3,0)),0,VLOOKUP(Y1486,Datos!B1479:E1484,3,0))</f>
        <v>0</v>
      </c>
      <c r="AM1486" s="198">
        <f t="shared" si="71"/>
        <v>4</v>
      </c>
      <c r="AN1486" s="198" t="str">
        <f>IF(ISERROR(VLOOKUP($AM1486,Datos!$I$24:$J$28,2,0)),"-",VLOOKUP($AM1486,Datos!$I$24:$J$28,2,0))</f>
        <v>Moderado</v>
      </c>
    </row>
    <row r="1487" spans="1:40" s="199" customFormat="1">
      <c r="A1487" s="196"/>
      <c r="B1487" s="177"/>
      <c r="C1487" s="177"/>
      <c r="D1487" s="177"/>
      <c r="E1487" s="177"/>
      <c r="F1487" s="177"/>
      <c r="G1487" s="177"/>
      <c r="H1487" s="177"/>
      <c r="I1487" s="177"/>
      <c r="J1487" s="177"/>
      <c r="K1487" s="177"/>
      <c r="L1487" s="177"/>
      <c r="M1487" s="178" t="s">
        <v>191</v>
      </c>
      <c r="N1487" s="178" t="s">
        <v>194</v>
      </c>
      <c r="O1487" s="198">
        <f>IF( AND($M1487&lt;&gt;"", $N1487&lt;&gt;""), VLOOKUP( IF(ISERROR(VLOOKUP($M1487,Datos!$B$8:$C$13,2,0)),0,VLOOKUP($M1487,Datos!$B$8:$C$13,2,0)), Datos!$I$9:$N$13, IF(ISERROR(VLOOKUP($N1487,Datos!$B$17:$C$21,2,0)),0,VLOOKUP($N1487, Datos!$B$17:$C$21,2,0)+1),  0),  "-")</f>
        <v>22</v>
      </c>
      <c r="P1487" s="177"/>
      <c r="Q1487" s="177"/>
      <c r="R1487" s="177"/>
      <c r="S1487" s="178" t="s">
        <v>40</v>
      </c>
      <c r="T1487" s="198" t="str">
        <f>IF(ISERROR(VLOOKUP($S1487,Datos!$B$25:$C$29,2,0)),"", VLOOKUP($S1487,Datos!$B$25:$C$29,2,0))</f>
        <v>Alta</v>
      </c>
      <c r="U1487" s="198" t="str">
        <f>VLOOKUP($S1487,'Efectividad de Controles'!$B$5:$D$9,3,0)</f>
        <v>Impacto / Probabilidad</v>
      </c>
      <c r="V1487" s="177"/>
      <c r="W1487" s="177"/>
      <c r="X1487" s="178" t="s">
        <v>191</v>
      </c>
      <c r="Y1487" s="178" t="s">
        <v>196</v>
      </c>
      <c r="Z1487" s="198">
        <f>IF( AND($X1487&lt;&gt;"", $Y1487&lt;&gt;""), VLOOKUP( IF(ISERROR(VLOOKUP($X1487,Datos!$B$8:$C$13,2,0)),0,VLOOKUP($X1487,Datos!$B$8:$C$13,2,0)), Datos!$I$9:$N$13, IF(ISERROR(VLOOKUP($Y1487,Datos!$B$17:$C$21,2,0)),0,VLOOKUP($Y1487, Datos!$B$17:$C$21,2,0)+1),  0),  "-")</f>
        <v>25</v>
      </c>
      <c r="AA1487" s="177"/>
      <c r="AB1487" s="177"/>
      <c r="AC1487" s="179"/>
      <c r="AD1487" s="180"/>
      <c r="AE1487" s="198">
        <f t="shared" si="69"/>
        <v>22</v>
      </c>
      <c r="AF1487" s="198">
        <f t="shared" si="70"/>
        <v>25</v>
      </c>
      <c r="AG1487" s="178">
        <v>3</v>
      </c>
      <c r="AH1487" s="198" t="str">
        <f>IF(ISERROR(VLOOKUP($AG1487,Datos!$A$9:$E$13,2,0)),"",VLOOKUP($AG1487,Datos!$A$9:$E$13,2,0))</f>
        <v>3 Moderado</v>
      </c>
      <c r="AI1487" s="197" t="str">
        <f>IF(ISERROR(VLOOKUP($AJ1487,Datos!$D$8:$E$13,2,0)),0,VLOOKUP($AJ1487,Datos!$D$8:$E$13,2,0))</f>
        <v>Extremadamente Dañino</v>
      </c>
      <c r="AJ1487" s="198">
        <f>IF(ISERROR(VLOOKUP($X1487,Datos!$B$8:$E$13,3,0)), 0, VLOOKUP($X1487,Datos!$B$8:$E$13,3,0))</f>
        <v>4</v>
      </c>
      <c r="AK1487" s="198">
        <f>IF(ISERROR(VLOOKUP(AL1487,Datos!D1480:E1485,2,0)),0,VLOOKUP(AL1487,Datos!D1480:E1485,2,0))</f>
        <v>0</v>
      </c>
      <c r="AL1487" s="198">
        <f>IF(ISERROR(VLOOKUP(Y1487,Datos!B1480:E1485,3,0)),0,VLOOKUP(Y1487,Datos!B1480:E1485,3,0))</f>
        <v>0</v>
      </c>
      <c r="AM1487" s="198">
        <f t="shared" si="71"/>
        <v>4</v>
      </c>
      <c r="AN1487" s="198" t="str">
        <f>IF(ISERROR(VLOOKUP($AM1487,Datos!$I$24:$J$28,2,0)),"-",VLOOKUP($AM1487,Datos!$I$24:$J$28,2,0))</f>
        <v>Moderado</v>
      </c>
    </row>
    <row r="1488" spans="1:40" s="199" customFormat="1">
      <c r="A1488" s="196"/>
      <c r="B1488" s="177"/>
      <c r="C1488" s="177"/>
      <c r="D1488" s="177"/>
      <c r="E1488" s="177"/>
      <c r="F1488" s="177"/>
      <c r="G1488" s="177"/>
      <c r="H1488" s="177"/>
      <c r="I1488" s="177"/>
      <c r="J1488" s="177"/>
      <c r="K1488" s="177"/>
      <c r="L1488" s="177"/>
      <c r="M1488" s="178" t="s">
        <v>191</v>
      </c>
      <c r="N1488" s="178" t="s">
        <v>194</v>
      </c>
      <c r="O1488" s="198">
        <f>IF( AND($M1488&lt;&gt;"", $N1488&lt;&gt;""), VLOOKUP( IF(ISERROR(VLOOKUP($M1488,Datos!$B$8:$C$13,2,0)),0,VLOOKUP($M1488,Datos!$B$8:$C$13,2,0)), Datos!$I$9:$N$13, IF(ISERROR(VLOOKUP($N1488,Datos!$B$17:$C$21,2,0)),0,VLOOKUP($N1488, Datos!$B$17:$C$21,2,0)+1),  0),  "-")</f>
        <v>22</v>
      </c>
      <c r="P1488" s="177"/>
      <c r="Q1488" s="177"/>
      <c r="R1488" s="177"/>
      <c r="S1488" s="178" t="s">
        <v>40</v>
      </c>
      <c r="T1488" s="198" t="str">
        <f>IF(ISERROR(VLOOKUP($S1488,Datos!$B$25:$C$29,2,0)),"", VLOOKUP($S1488,Datos!$B$25:$C$29,2,0))</f>
        <v>Alta</v>
      </c>
      <c r="U1488" s="198" t="str">
        <f>VLOOKUP($S1488,'Efectividad de Controles'!$B$5:$D$9,3,0)</f>
        <v>Impacto / Probabilidad</v>
      </c>
      <c r="V1488" s="177"/>
      <c r="W1488" s="177"/>
      <c r="X1488" s="178" t="s">
        <v>191</v>
      </c>
      <c r="Y1488" s="178" t="s">
        <v>196</v>
      </c>
      <c r="Z1488" s="198">
        <f>IF( AND($X1488&lt;&gt;"", $Y1488&lt;&gt;""), VLOOKUP( IF(ISERROR(VLOOKUP($X1488,Datos!$B$8:$C$13,2,0)),0,VLOOKUP($X1488,Datos!$B$8:$C$13,2,0)), Datos!$I$9:$N$13, IF(ISERROR(VLOOKUP($Y1488,Datos!$B$17:$C$21,2,0)),0,VLOOKUP($Y1488, Datos!$B$17:$C$21,2,0)+1),  0),  "-")</f>
        <v>25</v>
      </c>
      <c r="AA1488" s="177"/>
      <c r="AB1488" s="177"/>
      <c r="AC1488" s="179"/>
      <c r="AD1488" s="180"/>
      <c r="AE1488" s="198">
        <f t="shared" si="69"/>
        <v>22</v>
      </c>
      <c r="AF1488" s="198">
        <f t="shared" si="70"/>
        <v>25</v>
      </c>
      <c r="AG1488" s="178">
        <v>3</v>
      </c>
      <c r="AH1488" s="198" t="str">
        <f>IF(ISERROR(VLOOKUP($AG1488,Datos!$A$9:$E$13,2,0)),"",VLOOKUP($AG1488,Datos!$A$9:$E$13,2,0))</f>
        <v>3 Moderado</v>
      </c>
      <c r="AI1488" s="197" t="str">
        <f>IF(ISERROR(VLOOKUP($AJ1488,Datos!$D$8:$E$13,2,0)),0,VLOOKUP($AJ1488,Datos!$D$8:$E$13,2,0))</f>
        <v>Extremadamente Dañino</v>
      </c>
      <c r="AJ1488" s="198">
        <f>IF(ISERROR(VLOOKUP($X1488,Datos!$B$8:$E$13,3,0)), 0, VLOOKUP($X1488,Datos!$B$8:$E$13,3,0))</f>
        <v>4</v>
      </c>
      <c r="AK1488" s="198">
        <f>IF(ISERROR(VLOOKUP(AL1488,Datos!D1481:E1486,2,0)),0,VLOOKUP(AL1488,Datos!D1481:E1486,2,0))</f>
        <v>0</v>
      </c>
      <c r="AL1488" s="198">
        <f>IF(ISERROR(VLOOKUP(Y1488,Datos!B1481:E1486,3,0)),0,VLOOKUP(Y1488,Datos!B1481:E1486,3,0))</f>
        <v>0</v>
      </c>
      <c r="AM1488" s="198">
        <f t="shared" si="71"/>
        <v>4</v>
      </c>
      <c r="AN1488" s="198" t="str">
        <f>IF(ISERROR(VLOOKUP($AM1488,Datos!$I$24:$J$28,2,0)),"-",VLOOKUP($AM1488,Datos!$I$24:$J$28,2,0))</f>
        <v>Moderado</v>
      </c>
    </row>
    <row r="1489" spans="1:40" s="199" customFormat="1">
      <c r="A1489" s="196"/>
      <c r="B1489" s="177"/>
      <c r="C1489" s="177"/>
      <c r="D1489" s="177"/>
      <c r="E1489" s="177"/>
      <c r="F1489" s="177"/>
      <c r="G1489" s="177"/>
      <c r="H1489" s="177"/>
      <c r="I1489" s="177"/>
      <c r="J1489" s="177"/>
      <c r="K1489" s="177"/>
      <c r="L1489" s="177"/>
      <c r="M1489" s="178" t="s">
        <v>191</v>
      </c>
      <c r="N1489" s="178" t="s">
        <v>194</v>
      </c>
      <c r="O1489" s="198">
        <f>IF( AND($M1489&lt;&gt;"", $N1489&lt;&gt;""), VLOOKUP( IF(ISERROR(VLOOKUP($M1489,Datos!$B$8:$C$13,2,0)),0,VLOOKUP($M1489,Datos!$B$8:$C$13,2,0)), Datos!$I$9:$N$13, IF(ISERROR(VLOOKUP($N1489,Datos!$B$17:$C$21,2,0)),0,VLOOKUP($N1489, Datos!$B$17:$C$21,2,0)+1),  0),  "-")</f>
        <v>22</v>
      </c>
      <c r="P1489" s="177"/>
      <c r="Q1489" s="177"/>
      <c r="R1489" s="177"/>
      <c r="S1489" s="178" t="s">
        <v>40</v>
      </c>
      <c r="T1489" s="198" t="str">
        <f>IF(ISERROR(VLOOKUP($S1489,Datos!$B$25:$C$29,2,0)),"", VLOOKUP($S1489,Datos!$B$25:$C$29,2,0))</f>
        <v>Alta</v>
      </c>
      <c r="U1489" s="198" t="str">
        <f>VLOOKUP($S1489,'Efectividad de Controles'!$B$5:$D$9,3,0)</f>
        <v>Impacto / Probabilidad</v>
      </c>
      <c r="V1489" s="177"/>
      <c r="W1489" s="177"/>
      <c r="X1489" s="178" t="s">
        <v>191</v>
      </c>
      <c r="Y1489" s="178" t="s">
        <v>196</v>
      </c>
      <c r="Z1489" s="198">
        <f>IF( AND($X1489&lt;&gt;"", $Y1489&lt;&gt;""), VLOOKUP( IF(ISERROR(VLOOKUP($X1489,Datos!$B$8:$C$13,2,0)),0,VLOOKUP($X1489,Datos!$B$8:$C$13,2,0)), Datos!$I$9:$N$13, IF(ISERROR(VLOOKUP($Y1489,Datos!$B$17:$C$21,2,0)),0,VLOOKUP($Y1489, Datos!$B$17:$C$21,2,0)+1),  0),  "-")</f>
        <v>25</v>
      </c>
      <c r="AA1489" s="177"/>
      <c r="AB1489" s="177"/>
      <c r="AC1489" s="179"/>
      <c r="AD1489" s="180"/>
      <c r="AE1489" s="198">
        <f t="shared" si="69"/>
        <v>22</v>
      </c>
      <c r="AF1489" s="198">
        <f t="shared" si="70"/>
        <v>25</v>
      </c>
      <c r="AG1489" s="178">
        <v>3</v>
      </c>
      <c r="AH1489" s="198" t="str">
        <f>IF(ISERROR(VLOOKUP($AG1489,Datos!$A$9:$E$13,2,0)),"",VLOOKUP($AG1489,Datos!$A$9:$E$13,2,0))</f>
        <v>3 Moderado</v>
      </c>
      <c r="AI1489" s="197" t="str">
        <f>IF(ISERROR(VLOOKUP($AJ1489,Datos!$D$8:$E$13,2,0)),0,VLOOKUP($AJ1489,Datos!$D$8:$E$13,2,0))</f>
        <v>Extremadamente Dañino</v>
      </c>
      <c r="AJ1489" s="198">
        <f>IF(ISERROR(VLOOKUP($X1489,Datos!$B$8:$E$13,3,0)), 0, VLOOKUP($X1489,Datos!$B$8:$E$13,3,0))</f>
        <v>4</v>
      </c>
      <c r="AK1489" s="198">
        <f>IF(ISERROR(VLOOKUP(AL1489,Datos!D1482:E1487,2,0)),0,VLOOKUP(AL1489,Datos!D1482:E1487,2,0))</f>
        <v>0</v>
      </c>
      <c r="AL1489" s="198">
        <f>IF(ISERROR(VLOOKUP(Y1489,Datos!B1482:E1487,3,0)),0,VLOOKUP(Y1489,Datos!B1482:E1487,3,0))</f>
        <v>0</v>
      </c>
      <c r="AM1489" s="198">
        <f t="shared" si="71"/>
        <v>4</v>
      </c>
      <c r="AN1489" s="198" t="str">
        <f>IF(ISERROR(VLOOKUP($AM1489,Datos!$I$24:$J$28,2,0)),"-",VLOOKUP($AM1489,Datos!$I$24:$J$28,2,0))</f>
        <v>Moderado</v>
      </c>
    </row>
    <row r="1490" spans="1:40" s="199" customFormat="1">
      <c r="A1490" s="196"/>
      <c r="B1490" s="177"/>
      <c r="C1490" s="177"/>
      <c r="D1490" s="177"/>
      <c r="E1490" s="177"/>
      <c r="F1490" s="177"/>
      <c r="G1490" s="177"/>
      <c r="H1490" s="177"/>
      <c r="I1490" s="177"/>
      <c r="J1490" s="177"/>
      <c r="K1490" s="177"/>
      <c r="L1490" s="177"/>
      <c r="M1490" s="178" t="s">
        <v>191</v>
      </c>
      <c r="N1490" s="178" t="s">
        <v>194</v>
      </c>
      <c r="O1490" s="198">
        <f>IF( AND($M1490&lt;&gt;"", $N1490&lt;&gt;""), VLOOKUP( IF(ISERROR(VLOOKUP($M1490,Datos!$B$8:$C$13,2,0)),0,VLOOKUP($M1490,Datos!$B$8:$C$13,2,0)), Datos!$I$9:$N$13, IF(ISERROR(VLOOKUP($N1490,Datos!$B$17:$C$21,2,0)),0,VLOOKUP($N1490, Datos!$B$17:$C$21,2,0)+1),  0),  "-")</f>
        <v>22</v>
      </c>
      <c r="P1490" s="177"/>
      <c r="Q1490" s="177"/>
      <c r="R1490" s="177"/>
      <c r="S1490" s="178" t="s">
        <v>40</v>
      </c>
      <c r="T1490" s="198" t="str">
        <f>IF(ISERROR(VLOOKUP($S1490,Datos!$B$25:$C$29,2,0)),"", VLOOKUP($S1490,Datos!$B$25:$C$29,2,0))</f>
        <v>Alta</v>
      </c>
      <c r="U1490" s="198" t="str">
        <f>VLOOKUP($S1490,'Efectividad de Controles'!$B$5:$D$9,3,0)</f>
        <v>Impacto / Probabilidad</v>
      </c>
      <c r="V1490" s="177"/>
      <c r="W1490" s="177"/>
      <c r="X1490" s="178" t="s">
        <v>191</v>
      </c>
      <c r="Y1490" s="178" t="s">
        <v>196</v>
      </c>
      <c r="Z1490" s="198">
        <f>IF( AND($X1490&lt;&gt;"", $Y1490&lt;&gt;""), VLOOKUP( IF(ISERROR(VLOOKUP($X1490,Datos!$B$8:$C$13,2,0)),0,VLOOKUP($X1490,Datos!$B$8:$C$13,2,0)), Datos!$I$9:$N$13, IF(ISERROR(VLOOKUP($Y1490,Datos!$B$17:$C$21,2,0)),0,VLOOKUP($Y1490, Datos!$B$17:$C$21,2,0)+1),  0),  "-")</f>
        <v>25</v>
      </c>
      <c r="AA1490" s="177"/>
      <c r="AB1490" s="177"/>
      <c r="AC1490" s="179"/>
      <c r="AD1490" s="180"/>
      <c r="AE1490" s="198">
        <f t="shared" si="69"/>
        <v>22</v>
      </c>
      <c r="AF1490" s="198">
        <f t="shared" si="70"/>
        <v>25</v>
      </c>
      <c r="AG1490" s="178">
        <v>3</v>
      </c>
      <c r="AH1490" s="198" t="str">
        <f>IF(ISERROR(VLOOKUP($AG1490,Datos!$A$9:$E$13,2,0)),"",VLOOKUP($AG1490,Datos!$A$9:$E$13,2,0))</f>
        <v>3 Moderado</v>
      </c>
      <c r="AI1490" s="197" t="str">
        <f>IF(ISERROR(VLOOKUP($AJ1490,Datos!$D$8:$E$13,2,0)),0,VLOOKUP($AJ1490,Datos!$D$8:$E$13,2,0))</f>
        <v>Extremadamente Dañino</v>
      </c>
      <c r="AJ1490" s="198">
        <f>IF(ISERROR(VLOOKUP($X1490,Datos!$B$8:$E$13,3,0)), 0, VLOOKUP($X1490,Datos!$B$8:$E$13,3,0))</f>
        <v>4</v>
      </c>
      <c r="AK1490" s="198">
        <f>IF(ISERROR(VLOOKUP(AL1490,Datos!D1483:E1488,2,0)),0,VLOOKUP(AL1490,Datos!D1483:E1488,2,0))</f>
        <v>0</v>
      </c>
      <c r="AL1490" s="198">
        <f>IF(ISERROR(VLOOKUP(Y1490,Datos!B1483:E1488,3,0)),0,VLOOKUP(Y1490,Datos!B1483:E1488,3,0))</f>
        <v>0</v>
      </c>
      <c r="AM1490" s="198">
        <f t="shared" si="71"/>
        <v>4</v>
      </c>
      <c r="AN1490" s="198" t="str">
        <f>IF(ISERROR(VLOOKUP($AM1490,Datos!$I$24:$J$28,2,0)),"-",VLOOKUP($AM1490,Datos!$I$24:$J$28,2,0))</f>
        <v>Moderado</v>
      </c>
    </row>
    <row r="1491" spans="1:40" s="199" customFormat="1">
      <c r="A1491" s="196"/>
      <c r="B1491" s="177"/>
      <c r="C1491" s="177"/>
      <c r="D1491" s="177"/>
      <c r="E1491" s="177"/>
      <c r="F1491" s="177"/>
      <c r="G1491" s="177"/>
      <c r="H1491" s="177"/>
      <c r="I1491" s="177"/>
      <c r="J1491" s="177"/>
      <c r="K1491" s="177"/>
      <c r="L1491" s="177"/>
      <c r="M1491" s="178" t="s">
        <v>191</v>
      </c>
      <c r="N1491" s="178" t="s">
        <v>194</v>
      </c>
      <c r="O1491" s="198">
        <f>IF( AND($M1491&lt;&gt;"", $N1491&lt;&gt;""), VLOOKUP( IF(ISERROR(VLOOKUP($M1491,Datos!$B$8:$C$13,2,0)),0,VLOOKUP($M1491,Datos!$B$8:$C$13,2,0)), Datos!$I$9:$N$13, IF(ISERROR(VLOOKUP($N1491,Datos!$B$17:$C$21,2,0)),0,VLOOKUP($N1491, Datos!$B$17:$C$21,2,0)+1),  0),  "-")</f>
        <v>22</v>
      </c>
      <c r="P1491" s="177"/>
      <c r="Q1491" s="177"/>
      <c r="R1491" s="177"/>
      <c r="S1491" s="178" t="s">
        <v>40</v>
      </c>
      <c r="T1491" s="198" t="str">
        <f>IF(ISERROR(VLOOKUP($S1491,Datos!$B$25:$C$29,2,0)),"", VLOOKUP($S1491,Datos!$B$25:$C$29,2,0))</f>
        <v>Alta</v>
      </c>
      <c r="U1491" s="198" t="str">
        <f>VLOOKUP($S1491,'Efectividad de Controles'!$B$5:$D$9,3,0)</f>
        <v>Impacto / Probabilidad</v>
      </c>
      <c r="V1491" s="177"/>
      <c r="W1491" s="177"/>
      <c r="X1491" s="178" t="s">
        <v>191</v>
      </c>
      <c r="Y1491" s="178" t="s">
        <v>196</v>
      </c>
      <c r="Z1491" s="198">
        <f>IF( AND($X1491&lt;&gt;"", $Y1491&lt;&gt;""), VLOOKUP( IF(ISERROR(VLOOKUP($X1491,Datos!$B$8:$C$13,2,0)),0,VLOOKUP($X1491,Datos!$B$8:$C$13,2,0)), Datos!$I$9:$N$13, IF(ISERROR(VLOOKUP($Y1491,Datos!$B$17:$C$21,2,0)),0,VLOOKUP($Y1491, Datos!$B$17:$C$21,2,0)+1),  0),  "-")</f>
        <v>25</v>
      </c>
      <c r="AA1491" s="177"/>
      <c r="AB1491" s="177"/>
      <c r="AC1491" s="179"/>
      <c r="AD1491" s="180"/>
      <c r="AE1491" s="198">
        <f t="shared" si="69"/>
        <v>22</v>
      </c>
      <c r="AF1491" s="198">
        <f t="shared" si="70"/>
        <v>25</v>
      </c>
      <c r="AG1491" s="178">
        <v>3</v>
      </c>
      <c r="AH1491" s="198" t="str">
        <f>IF(ISERROR(VLOOKUP($AG1491,Datos!$A$9:$E$13,2,0)),"",VLOOKUP($AG1491,Datos!$A$9:$E$13,2,0))</f>
        <v>3 Moderado</v>
      </c>
      <c r="AI1491" s="197" t="str">
        <f>IF(ISERROR(VLOOKUP($AJ1491,Datos!$D$8:$E$13,2,0)),0,VLOOKUP($AJ1491,Datos!$D$8:$E$13,2,0))</f>
        <v>Extremadamente Dañino</v>
      </c>
      <c r="AJ1491" s="198">
        <f>IF(ISERROR(VLOOKUP($X1491,Datos!$B$8:$E$13,3,0)), 0, VLOOKUP($X1491,Datos!$B$8:$E$13,3,0))</f>
        <v>4</v>
      </c>
      <c r="AK1491" s="198">
        <f>IF(ISERROR(VLOOKUP(AL1491,Datos!D1484:E1489,2,0)),0,VLOOKUP(AL1491,Datos!D1484:E1489,2,0))</f>
        <v>0</v>
      </c>
      <c r="AL1491" s="198">
        <f>IF(ISERROR(VLOOKUP(Y1491,Datos!B1484:E1489,3,0)),0,VLOOKUP(Y1491,Datos!B1484:E1489,3,0))</f>
        <v>0</v>
      </c>
      <c r="AM1491" s="198">
        <f t="shared" si="71"/>
        <v>4</v>
      </c>
      <c r="AN1491" s="198" t="str">
        <f>IF(ISERROR(VLOOKUP($AM1491,Datos!$I$24:$J$28,2,0)),"-",VLOOKUP($AM1491,Datos!$I$24:$J$28,2,0))</f>
        <v>Moderado</v>
      </c>
    </row>
    <row r="1492" spans="1:40" s="199" customFormat="1">
      <c r="A1492" s="196"/>
      <c r="B1492" s="177"/>
      <c r="C1492" s="177"/>
      <c r="D1492" s="177"/>
      <c r="E1492" s="177"/>
      <c r="F1492" s="177"/>
      <c r="G1492" s="177"/>
      <c r="H1492" s="177"/>
      <c r="I1492" s="177"/>
      <c r="J1492" s="177"/>
      <c r="K1492" s="177"/>
      <c r="L1492" s="177"/>
      <c r="M1492" s="178" t="s">
        <v>191</v>
      </c>
      <c r="N1492" s="178" t="s">
        <v>194</v>
      </c>
      <c r="O1492" s="198">
        <f>IF( AND($M1492&lt;&gt;"", $N1492&lt;&gt;""), VLOOKUP( IF(ISERROR(VLOOKUP($M1492,Datos!$B$8:$C$13,2,0)),0,VLOOKUP($M1492,Datos!$B$8:$C$13,2,0)), Datos!$I$9:$N$13, IF(ISERROR(VLOOKUP($N1492,Datos!$B$17:$C$21,2,0)),0,VLOOKUP($N1492, Datos!$B$17:$C$21,2,0)+1),  0),  "-")</f>
        <v>22</v>
      </c>
      <c r="P1492" s="177"/>
      <c r="Q1492" s="177"/>
      <c r="R1492" s="177"/>
      <c r="S1492" s="178" t="s">
        <v>40</v>
      </c>
      <c r="T1492" s="198" t="str">
        <f>IF(ISERROR(VLOOKUP($S1492,Datos!$B$25:$C$29,2,0)),"", VLOOKUP($S1492,Datos!$B$25:$C$29,2,0))</f>
        <v>Alta</v>
      </c>
      <c r="U1492" s="198" t="str">
        <f>VLOOKUP($S1492,'Efectividad de Controles'!$B$5:$D$9,3,0)</f>
        <v>Impacto / Probabilidad</v>
      </c>
      <c r="V1492" s="177"/>
      <c r="W1492" s="177"/>
      <c r="X1492" s="178" t="s">
        <v>191</v>
      </c>
      <c r="Y1492" s="178" t="s">
        <v>196</v>
      </c>
      <c r="Z1492" s="198">
        <f>IF( AND($X1492&lt;&gt;"", $Y1492&lt;&gt;""), VLOOKUP( IF(ISERROR(VLOOKUP($X1492,Datos!$B$8:$C$13,2,0)),0,VLOOKUP($X1492,Datos!$B$8:$C$13,2,0)), Datos!$I$9:$N$13, IF(ISERROR(VLOOKUP($Y1492,Datos!$B$17:$C$21,2,0)),0,VLOOKUP($Y1492, Datos!$B$17:$C$21,2,0)+1),  0),  "-")</f>
        <v>25</v>
      </c>
      <c r="AA1492" s="177"/>
      <c r="AB1492" s="177"/>
      <c r="AC1492" s="179"/>
      <c r="AD1492" s="180"/>
      <c r="AE1492" s="198">
        <f t="shared" si="69"/>
        <v>22</v>
      </c>
      <c r="AF1492" s="198">
        <f t="shared" si="70"/>
        <v>25</v>
      </c>
      <c r="AG1492" s="178">
        <v>3</v>
      </c>
      <c r="AH1492" s="198" t="str">
        <f>IF(ISERROR(VLOOKUP($AG1492,Datos!$A$9:$E$13,2,0)),"",VLOOKUP($AG1492,Datos!$A$9:$E$13,2,0))</f>
        <v>3 Moderado</v>
      </c>
      <c r="AI1492" s="197" t="str">
        <f>IF(ISERROR(VLOOKUP($AJ1492,Datos!$D$8:$E$13,2,0)),0,VLOOKUP($AJ1492,Datos!$D$8:$E$13,2,0))</f>
        <v>Extremadamente Dañino</v>
      </c>
      <c r="AJ1492" s="198">
        <f>IF(ISERROR(VLOOKUP($X1492,Datos!$B$8:$E$13,3,0)), 0, VLOOKUP($X1492,Datos!$B$8:$E$13,3,0))</f>
        <v>4</v>
      </c>
      <c r="AK1492" s="198">
        <f>IF(ISERROR(VLOOKUP(AL1492,Datos!D1485:E1490,2,0)),0,VLOOKUP(AL1492,Datos!D1485:E1490,2,0))</f>
        <v>0</v>
      </c>
      <c r="AL1492" s="198">
        <f>IF(ISERROR(VLOOKUP(Y1492,Datos!B1485:E1490,3,0)),0,VLOOKUP(Y1492,Datos!B1485:E1490,3,0))</f>
        <v>0</v>
      </c>
      <c r="AM1492" s="198">
        <f t="shared" si="71"/>
        <v>4</v>
      </c>
      <c r="AN1492" s="198" t="str">
        <f>IF(ISERROR(VLOOKUP($AM1492,Datos!$I$24:$J$28,2,0)),"-",VLOOKUP($AM1492,Datos!$I$24:$J$28,2,0))</f>
        <v>Moderado</v>
      </c>
    </row>
    <row r="1493" spans="1:40" s="199" customFormat="1">
      <c r="A1493" s="196"/>
      <c r="B1493" s="177"/>
      <c r="C1493" s="177"/>
      <c r="D1493" s="177"/>
      <c r="E1493" s="177"/>
      <c r="F1493" s="177"/>
      <c r="G1493" s="177"/>
      <c r="H1493" s="177"/>
      <c r="I1493" s="177"/>
      <c r="J1493" s="177"/>
      <c r="K1493" s="177"/>
      <c r="L1493" s="177"/>
      <c r="M1493" s="178" t="s">
        <v>191</v>
      </c>
      <c r="N1493" s="178" t="s">
        <v>194</v>
      </c>
      <c r="O1493" s="198">
        <f>IF( AND($M1493&lt;&gt;"", $N1493&lt;&gt;""), VLOOKUP( IF(ISERROR(VLOOKUP($M1493,Datos!$B$8:$C$13,2,0)),0,VLOOKUP($M1493,Datos!$B$8:$C$13,2,0)), Datos!$I$9:$N$13, IF(ISERROR(VLOOKUP($N1493,Datos!$B$17:$C$21,2,0)),0,VLOOKUP($N1493, Datos!$B$17:$C$21,2,0)+1),  0),  "-")</f>
        <v>22</v>
      </c>
      <c r="P1493" s="177"/>
      <c r="Q1493" s="177"/>
      <c r="R1493" s="177"/>
      <c r="S1493" s="178" t="s">
        <v>40</v>
      </c>
      <c r="T1493" s="198" t="str">
        <f>IF(ISERROR(VLOOKUP($S1493,Datos!$B$25:$C$29,2,0)),"", VLOOKUP($S1493,Datos!$B$25:$C$29,2,0))</f>
        <v>Alta</v>
      </c>
      <c r="U1493" s="198" t="str">
        <f>VLOOKUP($S1493,'Efectividad de Controles'!$B$5:$D$9,3,0)</f>
        <v>Impacto / Probabilidad</v>
      </c>
      <c r="V1493" s="177"/>
      <c r="W1493" s="177"/>
      <c r="X1493" s="178" t="s">
        <v>191</v>
      </c>
      <c r="Y1493" s="178" t="s">
        <v>196</v>
      </c>
      <c r="Z1493" s="198">
        <f>IF( AND($X1493&lt;&gt;"", $Y1493&lt;&gt;""), VLOOKUP( IF(ISERROR(VLOOKUP($X1493,Datos!$B$8:$C$13,2,0)),0,VLOOKUP($X1493,Datos!$B$8:$C$13,2,0)), Datos!$I$9:$N$13, IF(ISERROR(VLOOKUP($Y1493,Datos!$B$17:$C$21,2,0)),0,VLOOKUP($Y1493, Datos!$B$17:$C$21,2,0)+1),  0),  "-")</f>
        <v>25</v>
      </c>
      <c r="AA1493" s="177"/>
      <c r="AB1493" s="177"/>
      <c r="AC1493" s="179"/>
      <c r="AD1493" s="180"/>
      <c r="AE1493" s="198">
        <f t="shared" si="69"/>
        <v>22</v>
      </c>
      <c r="AF1493" s="198">
        <f t="shared" si="70"/>
        <v>25</v>
      </c>
      <c r="AG1493" s="178">
        <v>3</v>
      </c>
      <c r="AH1493" s="198" t="str">
        <f>IF(ISERROR(VLOOKUP($AG1493,Datos!$A$9:$E$13,2,0)),"",VLOOKUP($AG1493,Datos!$A$9:$E$13,2,0))</f>
        <v>3 Moderado</v>
      </c>
      <c r="AI1493" s="197" t="str">
        <f>IF(ISERROR(VLOOKUP($AJ1493,Datos!$D$8:$E$13,2,0)),0,VLOOKUP($AJ1493,Datos!$D$8:$E$13,2,0))</f>
        <v>Extremadamente Dañino</v>
      </c>
      <c r="AJ1493" s="198">
        <f>IF(ISERROR(VLOOKUP($X1493,Datos!$B$8:$E$13,3,0)), 0, VLOOKUP($X1493,Datos!$B$8:$E$13,3,0))</f>
        <v>4</v>
      </c>
      <c r="AK1493" s="198">
        <f>IF(ISERROR(VLOOKUP(AL1493,Datos!D1486:E1491,2,0)),0,VLOOKUP(AL1493,Datos!D1486:E1491,2,0))</f>
        <v>0</v>
      </c>
      <c r="AL1493" s="198">
        <f>IF(ISERROR(VLOOKUP(Y1493,Datos!B1486:E1491,3,0)),0,VLOOKUP(Y1493,Datos!B1486:E1491,3,0))</f>
        <v>0</v>
      </c>
      <c r="AM1493" s="198">
        <f t="shared" si="71"/>
        <v>4</v>
      </c>
      <c r="AN1493" s="198" t="str">
        <f>IF(ISERROR(VLOOKUP($AM1493,Datos!$I$24:$J$28,2,0)),"-",VLOOKUP($AM1493,Datos!$I$24:$J$28,2,0))</f>
        <v>Moderado</v>
      </c>
    </row>
    <row r="1494" spans="1:40" s="199" customFormat="1">
      <c r="A1494" s="196"/>
      <c r="B1494" s="177"/>
      <c r="C1494" s="177"/>
      <c r="D1494" s="177"/>
      <c r="E1494" s="177"/>
      <c r="F1494" s="177"/>
      <c r="G1494" s="177"/>
      <c r="H1494" s="177"/>
      <c r="I1494" s="177"/>
      <c r="J1494" s="177"/>
      <c r="K1494" s="177"/>
      <c r="L1494" s="177"/>
      <c r="M1494" s="178" t="s">
        <v>191</v>
      </c>
      <c r="N1494" s="178" t="s">
        <v>194</v>
      </c>
      <c r="O1494" s="198">
        <f>IF( AND($M1494&lt;&gt;"", $N1494&lt;&gt;""), VLOOKUP( IF(ISERROR(VLOOKUP($M1494,Datos!$B$8:$C$13,2,0)),0,VLOOKUP($M1494,Datos!$B$8:$C$13,2,0)), Datos!$I$9:$N$13, IF(ISERROR(VLOOKUP($N1494,Datos!$B$17:$C$21,2,0)),0,VLOOKUP($N1494, Datos!$B$17:$C$21,2,0)+1),  0),  "-")</f>
        <v>22</v>
      </c>
      <c r="P1494" s="177"/>
      <c r="Q1494" s="177"/>
      <c r="R1494" s="177"/>
      <c r="S1494" s="178" t="s">
        <v>40</v>
      </c>
      <c r="T1494" s="198" t="str">
        <f>IF(ISERROR(VLOOKUP($S1494,Datos!$B$25:$C$29,2,0)),"", VLOOKUP($S1494,Datos!$B$25:$C$29,2,0))</f>
        <v>Alta</v>
      </c>
      <c r="U1494" s="198" t="str">
        <f>VLOOKUP($S1494,'Efectividad de Controles'!$B$5:$D$9,3,0)</f>
        <v>Impacto / Probabilidad</v>
      </c>
      <c r="V1494" s="177"/>
      <c r="W1494" s="177"/>
      <c r="X1494" s="178" t="s">
        <v>191</v>
      </c>
      <c r="Y1494" s="178" t="s">
        <v>196</v>
      </c>
      <c r="Z1494" s="198">
        <f>IF( AND($X1494&lt;&gt;"", $Y1494&lt;&gt;""), VLOOKUP( IF(ISERROR(VLOOKUP($X1494,Datos!$B$8:$C$13,2,0)),0,VLOOKUP($X1494,Datos!$B$8:$C$13,2,0)), Datos!$I$9:$N$13, IF(ISERROR(VLOOKUP($Y1494,Datos!$B$17:$C$21,2,0)),0,VLOOKUP($Y1494, Datos!$B$17:$C$21,2,0)+1),  0),  "-")</f>
        <v>25</v>
      </c>
      <c r="AA1494" s="177"/>
      <c r="AB1494" s="177"/>
      <c r="AC1494" s="179"/>
      <c r="AD1494" s="180"/>
      <c r="AE1494" s="198">
        <f t="shared" si="69"/>
        <v>22</v>
      </c>
      <c r="AF1494" s="198">
        <f t="shared" si="70"/>
        <v>25</v>
      </c>
      <c r="AG1494" s="178">
        <v>3</v>
      </c>
      <c r="AH1494" s="198" t="str">
        <f>IF(ISERROR(VLOOKUP($AG1494,Datos!$A$9:$E$13,2,0)),"",VLOOKUP($AG1494,Datos!$A$9:$E$13,2,0))</f>
        <v>3 Moderado</v>
      </c>
      <c r="AI1494" s="197" t="str">
        <f>IF(ISERROR(VLOOKUP($AJ1494,Datos!$D$8:$E$13,2,0)),0,VLOOKUP($AJ1494,Datos!$D$8:$E$13,2,0))</f>
        <v>Extremadamente Dañino</v>
      </c>
      <c r="AJ1494" s="198">
        <f>IF(ISERROR(VLOOKUP($X1494,Datos!$B$8:$E$13,3,0)), 0, VLOOKUP($X1494,Datos!$B$8:$E$13,3,0))</f>
        <v>4</v>
      </c>
      <c r="AK1494" s="198">
        <f>IF(ISERROR(VLOOKUP(AL1494,Datos!D1487:E1492,2,0)),0,VLOOKUP(AL1494,Datos!D1487:E1492,2,0))</f>
        <v>0</v>
      </c>
      <c r="AL1494" s="198">
        <f>IF(ISERROR(VLOOKUP(Y1494,Datos!B1487:E1492,3,0)),0,VLOOKUP(Y1494,Datos!B1487:E1492,3,0))</f>
        <v>0</v>
      </c>
      <c r="AM1494" s="198">
        <f t="shared" si="71"/>
        <v>4</v>
      </c>
      <c r="AN1494" s="198" t="str">
        <f>IF(ISERROR(VLOOKUP($AM1494,Datos!$I$24:$J$28,2,0)),"-",VLOOKUP($AM1494,Datos!$I$24:$J$28,2,0))</f>
        <v>Moderado</v>
      </c>
    </row>
    <row r="1495" spans="1:40" s="199" customFormat="1">
      <c r="A1495" s="196"/>
      <c r="B1495" s="177"/>
      <c r="C1495" s="177"/>
      <c r="D1495" s="177"/>
      <c r="E1495" s="177"/>
      <c r="F1495" s="177"/>
      <c r="G1495" s="177"/>
      <c r="H1495" s="177"/>
      <c r="I1495" s="177"/>
      <c r="J1495" s="177"/>
      <c r="K1495" s="177"/>
      <c r="L1495" s="177"/>
      <c r="M1495" s="178" t="s">
        <v>191</v>
      </c>
      <c r="N1495" s="178" t="s">
        <v>194</v>
      </c>
      <c r="O1495" s="198">
        <f>IF( AND($M1495&lt;&gt;"", $N1495&lt;&gt;""), VLOOKUP( IF(ISERROR(VLOOKUP($M1495,Datos!$B$8:$C$13,2,0)),0,VLOOKUP($M1495,Datos!$B$8:$C$13,2,0)), Datos!$I$9:$N$13, IF(ISERROR(VLOOKUP($N1495,Datos!$B$17:$C$21,2,0)),0,VLOOKUP($N1495, Datos!$B$17:$C$21,2,0)+1),  0),  "-")</f>
        <v>22</v>
      </c>
      <c r="P1495" s="177"/>
      <c r="Q1495" s="177"/>
      <c r="R1495" s="177"/>
      <c r="S1495" s="178" t="s">
        <v>40</v>
      </c>
      <c r="T1495" s="198" t="str">
        <f>IF(ISERROR(VLOOKUP($S1495,Datos!$B$25:$C$29,2,0)),"", VLOOKUP($S1495,Datos!$B$25:$C$29,2,0))</f>
        <v>Alta</v>
      </c>
      <c r="U1495" s="198" t="str">
        <f>VLOOKUP($S1495,'Efectividad de Controles'!$B$5:$D$9,3,0)</f>
        <v>Impacto / Probabilidad</v>
      </c>
      <c r="V1495" s="177"/>
      <c r="W1495" s="177"/>
      <c r="X1495" s="178" t="s">
        <v>191</v>
      </c>
      <c r="Y1495" s="178" t="s">
        <v>196</v>
      </c>
      <c r="Z1495" s="198">
        <f>IF( AND($X1495&lt;&gt;"", $Y1495&lt;&gt;""), VLOOKUP( IF(ISERROR(VLOOKUP($X1495,Datos!$B$8:$C$13,2,0)),0,VLOOKUP($X1495,Datos!$B$8:$C$13,2,0)), Datos!$I$9:$N$13, IF(ISERROR(VLOOKUP($Y1495,Datos!$B$17:$C$21,2,0)),0,VLOOKUP($Y1495, Datos!$B$17:$C$21,2,0)+1),  0),  "-")</f>
        <v>25</v>
      </c>
      <c r="AA1495" s="177"/>
      <c r="AB1495" s="177"/>
      <c r="AC1495" s="179"/>
      <c r="AD1495" s="180"/>
      <c r="AE1495" s="198">
        <f t="shared" si="69"/>
        <v>22</v>
      </c>
      <c r="AF1495" s="198">
        <f t="shared" si="70"/>
        <v>25</v>
      </c>
      <c r="AG1495" s="178">
        <v>3</v>
      </c>
      <c r="AH1495" s="198" t="str">
        <f>IF(ISERROR(VLOOKUP($AG1495,Datos!$A$9:$E$13,2,0)),"",VLOOKUP($AG1495,Datos!$A$9:$E$13,2,0))</f>
        <v>3 Moderado</v>
      </c>
      <c r="AI1495" s="197" t="str">
        <f>IF(ISERROR(VLOOKUP($AJ1495,Datos!$D$8:$E$13,2,0)),0,VLOOKUP($AJ1495,Datos!$D$8:$E$13,2,0))</f>
        <v>Extremadamente Dañino</v>
      </c>
      <c r="AJ1495" s="198">
        <f>IF(ISERROR(VLOOKUP($X1495,Datos!$B$8:$E$13,3,0)), 0, VLOOKUP($X1495,Datos!$B$8:$E$13,3,0))</f>
        <v>4</v>
      </c>
      <c r="AK1495" s="198">
        <f>IF(ISERROR(VLOOKUP(AL1495,Datos!D1488:E1493,2,0)),0,VLOOKUP(AL1495,Datos!D1488:E1493,2,0))</f>
        <v>0</v>
      </c>
      <c r="AL1495" s="198">
        <f>IF(ISERROR(VLOOKUP(Y1495,Datos!B1488:E1493,3,0)),0,VLOOKUP(Y1495,Datos!B1488:E1493,3,0))</f>
        <v>0</v>
      </c>
      <c r="AM1495" s="198">
        <f t="shared" si="71"/>
        <v>4</v>
      </c>
      <c r="AN1495" s="198" t="str">
        <f>IF(ISERROR(VLOOKUP($AM1495,Datos!$I$24:$J$28,2,0)),"-",VLOOKUP($AM1495,Datos!$I$24:$J$28,2,0))</f>
        <v>Moderado</v>
      </c>
    </row>
    <row r="1496" spans="1:40" s="199" customFormat="1">
      <c r="A1496" s="196"/>
      <c r="B1496" s="177"/>
      <c r="C1496" s="177"/>
      <c r="D1496" s="177"/>
      <c r="E1496" s="177"/>
      <c r="F1496" s="177"/>
      <c r="G1496" s="177"/>
      <c r="H1496" s="177"/>
      <c r="I1496" s="177"/>
      <c r="J1496" s="177"/>
      <c r="K1496" s="177"/>
      <c r="L1496" s="177"/>
      <c r="M1496" s="178" t="s">
        <v>191</v>
      </c>
      <c r="N1496" s="178" t="s">
        <v>194</v>
      </c>
      <c r="O1496" s="198">
        <f>IF( AND($M1496&lt;&gt;"", $N1496&lt;&gt;""), VLOOKUP( IF(ISERROR(VLOOKUP($M1496,Datos!$B$8:$C$13,2,0)),0,VLOOKUP($M1496,Datos!$B$8:$C$13,2,0)), Datos!$I$9:$N$13, IF(ISERROR(VLOOKUP($N1496,Datos!$B$17:$C$21,2,0)),0,VLOOKUP($N1496, Datos!$B$17:$C$21,2,0)+1),  0),  "-")</f>
        <v>22</v>
      </c>
      <c r="P1496" s="177"/>
      <c r="Q1496" s="177"/>
      <c r="R1496" s="177"/>
      <c r="S1496" s="178" t="s">
        <v>40</v>
      </c>
      <c r="T1496" s="198" t="str">
        <f>IF(ISERROR(VLOOKUP($S1496,Datos!$B$25:$C$29,2,0)),"", VLOOKUP($S1496,Datos!$B$25:$C$29,2,0))</f>
        <v>Alta</v>
      </c>
      <c r="U1496" s="198" t="str">
        <f>VLOOKUP($S1496,'Efectividad de Controles'!$B$5:$D$9,3,0)</f>
        <v>Impacto / Probabilidad</v>
      </c>
      <c r="V1496" s="177"/>
      <c r="W1496" s="177"/>
      <c r="X1496" s="178" t="s">
        <v>191</v>
      </c>
      <c r="Y1496" s="178" t="s">
        <v>196</v>
      </c>
      <c r="Z1496" s="198">
        <f>IF( AND($X1496&lt;&gt;"", $Y1496&lt;&gt;""), VLOOKUP( IF(ISERROR(VLOOKUP($X1496,Datos!$B$8:$C$13,2,0)),0,VLOOKUP($X1496,Datos!$B$8:$C$13,2,0)), Datos!$I$9:$N$13, IF(ISERROR(VLOOKUP($Y1496,Datos!$B$17:$C$21,2,0)),0,VLOOKUP($Y1496, Datos!$B$17:$C$21,2,0)+1),  0),  "-")</f>
        <v>25</v>
      </c>
      <c r="AA1496" s="177"/>
      <c r="AB1496" s="177"/>
      <c r="AC1496" s="179"/>
      <c r="AD1496" s="180"/>
      <c r="AE1496" s="198">
        <f t="shared" si="69"/>
        <v>22</v>
      </c>
      <c r="AF1496" s="198">
        <f t="shared" si="70"/>
        <v>25</v>
      </c>
      <c r="AG1496" s="178">
        <v>3</v>
      </c>
      <c r="AH1496" s="198" t="str">
        <f>IF(ISERROR(VLOOKUP($AG1496,Datos!$A$9:$E$13,2,0)),"",VLOOKUP($AG1496,Datos!$A$9:$E$13,2,0))</f>
        <v>3 Moderado</v>
      </c>
      <c r="AI1496" s="197" t="str">
        <f>IF(ISERROR(VLOOKUP($AJ1496,Datos!$D$8:$E$13,2,0)),0,VLOOKUP($AJ1496,Datos!$D$8:$E$13,2,0))</f>
        <v>Extremadamente Dañino</v>
      </c>
      <c r="AJ1496" s="198">
        <f>IF(ISERROR(VLOOKUP($X1496,Datos!$B$8:$E$13,3,0)), 0, VLOOKUP($X1496,Datos!$B$8:$E$13,3,0))</f>
        <v>4</v>
      </c>
      <c r="AK1496" s="198">
        <f>IF(ISERROR(VLOOKUP(AL1496,Datos!D1489:E1494,2,0)),0,VLOOKUP(AL1496,Datos!D1489:E1494,2,0))</f>
        <v>0</v>
      </c>
      <c r="AL1496" s="198">
        <f>IF(ISERROR(VLOOKUP(Y1496,Datos!B1489:E1494,3,0)),0,VLOOKUP(Y1496,Datos!B1489:E1494,3,0))</f>
        <v>0</v>
      </c>
      <c r="AM1496" s="198">
        <f t="shared" si="71"/>
        <v>4</v>
      </c>
      <c r="AN1496" s="198" t="str">
        <f>IF(ISERROR(VLOOKUP($AM1496,Datos!$I$24:$J$28,2,0)),"-",VLOOKUP($AM1496,Datos!$I$24:$J$28,2,0))</f>
        <v>Moderado</v>
      </c>
    </row>
    <row r="1497" spans="1:40" s="199" customFormat="1">
      <c r="A1497" s="196"/>
      <c r="B1497" s="177"/>
      <c r="C1497" s="177"/>
      <c r="D1497" s="177"/>
      <c r="E1497" s="177"/>
      <c r="F1497" s="177"/>
      <c r="G1497" s="177"/>
      <c r="H1497" s="177"/>
      <c r="I1497" s="177"/>
      <c r="J1497" s="177"/>
      <c r="K1497" s="177"/>
      <c r="L1497" s="177"/>
      <c r="M1497" s="178" t="s">
        <v>191</v>
      </c>
      <c r="N1497" s="178" t="s">
        <v>194</v>
      </c>
      <c r="O1497" s="198">
        <f>IF( AND($M1497&lt;&gt;"", $N1497&lt;&gt;""), VLOOKUP( IF(ISERROR(VLOOKUP($M1497,Datos!$B$8:$C$13,2,0)),0,VLOOKUP($M1497,Datos!$B$8:$C$13,2,0)), Datos!$I$9:$N$13, IF(ISERROR(VLOOKUP($N1497,Datos!$B$17:$C$21,2,0)),0,VLOOKUP($N1497, Datos!$B$17:$C$21,2,0)+1),  0),  "-")</f>
        <v>22</v>
      </c>
      <c r="P1497" s="177"/>
      <c r="Q1497" s="177"/>
      <c r="R1497" s="177"/>
      <c r="S1497" s="178" t="s">
        <v>40</v>
      </c>
      <c r="T1497" s="198" t="str">
        <f>IF(ISERROR(VLOOKUP($S1497,Datos!$B$25:$C$29,2,0)),"", VLOOKUP($S1497,Datos!$B$25:$C$29,2,0))</f>
        <v>Alta</v>
      </c>
      <c r="U1497" s="198" t="str">
        <f>VLOOKUP($S1497,'Efectividad de Controles'!$B$5:$D$9,3,0)</f>
        <v>Impacto / Probabilidad</v>
      </c>
      <c r="V1497" s="177"/>
      <c r="W1497" s="177"/>
      <c r="X1497" s="178" t="s">
        <v>191</v>
      </c>
      <c r="Y1497" s="178" t="s">
        <v>196</v>
      </c>
      <c r="Z1497" s="198">
        <f>IF( AND($X1497&lt;&gt;"", $Y1497&lt;&gt;""), VLOOKUP( IF(ISERROR(VLOOKUP($X1497,Datos!$B$8:$C$13,2,0)),0,VLOOKUP($X1497,Datos!$B$8:$C$13,2,0)), Datos!$I$9:$N$13, IF(ISERROR(VLOOKUP($Y1497,Datos!$B$17:$C$21,2,0)),0,VLOOKUP($Y1497, Datos!$B$17:$C$21,2,0)+1),  0),  "-")</f>
        <v>25</v>
      </c>
      <c r="AA1497" s="177"/>
      <c r="AB1497" s="177"/>
      <c r="AC1497" s="179"/>
      <c r="AD1497" s="180"/>
      <c r="AE1497" s="198">
        <f t="shared" si="69"/>
        <v>22</v>
      </c>
      <c r="AF1497" s="198">
        <f t="shared" si="70"/>
        <v>25</v>
      </c>
      <c r="AG1497" s="178">
        <v>3</v>
      </c>
      <c r="AH1497" s="198" t="str">
        <f>IF(ISERROR(VLOOKUP($AG1497,Datos!$A$9:$E$13,2,0)),"",VLOOKUP($AG1497,Datos!$A$9:$E$13,2,0))</f>
        <v>3 Moderado</v>
      </c>
      <c r="AI1497" s="197" t="str">
        <f>IF(ISERROR(VLOOKUP($AJ1497,Datos!$D$8:$E$13,2,0)),0,VLOOKUP($AJ1497,Datos!$D$8:$E$13,2,0))</f>
        <v>Extremadamente Dañino</v>
      </c>
      <c r="AJ1497" s="198">
        <f>IF(ISERROR(VLOOKUP($X1497,Datos!$B$8:$E$13,3,0)), 0, VLOOKUP($X1497,Datos!$B$8:$E$13,3,0))</f>
        <v>4</v>
      </c>
      <c r="AK1497" s="198">
        <f>IF(ISERROR(VLOOKUP(AL1497,Datos!D1490:E1495,2,0)),0,VLOOKUP(AL1497,Datos!D1490:E1495,2,0))</f>
        <v>0</v>
      </c>
      <c r="AL1497" s="198">
        <f>IF(ISERROR(VLOOKUP(Y1497,Datos!B1490:E1495,3,0)),0,VLOOKUP(Y1497,Datos!B1490:E1495,3,0))</f>
        <v>0</v>
      </c>
      <c r="AM1497" s="198">
        <f t="shared" si="71"/>
        <v>4</v>
      </c>
      <c r="AN1497" s="198" t="str">
        <f>IF(ISERROR(VLOOKUP($AM1497,Datos!$I$24:$J$28,2,0)),"-",VLOOKUP($AM1497,Datos!$I$24:$J$28,2,0))</f>
        <v>Moderado</v>
      </c>
    </row>
    <row r="1498" spans="1:40" s="199" customFormat="1">
      <c r="A1498" s="196"/>
      <c r="B1498" s="177"/>
      <c r="C1498" s="177"/>
      <c r="D1498" s="177"/>
      <c r="E1498" s="177"/>
      <c r="F1498" s="177"/>
      <c r="G1498" s="177"/>
      <c r="H1498" s="177"/>
      <c r="I1498" s="177"/>
      <c r="J1498" s="177"/>
      <c r="K1498" s="177"/>
      <c r="L1498" s="177"/>
      <c r="M1498" s="178" t="s">
        <v>191</v>
      </c>
      <c r="N1498" s="178" t="s">
        <v>194</v>
      </c>
      <c r="O1498" s="198">
        <f>IF( AND($M1498&lt;&gt;"", $N1498&lt;&gt;""), VLOOKUP( IF(ISERROR(VLOOKUP($M1498,Datos!$B$8:$C$13,2,0)),0,VLOOKUP($M1498,Datos!$B$8:$C$13,2,0)), Datos!$I$9:$N$13, IF(ISERROR(VLOOKUP($N1498,Datos!$B$17:$C$21,2,0)),0,VLOOKUP($N1498, Datos!$B$17:$C$21,2,0)+1),  0),  "-")</f>
        <v>22</v>
      </c>
      <c r="P1498" s="177"/>
      <c r="Q1498" s="177"/>
      <c r="R1498" s="177"/>
      <c r="S1498" s="178" t="s">
        <v>40</v>
      </c>
      <c r="T1498" s="198" t="str">
        <f>IF(ISERROR(VLOOKUP($S1498,Datos!$B$25:$C$29,2,0)),"", VLOOKUP($S1498,Datos!$B$25:$C$29,2,0))</f>
        <v>Alta</v>
      </c>
      <c r="U1498" s="198" t="str">
        <f>VLOOKUP($S1498,'Efectividad de Controles'!$B$5:$D$9,3,0)</f>
        <v>Impacto / Probabilidad</v>
      </c>
      <c r="V1498" s="177"/>
      <c r="W1498" s="177"/>
      <c r="X1498" s="178" t="s">
        <v>191</v>
      </c>
      <c r="Y1498" s="178" t="s">
        <v>196</v>
      </c>
      <c r="Z1498" s="198">
        <f>IF( AND($X1498&lt;&gt;"", $Y1498&lt;&gt;""), VLOOKUP( IF(ISERROR(VLOOKUP($X1498,Datos!$B$8:$C$13,2,0)),0,VLOOKUP($X1498,Datos!$B$8:$C$13,2,0)), Datos!$I$9:$N$13, IF(ISERROR(VLOOKUP($Y1498,Datos!$B$17:$C$21,2,0)),0,VLOOKUP($Y1498, Datos!$B$17:$C$21,2,0)+1),  0),  "-")</f>
        <v>25</v>
      </c>
      <c r="AA1498" s="177"/>
      <c r="AB1498" s="177"/>
      <c r="AC1498" s="179"/>
      <c r="AD1498" s="180"/>
      <c r="AE1498" s="198">
        <f t="shared" si="69"/>
        <v>22</v>
      </c>
      <c r="AF1498" s="198">
        <f t="shared" si="70"/>
        <v>25</v>
      </c>
      <c r="AG1498" s="178">
        <v>3</v>
      </c>
      <c r="AH1498" s="198" t="str">
        <f>IF(ISERROR(VLOOKUP($AG1498,Datos!$A$9:$E$13,2,0)),"",VLOOKUP($AG1498,Datos!$A$9:$E$13,2,0))</f>
        <v>3 Moderado</v>
      </c>
      <c r="AI1498" s="197" t="str">
        <f>IF(ISERROR(VLOOKUP($AJ1498,Datos!$D$8:$E$13,2,0)),0,VLOOKUP($AJ1498,Datos!$D$8:$E$13,2,0))</f>
        <v>Extremadamente Dañino</v>
      </c>
      <c r="AJ1498" s="198">
        <f>IF(ISERROR(VLOOKUP($X1498,Datos!$B$8:$E$13,3,0)), 0, VLOOKUP($X1498,Datos!$B$8:$E$13,3,0))</f>
        <v>4</v>
      </c>
      <c r="AK1498" s="198">
        <f>IF(ISERROR(VLOOKUP(AL1498,Datos!D1491:E1496,2,0)),0,VLOOKUP(AL1498,Datos!D1491:E1496,2,0))</f>
        <v>0</v>
      </c>
      <c r="AL1498" s="198">
        <f>IF(ISERROR(VLOOKUP(Y1498,Datos!B1491:E1496,3,0)),0,VLOOKUP(Y1498,Datos!B1491:E1496,3,0))</f>
        <v>0</v>
      </c>
      <c r="AM1498" s="198">
        <f t="shared" si="71"/>
        <v>4</v>
      </c>
      <c r="AN1498" s="198" t="str">
        <f>IF(ISERROR(VLOOKUP($AM1498,Datos!$I$24:$J$28,2,0)),"-",VLOOKUP($AM1498,Datos!$I$24:$J$28,2,0))</f>
        <v>Moderado</v>
      </c>
    </row>
    <row r="1499" spans="1:40" s="199" customFormat="1">
      <c r="A1499" s="196"/>
      <c r="B1499" s="177"/>
      <c r="C1499" s="177"/>
      <c r="D1499" s="177"/>
      <c r="E1499" s="177"/>
      <c r="F1499" s="177"/>
      <c r="G1499" s="177"/>
      <c r="H1499" s="177"/>
      <c r="I1499" s="177"/>
      <c r="J1499" s="177"/>
      <c r="K1499" s="177"/>
      <c r="L1499" s="177"/>
      <c r="M1499" s="178" t="s">
        <v>191</v>
      </c>
      <c r="N1499" s="178" t="s">
        <v>194</v>
      </c>
      <c r="O1499" s="198">
        <f>IF( AND($M1499&lt;&gt;"", $N1499&lt;&gt;""), VLOOKUP( IF(ISERROR(VLOOKUP($M1499,Datos!$B$8:$C$13,2,0)),0,VLOOKUP($M1499,Datos!$B$8:$C$13,2,0)), Datos!$I$9:$N$13, IF(ISERROR(VLOOKUP($N1499,Datos!$B$17:$C$21,2,0)),0,VLOOKUP($N1499, Datos!$B$17:$C$21,2,0)+1),  0),  "-")</f>
        <v>22</v>
      </c>
      <c r="P1499" s="177"/>
      <c r="Q1499" s="177"/>
      <c r="R1499" s="177"/>
      <c r="S1499" s="178" t="s">
        <v>40</v>
      </c>
      <c r="T1499" s="198" t="str">
        <f>IF(ISERROR(VLOOKUP($S1499,Datos!$B$25:$C$29,2,0)),"", VLOOKUP($S1499,Datos!$B$25:$C$29,2,0))</f>
        <v>Alta</v>
      </c>
      <c r="U1499" s="198" t="str">
        <f>VLOOKUP($S1499,'Efectividad de Controles'!$B$5:$D$9,3,0)</f>
        <v>Impacto / Probabilidad</v>
      </c>
      <c r="V1499" s="177"/>
      <c r="W1499" s="177"/>
      <c r="X1499" s="178" t="s">
        <v>191</v>
      </c>
      <c r="Y1499" s="178" t="s">
        <v>196</v>
      </c>
      <c r="Z1499" s="198">
        <f>IF( AND($X1499&lt;&gt;"", $Y1499&lt;&gt;""), VLOOKUP( IF(ISERROR(VLOOKUP($X1499,Datos!$B$8:$C$13,2,0)),0,VLOOKUP($X1499,Datos!$B$8:$C$13,2,0)), Datos!$I$9:$N$13, IF(ISERROR(VLOOKUP($Y1499,Datos!$B$17:$C$21,2,0)),0,VLOOKUP($Y1499, Datos!$B$17:$C$21,2,0)+1),  0),  "-")</f>
        <v>25</v>
      </c>
      <c r="AA1499" s="177"/>
      <c r="AB1499" s="177"/>
      <c r="AC1499" s="179"/>
      <c r="AD1499" s="180"/>
      <c r="AE1499" s="198">
        <f t="shared" si="69"/>
        <v>22</v>
      </c>
      <c r="AF1499" s="198">
        <f t="shared" si="70"/>
        <v>25</v>
      </c>
      <c r="AG1499" s="178">
        <v>3</v>
      </c>
      <c r="AH1499" s="198" t="str">
        <f>IF(ISERROR(VLOOKUP($AG1499,Datos!$A$9:$E$13,2,0)),"",VLOOKUP($AG1499,Datos!$A$9:$E$13,2,0))</f>
        <v>3 Moderado</v>
      </c>
      <c r="AI1499" s="197" t="str">
        <f>IF(ISERROR(VLOOKUP($AJ1499,Datos!$D$8:$E$13,2,0)),0,VLOOKUP($AJ1499,Datos!$D$8:$E$13,2,0))</f>
        <v>Extremadamente Dañino</v>
      </c>
      <c r="AJ1499" s="198">
        <f>IF(ISERROR(VLOOKUP($X1499,Datos!$B$8:$E$13,3,0)), 0, VLOOKUP($X1499,Datos!$B$8:$E$13,3,0))</f>
        <v>4</v>
      </c>
      <c r="AK1499" s="198">
        <f>IF(ISERROR(VLOOKUP(AL1499,Datos!D1492:E1497,2,0)),0,VLOOKUP(AL1499,Datos!D1492:E1497,2,0))</f>
        <v>0</v>
      </c>
      <c r="AL1499" s="198">
        <f>IF(ISERROR(VLOOKUP(Y1499,Datos!B1492:E1497,3,0)),0,VLOOKUP(Y1499,Datos!B1492:E1497,3,0))</f>
        <v>0</v>
      </c>
      <c r="AM1499" s="198">
        <f t="shared" si="71"/>
        <v>4</v>
      </c>
      <c r="AN1499" s="198" t="str">
        <f>IF(ISERROR(VLOOKUP($AM1499,Datos!$I$24:$J$28,2,0)),"-",VLOOKUP($AM1499,Datos!$I$24:$J$28,2,0))</f>
        <v>Moderado</v>
      </c>
    </row>
    <row r="1500" spans="1:40" s="199" customFormat="1">
      <c r="A1500" s="196"/>
      <c r="B1500" s="177"/>
      <c r="C1500" s="177"/>
      <c r="D1500" s="177"/>
      <c r="E1500" s="177"/>
      <c r="F1500" s="177"/>
      <c r="G1500" s="177"/>
      <c r="H1500" s="177"/>
      <c r="I1500" s="177"/>
      <c r="J1500" s="177"/>
      <c r="K1500" s="177"/>
      <c r="L1500" s="177"/>
      <c r="M1500" s="178" t="s">
        <v>191</v>
      </c>
      <c r="N1500" s="178" t="s">
        <v>194</v>
      </c>
      <c r="O1500" s="198">
        <f>IF( AND($M1500&lt;&gt;"", $N1500&lt;&gt;""), VLOOKUP( IF(ISERROR(VLOOKUP($M1500,Datos!$B$8:$C$13,2,0)),0,VLOOKUP($M1500,Datos!$B$8:$C$13,2,0)), Datos!$I$9:$N$13, IF(ISERROR(VLOOKUP($N1500,Datos!$B$17:$C$21,2,0)),0,VLOOKUP($N1500, Datos!$B$17:$C$21,2,0)+1),  0),  "-")</f>
        <v>22</v>
      </c>
      <c r="P1500" s="177"/>
      <c r="Q1500" s="177"/>
      <c r="R1500" s="177"/>
      <c r="S1500" s="178" t="s">
        <v>40</v>
      </c>
      <c r="T1500" s="198" t="str">
        <f>IF(ISERROR(VLOOKUP($S1500,Datos!$B$25:$C$29,2,0)),"", VLOOKUP($S1500,Datos!$B$25:$C$29,2,0))</f>
        <v>Alta</v>
      </c>
      <c r="U1500" s="198" t="str">
        <f>VLOOKUP($S1500,'Efectividad de Controles'!$B$5:$D$9,3,0)</f>
        <v>Impacto / Probabilidad</v>
      </c>
      <c r="V1500" s="177"/>
      <c r="W1500" s="177"/>
      <c r="X1500" s="178" t="s">
        <v>191</v>
      </c>
      <c r="Y1500" s="178" t="s">
        <v>196</v>
      </c>
      <c r="Z1500" s="198">
        <f>IF( AND($X1500&lt;&gt;"", $Y1500&lt;&gt;""), VLOOKUP( IF(ISERROR(VLOOKUP($X1500,Datos!$B$8:$C$13,2,0)),0,VLOOKUP($X1500,Datos!$B$8:$C$13,2,0)), Datos!$I$9:$N$13, IF(ISERROR(VLOOKUP($Y1500,Datos!$B$17:$C$21,2,0)),0,VLOOKUP($Y1500, Datos!$B$17:$C$21,2,0)+1),  0),  "-")</f>
        <v>25</v>
      </c>
      <c r="AA1500" s="177"/>
      <c r="AB1500" s="177"/>
      <c r="AC1500" s="179"/>
      <c r="AD1500" s="180"/>
      <c r="AE1500" s="198">
        <f t="shared" si="69"/>
        <v>22</v>
      </c>
      <c r="AF1500" s="198">
        <f t="shared" si="70"/>
        <v>25</v>
      </c>
      <c r="AG1500" s="178">
        <v>3</v>
      </c>
      <c r="AH1500" s="198" t="str">
        <f>IF(ISERROR(VLOOKUP($AG1500,Datos!$A$9:$E$13,2,0)),"",VLOOKUP($AG1500,Datos!$A$9:$E$13,2,0))</f>
        <v>3 Moderado</v>
      </c>
      <c r="AI1500" s="197" t="str">
        <f>IF(ISERROR(VLOOKUP($AJ1500,Datos!$D$8:$E$13,2,0)),0,VLOOKUP($AJ1500,Datos!$D$8:$E$13,2,0))</f>
        <v>Extremadamente Dañino</v>
      </c>
      <c r="AJ1500" s="198">
        <f>IF(ISERROR(VLOOKUP($X1500,Datos!$B$8:$E$13,3,0)), 0, VLOOKUP($X1500,Datos!$B$8:$E$13,3,0))</f>
        <v>4</v>
      </c>
      <c r="AK1500" s="198">
        <f>IF(ISERROR(VLOOKUP(AL1500,Datos!D1493:E1498,2,0)),0,VLOOKUP(AL1500,Datos!D1493:E1498,2,0))</f>
        <v>0</v>
      </c>
      <c r="AL1500" s="198">
        <f>IF(ISERROR(VLOOKUP(Y1500,Datos!B1493:E1498,3,0)),0,VLOOKUP(Y1500,Datos!B1493:E1498,3,0))</f>
        <v>0</v>
      </c>
      <c r="AM1500" s="198">
        <f t="shared" si="71"/>
        <v>4</v>
      </c>
      <c r="AN1500" s="198" t="str">
        <f>IF(ISERROR(VLOOKUP($AM1500,Datos!$I$24:$J$28,2,0)),"-",VLOOKUP($AM1500,Datos!$I$24:$J$28,2,0))</f>
        <v>Moderado</v>
      </c>
    </row>
    <row r="1501" spans="1:40" s="199" customFormat="1">
      <c r="A1501" s="196"/>
      <c r="B1501" s="177"/>
      <c r="C1501" s="177"/>
      <c r="D1501" s="177"/>
      <c r="E1501" s="177"/>
      <c r="F1501" s="177"/>
      <c r="G1501" s="177"/>
      <c r="H1501" s="177"/>
      <c r="I1501" s="177"/>
      <c r="J1501" s="177"/>
      <c r="K1501" s="177"/>
      <c r="L1501" s="177"/>
      <c r="M1501" s="178" t="s">
        <v>191</v>
      </c>
      <c r="N1501" s="178" t="s">
        <v>194</v>
      </c>
      <c r="O1501" s="198">
        <f>IF( AND($M1501&lt;&gt;"", $N1501&lt;&gt;""), VLOOKUP( IF(ISERROR(VLOOKUP($M1501,Datos!$B$8:$C$13,2,0)),0,VLOOKUP($M1501,Datos!$B$8:$C$13,2,0)), Datos!$I$9:$N$13, IF(ISERROR(VLOOKUP($N1501,Datos!$B$17:$C$21,2,0)),0,VLOOKUP($N1501, Datos!$B$17:$C$21,2,0)+1),  0),  "-")</f>
        <v>22</v>
      </c>
      <c r="P1501" s="177"/>
      <c r="Q1501" s="177"/>
      <c r="R1501" s="177"/>
      <c r="S1501" s="178" t="s">
        <v>40</v>
      </c>
      <c r="T1501" s="198" t="str">
        <f>IF(ISERROR(VLOOKUP($S1501,Datos!$B$25:$C$29,2,0)),"", VLOOKUP($S1501,Datos!$B$25:$C$29,2,0))</f>
        <v>Alta</v>
      </c>
      <c r="U1501" s="198" t="str">
        <f>VLOOKUP($S1501,'Efectividad de Controles'!$B$5:$D$9,3,0)</f>
        <v>Impacto / Probabilidad</v>
      </c>
      <c r="V1501" s="177"/>
      <c r="W1501" s="177"/>
      <c r="X1501" s="178" t="s">
        <v>191</v>
      </c>
      <c r="Y1501" s="178" t="s">
        <v>196</v>
      </c>
      <c r="Z1501" s="198">
        <f>IF( AND($X1501&lt;&gt;"", $Y1501&lt;&gt;""), VLOOKUP( IF(ISERROR(VLOOKUP($X1501,Datos!$B$8:$C$13,2,0)),0,VLOOKUP($X1501,Datos!$B$8:$C$13,2,0)), Datos!$I$9:$N$13, IF(ISERROR(VLOOKUP($Y1501,Datos!$B$17:$C$21,2,0)),0,VLOOKUP($Y1501, Datos!$B$17:$C$21,2,0)+1),  0),  "-")</f>
        <v>25</v>
      </c>
      <c r="AA1501" s="177"/>
      <c r="AB1501" s="177"/>
      <c r="AC1501" s="179"/>
      <c r="AD1501" s="180"/>
      <c r="AE1501" s="198">
        <f t="shared" si="69"/>
        <v>22</v>
      </c>
      <c r="AF1501" s="198">
        <f t="shared" si="70"/>
        <v>25</v>
      </c>
      <c r="AG1501" s="178">
        <v>3</v>
      </c>
      <c r="AH1501" s="198" t="str">
        <f>IF(ISERROR(VLOOKUP($AG1501,Datos!$A$9:$E$13,2,0)),"",VLOOKUP($AG1501,Datos!$A$9:$E$13,2,0))</f>
        <v>3 Moderado</v>
      </c>
      <c r="AI1501" s="197" t="str">
        <f>IF(ISERROR(VLOOKUP($AJ1501,Datos!$D$8:$E$13,2,0)),0,VLOOKUP($AJ1501,Datos!$D$8:$E$13,2,0))</f>
        <v>Extremadamente Dañino</v>
      </c>
      <c r="AJ1501" s="198">
        <f>IF(ISERROR(VLOOKUP($X1501,Datos!$B$8:$E$13,3,0)), 0, VLOOKUP($X1501,Datos!$B$8:$E$13,3,0))</f>
        <v>4</v>
      </c>
      <c r="AK1501" s="198">
        <f>IF(ISERROR(VLOOKUP(AL1501,Datos!D1494:E1499,2,0)),0,VLOOKUP(AL1501,Datos!D1494:E1499,2,0))</f>
        <v>0</v>
      </c>
      <c r="AL1501" s="198">
        <f>IF(ISERROR(VLOOKUP(Y1501,Datos!B1494:E1499,3,0)),0,VLOOKUP(Y1501,Datos!B1494:E1499,3,0))</f>
        <v>0</v>
      </c>
      <c r="AM1501" s="198">
        <f t="shared" si="71"/>
        <v>4</v>
      </c>
      <c r="AN1501" s="198" t="str">
        <f>IF(ISERROR(VLOOKUP($AM1501,Datos!$I$24:$J$28,2,0)),"-",VLOOKUP($AM1501,Datos!$I$24:$J$28,2,0))</f>
        <v>Moderado</v>
      </c>
    </row>
    <row r="1502" spans="1:40" s="199" customFormat="1">
      <c r="A1502" s="196"/>
      <c r="B1502" s="177"/>
      <c r="C1502" s="177"/>
      <c r="D1502" s="177"/>
      <c r="E1502" s="177"/>
      <c r="F1502" s="177"/>
      <c r="G1502" s="177"/>
      <c r="H1502" s="177"/>
      <c r="I1502" s="177"/>
      <c r="J1502" s="177"/>
      <c r="K1502" s="177"/>
      <c r="L1502" s="177"/>
      <c r="M1502" s="178" t="s">
        <v>191</v>
      </c>
      <c r="N1502" s="178" t="s">
        <v>194</v>
      </c>
      <c r="O1502" s="198">
        <f>IF( AND($M1502&lt;&gt;"", $N1502&lt;&gt;""), VLOOKUP( IF(ISERROR(VLOOKUP($M1502,Datos!$B$8:$C$13,2,0)),0,VLOOKUP($M1502,Datos!$B$8:$C$13,2,0)), Datos!$I$9:$N$13, IF(ISERROR(VLOOKUP($N1502,Datos!$B$17:$C$21,2,0)),0,VLOOKUP($N1502, Datos!$B$17:$C$21,2,0)+1),  0),  "-")</f>
        <v>22</v>
      </c>
      <c r="P1502" s="177"/>
      <c r="Q1502" s="177"/>
      <c r="R1502" s="177"/>
      <c r="S1502" s="178" t="s">
        <v>40</v>
      </c>
      <c r="T1502" s="198" t="str">
        <f>IF(ISERROR(VLOOKUP($S1502,Datos!$B$25:$C$29,2,0)),"", VLOOKUP($S1502,Datos!$B$25:$C$29,2,0))</f>
        <v>Alta</v>
      </c>
      <c r="U1502" s="198" t="str">
        <f>VLOOKUP($S1502,'Efectividad de Controles'!$B$5:$D$9,3,0)</f>
        <v>Impacto / Probabilidad</v>
      </c>
      <c r="V1502" s="177"/>
      <c r="W1502" s="177"/>
      <c r="X1502" s="178" t="s">
        <v>191</v>
      </c>
      <c r="Y1502" s="178" t="s">
        <v>196</v>
      </c>
      <c r="Z1502" s="198">
        <f>IF( AND($X1502&lt;&gt;"", $Y1502&lt;&gt;""), VLOOKUP( IF(ISERROR(VLOOKUP($X1502,Datos!$B$8:$C$13,2,0)),0,VLOOKUP($X1502,Datos!$B$8:$C$13,2,0)), Datos!$I$9:$N$13, IF(ISERROR(VLOOKUP($Y1502,Datos!$B$17:$C$21,2,0)),0,VLOOKUP($Y1502, Datos!$B$17:$C$21,2,0)+1),  0),  "-")</f>
        <v>25</v>
      </c>
      <c r="AA1502" s="177"/>
      <c r="AB1502" s="177"/>
      <c r="AC1502" s="179"/>
      <c r="AD1502" s="180"/>
      <c r="AE1502" s="198">
        <f t="shared" si="69"/>
        <v>22</v>
      </c>
      <c r="AF1502" s="198">
        <f t="shared" si="70"/>
        <v>25</v>
      </c>
      <c r="AG1502" s="178">
        <v>3</v>
      </c>
      <c r="AH1502" s="198" t="str">
        <f>IF(ISERROR(VLOOKUP($AG1502,Datos!$A$9:$E$13,2,0)),"",VLOOKUP($AG1502,Datos!$A$9:$E$13,2,0))</f>
        <v>3 Moderado</v>
      </c>
      <c r="AI1502" s="197" t="str">
        <f>IF(ISERROR(VLOOKUP($AJ1502,Datos!$D$8:$E$13,2,0)),0,VLOOKUP($AJ1502,Datos!$D$8:$E$13,2,0))</f>
        <v>Extremadamente Dañino</v>
      </c>
      <c r="AJ1502" s="198">
        <f>IF(ISERROR(VLOOKUP($X1502,Datos!$B$8:$E$13,3,0)), 0, VLOOKUP($X1502,Datos!$B$8:$E$13,3,0))</f>
        <v>4</v>
      </c>
      <c r="AK1502" s="198">
        <f>IF(ISERROR(VLOOKUP(AL1502,Datos!D1495:E1500,2,0)),0,VLOOKUP(AL1502,Datos!D1495:E1500,2,0))</f>
        <v>0</v>
      </c>
      <c r="AL1502" s="198">
        <f>IF(ISERROR(VLOOKUP(Y1502,Datos!B1495:E1500,3,0)),0,VLOOKUP(Y1502,Datos!B1495:E1500,3,0))</f>
        <v>0</v>
      </c>
      <c r="AM1502" s="198">
        <f t="shared" si="71"/>
        <v>4</v>
      </c>
      <c r="AN1502" s="198" t="str">
        <f>IF(ISERROR(VLOOKUP($AM1502,Datos!$I$24:$J$28,2,0)),"-",VLOOKUP($AM1502,Datos!$I$24:$J$28,2,0))</f>
        <v>Moderado</v>
      </c>
    </row>
    <row r="1503" spans="1:40" s="199" customFormat="1">
      <c r="A1503" s="196"/>
      <c r="B1503" s="177"/>
      <c r="C1503" s="177"/>
      <c r="D1503" s="177"/>
      <c r="E1503" s="177"/>
      <c r="F1503" s="177"/>
      <c r="G1503" s="177"/>
      <c r="H1503" s="177"/>
      <c r="I1503" s="177"/>
      <c r="J1503" s="177"/>
      <c r="K1503" s="177"/>
      <c r="L1503" s="177"/>
      <c r="M1503" s="178" t="s">
        <v>191</v>
      </c>
      <c r="N1503" s="178" t="s">
        <v>194</v>
      </c>
      <c r="O1503" s="198">
        <f>IF( AND($M1503&lt;&gt;"", $N1503&lt;&gt;""), VLOOKUP( IF(ISERROR(VLOOKUP($M1503,Datos!$B$8:$C$13,2,0)),0,VLOOKUP($M1503,Datos!$B$8:$C$13,2,0)), Datos!$I$9:$N$13, IF(ISERROR(VLOOKUP($N1503,Datos!$B$17:$C$21,2,0)),0,VLOOKUP($N1503, Datos!$B$17:$C$21,2,0)+1),  0),  "-")</f>
        <v>22</v>
      </c>
      <c r="P1503" s="177"/>
      <c r="Q1503" s="177"/>
      <c r="R1503" s="177"/>
      <c r="S1503" s="178" t="s">
        <v>40</v>
      </c>
      <c r="T1503" s="198" t="str">
        <f>IF(ISERROR(VLOOKUP($S1503,Datos!$B$25:$C$29,2,0)),"", VLOOKUP($S1503,Datos!$B$25:$C$29,2,0))</f>
        <v>Alta</v>
      </c>
      <c r="U1503" s="198" t="str">
        <f>VLOOKUP($S1503,'Efectividad de Controles'!$B$5:$D$9,3,0)</f>
        <v>Impacto / Probabilidad</v>
      </c>
      <c r="V1503" s="177"/>
      <c r="W1503" s="177"/>
      <c r="X1503" s="178" t="s">
        <v>191</v>
      </c>
      <c r="Y1503" s="178" t="s">
        <v>196</v>
      </c>
      <c r="Z1503" s="198">
        <f>IF( AND($X1503&lt;&gt;"", $Y1503&lt;&gt;""), VLOOKUP( IF(ISERROR(VLOOKUP($X1503,Datos!$B$8:$C$13,2,0)),0,VLOOKUP($X1503,Datos!$B$8:$C$13,2,0)), Datos!$I$9:$N$13, IF(ISERROR(VLOOKUP($Y1503,Datos!$B$17:$C$21,2,0)),0,VLOOKUP($Y1503, Datos!$B$17:$C$21,2,0)+1),  0),  "-")</f>
        <v>25</v>
      </c>
      <c r="AA1503" s="177"/>
      <c r="AB1503" s="177"/>
      <c r="AC1503" s="179"/>
      <c r="AD1503" s="180"/>
      <c r="AE1503" s="198">
        <f t="shared" si="69"/>
        <v>22</v>
      </c>
      <c r="AF1503" s="198">
        <f t="shared" si="70"/>
        <v>25</v>
      </c>
      <c r="AG1503" s="178">
        <v>3</v>
      </c>
      <c r="AH1503" s="198" t="str">
        <f>IF(ISERROR(VLOOKUP($AG1503,Datos!$A$9:$E$13,2,0)),"",VLOOKUP($AG1503,Datos!$A$9:$E$13,2,0))</f>
        <v>3 Moderado</v>
      </c>
      <c r="AI1503" s="197" t="str">
        <f>IF(ISERROR(VLOOKUP($AJ1503,Datos!$D$8:$E$13,2,0)),0,VLOOKUP($AJ1503,Datos!$D$8:$E$13,2,0))</f>
        <v>Extremadamente Dañino</v>
      </c>
      <c r="AJ1503" s="198">
        <f>IF(ISERROR(VLOOKUP($X1503,Datos!$B$8:$E$13,3,0)), 0, VLOOKUP($X1503,Datos!$B$8:$E$13,3,0))</f>
        <v>4</v>
      </c>
      <c r="AK1503" s="198">
        <f>IF(ISERROR(VLOOKUP(AL1503,Datos!D1496:E1501,2,0)),0,VLOOKUP(AL1503,Datos!D1496:E1501,2,0))</f>
        <v>0</v>
      </c>
      <c r="AL1503" s="198">
        <f>IF(ISERROR(VLOOKUP(Y1503,Datos!B1496:E1501,3,0)),0,VLOOKUP(Y1503,Datos!B1496:E1501,3,0))</f>
        <v>0</v>
      </c>
      <c r="AM1503" s="198">
        <f t="shared" si="71"/>
        <v>4</v>
      </c>
      <c r="AN1503" s="198" t="str">
        <f>IF(ISERROR(VLOOKUP($AM1503,Datos!$I$24:$J$28,2,0)),"-",VLOOKUP($AM1503,Datos!$I$24:$J$28,2,0))</f>
        <v>Moderado</v>
      </c>
    </row>
    <row r="1504" spans="1:40" s="199" customFormat="1">
      <c r="A1504" s="196"/>
      <c r="B1504" s="177"/>
      <c r="C1504" s="177"/>
      <c r="D1504" s="177"/>
      <c r="E1504" s="177"/>
      <c r="F1504" s="177"/>
      <c r="G1504" s="177"/>
      <c r="H1504" s="177"/>
      <c r="I1504" s="177"/>
      <c r="J1504" s="177"/>
      <c r="K1504" s="177"/>
      <c r="L1504" s="177"/>
      <c r="M1504" s="178" t="s">
        <v>191</v>
      </c>
      <c r="N1504" s="178" t="s">
        <v>194</v>
      </c>
      <c r="O1504" s="198">
        <f>IF( AND($M1504&lt;&gt;"", $N1504&lt;&gt;""), VLOOKUP( IF(ISERROR(VLOOKUP($M1504,Datos!$B$8:$C$13,2,0)),0,VLOOKUP($M1504,Datos!$B$8:$C$13,2,0)), Datos!$I$9:$N$13, IF(ISERROR(VLOOKUP($N1504,Datos!$B$17:$C$21,2,0)),0,VLOOKUP($N1504, Datos!$B$17:$C$21,2,0)+1),  0),  "-")</f>
        <v>22</v>
      </c>
      <c r="P1504" s="177"/>
      <c r="Q1504" s="177"/>
      <c r="R1504" s="177"/>
      <c r="S1504" s="178" t="s">
        <v>40</v>
      </c>
      <c r="T1504" s="198" t="str">
        <f>IF(ISERROR(VLOOKUP($S1504,Datos!$B$25:$C$29,2,0)),"", VLOOKUP($S1504,Datos!$B$25:$C$29,2,0))</f>
        <v>Alta</v>
      </c>
      <c r="U1504" s="198" t="str">
        <f>VLOOKUP($S1504,'Efectividad de Controles'!$B$5:$D$9,3,0)</f>
        <v>Impacto / Probabilidad</v>
      </c>
      <c r="V1504" s="177"/>
      <c r="W1504" s="177"/>
      <c r="X1504" s="178" t="s">
        <v>191</v>
      </c>
      <c r="Y1504" s="178" t="s">
        <v>196</v>
      </c>
      <c r="Z1504" s="198">
        <f>IF( AND($X1504&lt;&gt;"", $Y1504&lt;&gt;""), VLOOKUP( IF(ISERROR(VLOOKUP($X1504,Datos!$B$8:$C$13,2,0)),0,VLOOKUP($X1504,Datos!$B$8:$C$13,2,0)), Datos!$I$9:$N$13, IF(ISERROR(VLOOKUP($Y1504,Datos!$B$17:$C$21,2,0)),0,VLOOKUP($Y1504, Datos!$B$17:$C$21,2,0)+1),  0),  "-")</f>
        <v>25</v>
      </c>
      <c r="AA1504" s="177"/>
      <c r="AB1504" s="177"/>
      <c r="AC1504" s="179"/>
      <c r="AD1504" s="180"/>
      <c r="AE1504" s="198">
        <f t="shared" si="69"/>
        <v>22</v>
      </c>
      <c r="AF1504" s="198">
        <f t="shared" si="70"/>
        <v>25</v>
      </c>
      <c r="AG1504" s="178">
        <v>3</v>
      </c>
      <c r="AH1504" s="198" t="str">
        <f>IF(ISERROR(VLOOKUP($AG1504,Datos!$A$9:$E$13,2,0)),"",VLOOKUP($AG1504,Datos!$A$9:$E$13,2,0))</f>
        <v>3 Moderado</v>
      </c>
      <c r="AI1504" s="197" t="str">
        <f>IF(ISERROR(VLOOKUP($AJ1504,Datos!$D$8:$E$13,2,0)),0,VLOOKUP($AJ1504,Datos!$D$8:$E$13,2,0))</f>
        <v>Extremadamente Dañino</v>
      </c>
      <c r="AJ1504" s="198">
        <f>IF(ISERROR(VLOOKUP($X1504,Datos!$B$8:$E$13,3,0)), 0, VLOOKUP($X1504,Datos!$B$8:$E$13,3,0))</f>
        <v>4</v>
      </c>
      <c r="AK1504" s="198">
        <f>IF(ISERROR(VLOOKUP(AL1504,Datos!D1497:E1502,2,0)),0,VLOOKUP(AL1504,Datos!D1497:E1502,2,0))</f>
        <v>0</v>
      </c>
      <c r="AL1504" s="198">
        <f>IF(ISERROR(VLOOKUP(Y1504,Datos!B1497:E1502,3,0)),0,VLOOKUP(Y1504,Datos!B1497:E1502,3,0))</f>
        <v>0</v>
      </c>
      <c r="AM1504" s="198">
        <f t="shared" si="71"/>
        <v>4</v>
      </c>
      <c r="AN1504" s="198" t="str">
        <f>IF(ISERROR(VLOOKUP($AM1504,Datos!$I$24:$J$28,2,0)),"-",VLOOKUP($AM1504,Datos!$I$24:$J$28,2,0))</f>
        <v>Moderado</v>
      </c>
    </row>
    <row r="1505" spans="1:40" s="199" customFormat="1">
      <c r="A1505" s="196"/>
      <c r="B1505" s="177"/>
      <c r="C1505" s="177"/>
      <c r="D1505" s="177"/>
      <c r="E1505" s="177"/>
      <c r="F1505" s="177"/>
      <c r="G1505" s="177"/>
      <c r="H1505" s="177"/>
      <c r="I1505" s="177"/>
      <c r="J1505" s="177"/>
      <c r="K1505" s="177"/>
      <c r="L1505" s="177"/>
      <c r="M1505" s="178" t="s">
        <v>191</v>
      </c>
      <c r="N1505" s="178" t="s">
        <v>194</v>
      </c>
      <c r="O1505" s="198">
        <f>IF( AND($M1505&lt;&gt;"", $N1505&lt;&gt;""), VLOOKUP( IF(ISERROR(VLOOKUP($M1505,Datos!$B$8:$C$13,2,0)),0,VLOOKUP($M1505,Datos!$B$8:$C$13,2,0)), Datos!$I$9:$N$13, IF(ISERROR(VLOOKUP($N1505,Datos!$B$17:$C$21,2,0)),0,VLOOKUP($N1505, Datos!$B$17:$C$21,2,0)+1),  0),  "-")</f>
        <v>22</v>
      </c>
      <c r="P1505" s="177"/>
      <c r="Q1505" s="177"/>
      <c r="R1505" s="177"/>
      <c r="S1505" s="178" t="s">
        <v>40</v>
      </c>
      <c r="T1505" s="198" t="str">
        <f>IF(ISERROR(VLOOKUP($S1505,Datos!$B$25:$C$29,2,0)),"", VLOOKUP($S1505,Datos!$B$25:$C$29,2,0))</f>
        <v>Alta</v>
      </c>
      <c r="U1505" s="198" t="str">
        <f>VLOOKUP($S1505,'Efectividad de Controles'!$B$5:$D$9,3,0)</f>
        <v>Impacto / Probabilidad</v>
      </c>
      <c r="V1505" s="177"/>
      <c r="W1505" s="177"/>
      <c r="X1505" s="178" t="s">
        <v>191</v>
      </c>
      <c r="Y1505" s="178" t="s">
        <v>196</v>
      </c>
      <c r="Z1505" s="198">
        <f>IF( AND($X1505&lt;&gt;"", $Y1505&lt;&gt;""), VLOOKUP( IF(ISERROR(VLOOKUP($X1505,Datos!$B$8:$C$13,2,0)),0,VLOOKUP($X1505,Datos!$B$8:$C$13,2,0)), Datos!$I$9:$N$13, IF(ISERROR(VLOOKUP($Y1505,Datos!$B$17:$C$21,2,0)),0,VLOOKUP($Y1505, Datos!$B$17:$C$21,2,0)+1),  0),  "-")</f>
        <v>25</v>
      </c>
      <c r="AA1505" s="177"/>
      <c r="AB1505" s="177"/>
      <c r="AC1505" s="179"/>
      <c r="AD1505" s="180"/>
      <c r="AE1505" s="198">
        <f t="shared" ref="AE1505:AE1568" si="72">+O1505</f>
        <v>22</v>
      </c>
      <c r="AF1505" s="198">
        <f t="shared" ref="AF1505:AF1568" si="73">+Z1505</f>
        <v>25</v>
      </c>
      <c r="AG1505" s="178">
        <v>3</v>
      </c>
      <c r="AH1505" s="198" t="str">
        <f>IF(ISERROR(VLOOKUP($AG1505,Datos!$A$9:$E$13,2,0)),"",VLOOKUP($AG1505,Datos!$A$9:$E$13,2,0))</f>
        <v>3 Moderado</v>
      </c>
      <c r="AI1505" s="197" t="str">
        <f>IF(ISERROR(VLOOKUP($AJ1505,Datos!$D$8:$E$13,2,0)),0,VLOOKUP($AJ1505,Datos!$D$8:$E$13,2,0))</f>
        <v>Extremadamente Dañino</v>
      </c>
      <c r="AJ1505" s="198">
        <f>IF(ISERROR(VLOOKUP($X1505,Datos!$B$8:$E$13,3,0)), 0, VLOOKUP($X1505,Datos!$B$8:$E$13,3,0))</f>
        <v>4</v>
      </c>
      <c r="AK1505" s="198">
        <f>IF(ISERROR(VLOOKUP(AL1505,Datos!D1498:E1503,2,0)),0,VLOOKUP(AL1505,Datos!D1498:E1503,2,0))</f>
        <v>0</v>
      </c>
      <c r="AL1505" s="198">
        <f>IF(ISERROR(VLOOKUP(Y1505,Datos!B1498:E1503,3,0)),0,VLOOKUP(Y1505,Datos!B1498:E1503,3,0))</f>
        <v>0</v>
      </c>
      <c r="AM1505" s="198">
        <f t="shared" ref="AM1505:AM1568" si="74">+AL1505+AJ1505</f>
        <v>4</v>
      </c>
      <c r="AN1505" s="198" t="str">
        <f>IF(ISERROR(VLOOKUP($AM1505,Datos!$I$24:$J$28,2,0)),"-",VLOOKUP($AM1505,Datos!$I$24:$J$28,2,0))</f>
        <v>Moderado</v>
      </c>
    </row>
    <row r="1506" spans="1:40" s="199" customFormat="1">
      <c r="A1506" s="196"/>
      <c r="B1506" s="177"/>
      <c r="C1506" s="177"/>
      <c r="D1506" s="177"/>
      <c r="E1506" s="177"/>
      <c r="F1506" s="177"/>
      <c r="G1506" s="177"/>
      <c r="H1506" s="177"/>
      <c r="I1506" s="177"/>
      <c r="J1506" s="177"/>
      <c r="K1506" s="177"/>
      <c r="L1506" s="177"/>
      <c r="M1506" s="178" t="s">
        <v>191</v>
      </c>
      <c r="N1506" s="178" t="s">
        <v>194</v>
      </c>
      <c r="O1506" s="198">
        <f>IF( AND($M1506&lt;&gt;"", $N1506&lt;&gt;""), VLOOKUP( IF(ISERROR(VLOOKUP($M1506,Datos!$B$8:$C$13,2,0)),0,VLOOKUP($M1506,Datos!$B$8:$C$13,2,0)), Datos!$I$9:$N$13, IF(ISERROR(VLOOKUP($N1506,Datos!$B$17:$C$21,2,0)),0,VLOOKUP($N1506, Datos!$B$17:$C$21,2,0)+1),  0),  "-")</f>
        <v>22</v>
      </c>
      <c r="P1506" s="177"/>
      <c r="Q1506" s="177"/>
      <c r="R1506" s="177"/>
      <c r="S1506" s="178" t="s">
        <v>40</v>
      </c>
      <c r="T1506" s="198" t="str">
        <f>IF(ISERROR(VLOOKUP($S1506,Datos!$B$25:$C$29,2,0)),"", VLOOKUP($S1506,Datos!$B$25:$C$29,2,0))</f>
        <v>Alta</v>
      </c>
      <c r="U1506" s="198" t="str">
        <f>VLOOKUP($S1506,'Efectividad de Controles'!$B$5:$D$9,3,0)</f>
        <v>Impacto / Probabilidad</v>
      </c>
      <c r="V1506" s="177"/>
      <c r="W1506" s="177"/>
      <c r="X1506" s="178" t="s">
        <v>191</v>
      </c>
      <c r="Y1506" s="178" t="s">
        <v>196</v>
      </c>
      <c r="Z1506" s="198">
        <f>IF( AND($X1506&lt;&gt;"", $Y1506&lt;&gt;""), VLOOKUP( IF(ISERROR(VLOOKUP($X1506,Datos!$B$8:$C$13,2,0)),0,VLOOKUP($X1506,Datos!$B$8:$C$13,2,0)), Datos!$I$9:$N$13, IF(ISERROR(VLOOKUP($Y1506,Datos!$B$17:$C$21,2,0)),0,VLOOKUP($Y1506, Datos!$B$17:$C$21,2,0)+1),  0),  "-")</f>
        <v>25</v>
      </c>
      <c r="AA1506" s="177"/>
      <c r="AB1506" s="177"/>
      <c r="AC1506" s="179"/>
      <c r="AD1506" s="180"/>
      <c r="AE1506" s="198">
        <f t="shared" si="72"/>
        <v>22</v>
      </c>
      <c r="AF1506" s="198">
        <f t="shared" si="73"/>
        <v>25</v>
      </c>
      <c r="AG1506" s="178">
        <v>3</v>
      </c>
      <c r="AH1506" s="198" t="str">
        <f>IF(ISERROR(VLOOKUP($AG1506,Datos!$A$9:$E$13,2,0)),"",VLOOKUP($AG1506,Datos!$A$9:$E$13,2,0))</f>
        <v>3 Moderado</v>
      </c>
      <c r="AI1506" s="197" t="str">
        <f>IF(ISERROR(VLOOKUP($AJ1506,Datos!$D$8:$E$13,2,0)),0,VLOOKUP($AJ1506,Datos!$D$8:$E$13,2,0))</f>
        <v>Extremadamente Dañino</v>
      </c>
      <c r="AJ1506" s="198">
        <f>IF(ISERROR(VLOOKUP($X1506,Datos!$B$8:$E$13,3,0)), 0, VLOOKUP($X1506,Datos!$B$8:$E$13,3,0))</f>
        <v>4</v>
      </c>
      <c r="AK1506" s="198">
        <f>IF(ISERROR(VLOOKUP(AL1506,Datos!D1499:E1504,2,0)),0,VLOOKUP(AL1506,Datos!D1499:E1504,2,0))</f>
        <v>0</v>
      </c>
      <c r="AL1506" s="198">
        <f>IF(ISERROR(VLOOKUP(Y1506,Datos!B1499:E1504,3,0)),0,VLOOKUP(Y1506,Datos!B1499:E1504,3,0))</f>
        <v>0</v>
      </c>
      <c r="AM1506" s="198">
        <f t="shared" si="74"/>
        <v>4</v>
      </c>
      <c r="AN1506" s="198" t="str">
        <f>IF(ISERROR(VLOOKUP($AM1506,Datos!$I$24:$J$28,2,0)),"-",VLOOKUP($AM1506,Datos!$I$24:$J$28,2,0))</f>
        <v>Moderado</v>
      </c>
    </row>
    <row r="1507" spans="1:40" s="199" customFormat="1">
      <c r="A1507" s="196"/>
      <c r="B1507" s="177"/>
      <c r="C1507" s="177"/>
      <c r="D1507" s="177"/>
      <c r="E1507" s="177"/>
      <c r="F1507" s="177"/>
      <c r="G1507" s="177"/>
      <c r="H1507" s="177"/>
      <c r="I1507" s="177"/>
      <c r="J1507" s="177"/>
      <c r="K1507" s="177"/>
      <c r="L1507" s="177"/>
      <c r="M1507" s="178" t="s">
        <v>191</v>
      </c>
      <c r="N1507" s="178" t="s">
        <v>194</v>
      </c>
      <c r="O1507" s="198">
        <f>IF( AND($M1507&lt;&gt;"", $N1507&lt;&gt;""), VLOOKUP( IF(ISERROR(VLOOKUP($M1507,Datos!$B$8:$C$13,2,0)),0,VLOOKUP($M1507,Datos!$B$8:$C$13,2,0)), Datos!$I$9:$N$13, IF(ISERROR(VLOOKUP($N1507,Datos!$B$17:$C$21,2,0)),0,VLOOKUP($N1507, Datos!$B$17:$C$21,2,0)+1),  0),  "-")</f>
        <v>22</v>
      </c>
      <c r="P1507" s="177"/>
      <c r="Q1507" s="177"/>
      <c r="R1507" s="177"/>
      <c r="S1507" s="178" t="s">
        <v>40</v>
      </c>
      <c r="T1507" s="198" t="str">
        <f>IF(ISERROR(VLOOKUP($S1507,Datos!$B$25:$C$29,2,0)),"", VLOOKUP($S1507,Datos!$B$25:$C$29,2,0))</f>
        <v>Alta</v>
      </c>
      <c r="U1507" s="198" t="str">
        <f>VLOOKUP($S1507,'Efectividad de Controles'!$B$5:$D$9,3,0)</f>
        <v>Impacto / Probabilidad</v>
      </c>
      <c r="V1507" s="177"/>
      <c r="W1507" s="177"/>
      <c r="X1507" s="178" t="s">
        <v>191</v>
      </c>
      <c r="Y1507" s="178" t="s">
        <v>196</v>
      </c>
      <c r="Z1507" s="198">
        <f>IF( AND($X1507&lt;&gt;"", $Y1507&lt;&gt;""), VLOOKUP( IF(ISERROR(VLOOKUP($X1507,Datos!$B$8:$C$13,2,0)),0,VLOOKUP($X1507,Datos!$B$8:$C$13,2,0)), Datos!$I$9:$N$13, IF(ISERROR(VLOOKUP($Y1507,Datos!$B$17:$C$21,2,0)),0,VLOOKUP($Y1507, Datos!$B$17:$C$21,2,0)+1),  0),  "-")</f>
        <v>25</v>
      </c>
      <c r="AA1507" s="177"/>
      <c r="AB1507" s="177"/>
      <c r="AC1507" s="179"/>
      <c r="AD1507" s="180"/>
      <c r="AE1507" s="198">
        <f t="shared" si="72"/>
        <v>22</v>
      </c>
      <c r="AF1507" s="198">
        <f t="shared" si="73"/>
        <v>25</v>
      </c>
      <c r="AG1507" s="178">
        <v>3</v>
      </c>
      <c r="AH1507" s="198" t="str">
        <f>IF(ISERROR(VLOOKUP($AG1507,Datos!$A$9:$E$13,2,0)),"",VLOOKUP($AG1507,Datos!$A$9:$E$13,2,0))</f>
        <v>3 Moderado</v>
      </c>
      <c r="AI1507" s="197" t="str">
        <f>IF(ISERROR(VLOOKUP($AJ1507,Datos!$D$8:$E$13,2,0)),0,VLOOKUP($AJ1507,Datos!$D$8:$E$13,2,0))</f>
        <v>Extremadamente Dañino</v>
      </c>
      <c r="AJ1507" s="198">
        <f>IF(ISERROR(VLOOKUP($X1507,Datos!$B$8:$E$13,3,0)), 0, VLOOKUP($X1507,Datos!$B$8:$E$13,3,0))</f>
        <v>4</v>
      </c>
      <c r="AK1507" s="198">
        <f>IF(ISERROR(VLOOKUP(AL1507,Datos!D1500:E1505,2,0)),0,VLOOKUP(AL1507,Datos!D1500:E1505,2,0))</f>
        <v>0</v>
      </c>
      <c r="AL1507" s="198">
        <f>IF(ISERROR(VLOOKUP(Y1507,Datos!B1500:E1505,3,0)),0,VLOOKUP(Y1507,Datos!B1500:E1505,3,0))</f>
        <v>0</v>
      </c>
      <c r="AM1507" s="198">
        <f t="shared" si="74"/>
        <v>4</v>
      </c>
      <c r="AN1507" s="198" t="str">
        <f>IF(ISERROR(VLOOKUP($AM1507,Datos!$I$24:$J$28,2,0)),"-",VLOOKUP($AM1507,Datos!$I$24:$J$28,2,0))</f>
        <v>Moderado</v>
      </c>
    </row>
    <row r="1508" spans="1:40" s="199" customFormat="1">
      <c r="A1508" s="196"/>
      <c r="B1508" s="177"/>
      <c r="C1508" s="177"/>
      <c r="D1508" s="177"/>
      <c r="E1508" s="177"/>
      <c r="F1508" s="177"/>
      <c r="G1508" s="177"/>
      <c r="H1508" s="177"/>
      <c r="I1508" s="177"/>
      <c r="J1508" s="177"/>
      <c r="K1508" s="177"/>
      <c r="L1508" s="177"/>
      <c r="M1508" s="178" t="s">
        <v>191</v>
      </c>
      <c r="N1508" s="178" t="s">
        <v>194</v>
      </c>
      <c r="O1508" s="198">
        <f>IF( AND($M1508&lt;&gt;"", $N1508&lt;&gt;""), VLOOKUP( IF(ISERROR(VLOOKUP($M1508,Datos!$B$8:$C$13,2,0)),0,VLOOKUP($M1508,Datos!$B$8:$C$13,2,0)), Datos!$I$9:$N$13, IF(ISERROR(VLOOKUP($N1508,Datos!$B$17:$C$21,2,0)),0,VLOOKUP($N1508, Datos!$B$17:$C$21,2,0)+1),  0),  "-")</f>
        <v>22</v>
      </c>
      <c r="P1508" s="177"/>
      <c r="Q1508" s="177"/>
      <c r="R1508" s="177"/>
      <c r="S1508" s="178" t="s">
        <v>40</v>
      </c>
      <c r="T1508" s="198" t="str">
        <f>IF(ISERROR(VLOOKUP($S1508,Datos!$B$25:$C$29,2,0)),"", VLOOKUP($S1508,Datos!$B$25:$C$29,2,0))</f>
        <v>Alta</v>
      </c>
      <c r="U1508" s="198" t="str">
        <f>VLOOKUP($S1508,'Efectividad de Controles'!$B$5:$D$9,3,0)</f>
        <v>Impacto / Probabilidad</v>
      </c>
      <c r="V1508" s="177"/>
      <c r="W1508" s="177"/>
      <c r="X1508" s="178" t="s">
        <v>191</v>
      </c>
      <c r="Y1508" s="178" t="s">
        <v>196</v>
      </c>
      <c r="Z1508" s="198">
        <f>IF( AND($X1508&lt;&gt;"", $Y1508&lt;&gt;""), VLOOKUP( IF(ISERROR(VLOOKUP($X1508,Datos!$B$8:$C$13,2,0)),0,VLOOKUP($X1508,Datos!$B$8:$C$13,2,0)), Datos!$I$9:$N$13, IF(ISERROR(VLOOKUP($Y1508,Datos!$B$17:$C$21,2,0)),0,VLOOKUP($Y1508, Datos!$B$17:$C$21,2,0)+1),  0),  "-")</f>
        <v>25</v>
      </c>
      <c r="AA1508" s="177"/>
      <c r="AB1508" s="177"/>
      <c r="AC1508" s="179"/>
      <c r="AD1508" s="180"/>
      <c r="AE1508" s="198">
        <f t="shared" si="72"/>
        <v>22</v>
      </c>
      <c r="AF1508" s="198">
        <f t="shared" si="73"/>
        <v>25</v>
      </c>
      <c r="AG1508" s="178">
        <v>3</v>
      </c>
      <c r="AH1508" s="198" t="str">
        <f>IF(ISERROR(VLOOKUP($AG1508,Datos!$A$9:$E$13,2,0)),"",VLOOKUP($AG1508,Datos!$A$9:$E$13,2,0))</f>
        <v>3 Moderado</v>
      </c>
      <c r="AI1508" s="197" t="str">
        <f>IF(ISERROR(VLOOKUP($AJ1508,Datos!$D$8:$E$13,2,0)),0,VLOOKUP($AJ1508,Datos!$D$8:$E$13,2,0))</f>
        <v>Extremadamente Dañino</v>
      </c>
      <c r="AJ1508" s="198">
        <f>IF(ISERROR(VLOOKUP($X1508,Datos!$B$8:$E$13,3,0)), 0, VLOOKUP($X1508,Datos!$B$8:$E$13,3,0))</f>
        <v>4</v>
      </c>
      <c r="AK1508" s="198">
        <f>IF(ISERROR(VLOOKUP(AL1508,Datos!D1501:E1506,2,0)),0,VLOOKUP(AL1508,Datos!D1501:E1506,2,0))</f>
        <v>0</v>
      </c>
      <c r="AL1508" s="198">
        <f>IF(ISERROR(VLOOKUP(Y1508,Datos!B1501:E1506,3,0)),0,VLOOKUP(Y1508,Datos!B1501:E1506,3,0))</f>
        <v>0</v>
      </c>
      <c r="AM1508" s="198">
        <f t="shared" si="74"/>
        <v>4</v>
      </c>
      <c r="AN1508" s="198" t="str">
        <f>IF(ISERROR(VLOOKUP($AM1508,Datos!$I$24:$J$28,2,0)),"-",VLOOKUP($AM1508,Datos!$I$24:$J$28,2,0))</f>
        <v>Moderado</v>
      </c>
    </row>
    <row r="1509" spans="1:40" s="199" customFormat="1">
      <c r="A1509" s="196"/>
      <c r="B1509" s="177"/>
      <c r="C1509" s="177"/>
      <c r="D1509" s="177"/>
      <c r="E1509" s="177"/>
      <c r="F1509" s="177"/>
      <c r="G1509" s="177"/>
      <c r="H1509" s="177"/>
      <c r="I1509" s="177"/>
      <c r="J1509" s="177"/>
      <c r="K1509" s="177"/>
      <c r="L1509" s="177"/>
      <c r="M1509" s="178" t="s">
        <v>191</v>
      </c>
      <c r="N1509" s="178" t="s">
        <v>194</v>
      </c>
      <c r="O1509" s="198">
        <f>IF( AND($M1509&lt;&gt;"", $N1509&lt;&gt;""), VLOOKUP( IF(ISERROR(VLOOKUP($M1509,Datos!$B$8:$C$13,2,0)),0,VLOOKUP($M1509,Datos!$B$8:$C$13,2,0)), Datos!$I$9:$N$13, IF(ISERROR(VLOOKUP($N1509,Datos!$B$17:$C$21,2,0)),0,VLOOKUP($N1509, Datos!$B$17:$C$21,2,0)+1),  0),  "-")</f>
        <v>22</v>
      </c>
      <c r="P1509" s="177"/>
      <c r="Q1509" s="177"/>
      <c r="R1509" s="177"/>
      <c r="S1509" s="178" t="s">
        <v>40</v>
      </c>
      <c r="T1509" s="198" t="str">
        <f>IF(ISERROR(VLOOKUP($S1509,Datos!$B$25:$C$29,2,0)),"", VLOOKUP($S1509,Datos!$B$25:$C$29,2,0))</f>
        <v>Alta</v>
      </c>
      <c r="U1509" s="198" t="str">
        <f>VLOOKUP($S1509,'Efectividad de Controles'!$B$5:$D$9,3,0)</f>
        <v>Impacto / Probabilidad</v>
      </c>
      <c r="V1509" s="177"/>
      <c r="W1509" s="177"/>
      <c r="X1509" s="178" t="s">
        <v>191</v>
      </c>
      <c r="Y1509" s="178" t="s">
        <v>196</v>
      </c>
      <c r="Z1509" s="198">
        <f>IF( AND($X1509&lt;&gt;"", $Y1509&lt;&gt;""), VLOOKUP( IF(ISERROR(VLOOKUP($X1509,Datos!$B$8:$C$13,2,0)),0,VLOOKUP($X1509,Datos!$B$8:$C$13,2,0)), Datos!$I$9:$N$13, IF(ISERROR(VLOOKUP($Y1509,Datos!$B$17:$C$21,2,0)),0,VLOOKUP($Y1509, Datos!$B$17:$C$21,2,0)+1),  0),  "-")</f>
        <v>25</v>
      </c>
      <c r="AA1509" s="177"/>
      <c r="AB1509" s="177"/>
      <c r="AC1509" s="179"/>
      <c r="AD1509" s="180"/>
      <c r="AE1509" s="198">
        <f t="shared" si="72"/>
        <v>22</v>
      </c>
      <c r="AF1509" s="198">
        <f t="shared" si="73"/>
        <v>25</v>
      </c>
      <c r="AG1509" s="178">
        <v>3</v>
      </c>
      <c r="AH1509" s="198" t="str">
        <f>IF(ISERROR(VLOOKUP($AG1509,Datos!$A$9:$E$13,2,0)),"",VLOOKUP($AG1509,Datos!$A$9:$E$13,2,0))</f>
        <v>3 Moderado</v>
      </c>
      <c r="AI1509" s="197" t="str">
        <f>IF(ISERROR(VLOOKUP($AJ1509,Datos!$D$8:$E$13,2,0)),0,VLOOKUP($AJ1509,Datos!$D$8:$E$13,2,0))</f>
        <v>Extremadamente Dañino</v>
      </c>
      <c r="AJ1509" s="198">
        <f>IF(ISERROR(VLOOKUP($X1509,Datos!$B$8:$E$13,3,0)), 0, VLOOKUP($X1509,Datos!$B$8:$E$13,3,0))</f>
        <v>4</v>
      </c>
      <c r="AK1509" s="198">
        <f>IF(ISERROR(VLOOKUP(AL1509,Datos!D1502:E1507,2,0)),0,VLOOKUP(AL1509,Datos!D1502:E1507,2,0))</f>
        <v>0</v>
      </c>
      <c r="AL1509" s="198">
        <f>IF(ISERROR(VLOOKUP(Y1509,Datos!B1502:E1507,3,0)),0,VLOOKUP(Y1509,Datos!B1502:E1507,3,0))</f>
        <v>0</v>
      </c>
      <c r="AM1509" s="198">
        <f t="shared" si="74"/>
        <v>4</v>
      </c>
      <c r="AN1509" s="198" t="str">
        <f>IF(ISERROR(VLOOKUP($AM1509,Datos!$I$24:$J$28,2,0)),"-",VLOOKUP($AM1509,Datos!$I$24:$J$28,2,0))</f>
        <v>Moderado</v>
      </c>
    </row>
    <row r="1510" spans="1:40" s="199" customFormat="1">
      <c r="A1510" s="196"/>
      <c r="B1510" s="177"/>
      <c r="C1510" s="177"/>
      <c r="D1510" s="177"/>
      <c r="E1510" s="177"/>
      <c r="F1510" s="177"/>
      <c r="G1510" s="177"/>
      <c r="H1510" s="177"/>
      <c r="I1510" s="177"/>
      <c r="J1510" s="177"/>
      <c r="K1510" s="177"/>
      <c r="L1510" s="177"/>
      <c r="M1510" s="178" t="s">
        <v>191</v>
      </c>
      <c r="N1510" s="178" t="s">
        <v>194</v>
      </c>
      <c r="O1510" s="198">
        <f>IF( AND($M1510&lt;&gt;"", $N1510&lt;&gt;""), VLOOKUP( IF(ISERROR(VLOOKUP($M1510,Datos!$B$8:$C$13,2,0)),0,VLOOKUP($M1510,Datos!$B$8:$C$13,2,0)), Datos!$I$9:$N$13, IF(ISERROR(VLOOKUP($N1510,Datos!$B$17:$C$21,2,0)),0,VLOOKUP($N1510, Datos!$B$17:$C$21,2,0)+1),  0),  "-")</f>
        <v>22</v>
      </c>
      <c r="P1510" s="177"/>
      <c r="Q1510" s="177"/>
      <c r="R1510" s="177"/>
      <c r="S1510" s="178" t="s">
        <v>40</v>
      </c>
      <c r="T1510" s="198" t="str">
        <f>IF(ISERROR(VLOOKUP($S1510,Datos!$B$25:$C$29,2,0)),"", VLOOKUP($S1510,Datos!$B$25:$C$29,2,0))</f>
        <v>Alta</v>
      </c>
      <c r="U1510" s="198" t="str">
        <f>VLOOKUP($S1510,'Efectividad de Controles'!$B$5:$D$9,3,0)</f>
        <v>Impacto / Probabilidad</v>
      </c>
      <c r="V1510" s="177"/>
      <c r="W1510" s="177"/>
      <c r="X1510" s="178" t="s">
        <v>191</v>
      </c>
      <c r="Y1510" s="178" t="s">
        <v>196</v>
      </c>
      <c r="Z1510" s="198">
        <f>IF( AND($X1510&lt;&gt;"", $Y1510&lt;&gt;""), VLOOKUP( IF(ISERROR(VLOOKUP($X1510,Datos!$B$8:$C$13,2,0)),0,VLOOKUP($X1510,Datos!$B$8:$C$13,2,0)), Datos!$I$9:$N$13, IF(ISERROR(VLOOKUP($Y1510,Datos!$B$17:$C$21,2,0)),0,VLOOKUP($Y1510, Datos!$B$17:$C$21,2,0)+1),  0),  "-")</f>
        <v>25</v>
      </c>
      <c r="AA1510" s="177"/>
      <c r="AB1510" s="177"/>
      <c r="AC1510" s="179"/>
      <c r="AD1510" s="180"/>
      <c r="AE1510" s="198">
        <f t="shared" si="72"/>
        <v>22</v>
      </c>
      <c r="AF1510" s="198">
        <f t="shared" si="73"/>
        <v>25</v>
      </c>
      <c r="AG1510" s="178">
        <v>3</v>
      </c>
      <c r="AH1510" s="198" t="str">
        <f>IF(ISERROR(VLOOKUP($AG1510,Datos!$A$9:$E$13,2,0)),"",VLOOKUP($AG1510,Datos!$A$9:$E$13,2,0))</f>
        <v>3 Moderado</v>
      </c>
      <c r="AI1510" s="197" t="str">
        <f>IF(ISERROR(VLOOKUP($AJ1510,Datos!$D$8:$E$13,2,0)),0,VLOOKUP($AJ1510,Datos!$D$8:$E$13,2,0))</f>
        <v>Extremadamente Dañino</v>
      </c>
      <c r="AJ1510" s="198">
        <f>IF(ISERROR(VLOOKUP($X1510,Datos!$B$8:$E$13,3,0)), 0, VLOOKUP($X1510,Datos!$B$8:$E$13,3,0))</f>
        <v>4</v>
      </c>
      <c r="AK1510" s="198">
        <f>IF(ISERROR(VLOOKUP(AL1510,Datos!D1503:E1508,2,0)),0,VLOOKUP(AL1510,Datos!D1503:E1508,2,0))</f>
        <v>0</v>
      </c>
      <c r="AL1510" s="198">
        <f>IF(ISERROR(VLOOKUP(Y1510,Datos!B1503:E1508,3,0)),0,VLOOKUP(Y1510,Datos!B1503:E1508,3,0))</f>
        <v>0</v>
      </c>
      <c r="AM1510" s="198">
        <f t="shared" si="74"/>
        <v>4</v>
      </c>
      <c r="AN1510" s="198" t="str">
        <f>IF(ISERROR(VLOOKUP($AM1510,Datos!$I$24:$J$28,2,0)),"-",VLOOKUP($AM1510,Datos!$I$24:$J$28,2,0))</f>
        <v>Moderado</v>
      </c>
    </row>
    <row r="1511" spans="1:40" s="199" customFormat="1">
      <c r="A1511" s="196"/>
      <c r="B1511" s="177"/>
      <c r="C1511" s="177"/>
      <c r="D1511" s="177"/>
      <c r="E1511" s="177"/>
      <c r="F1511" s="177"/>
      <c r="G1511" s="177"/>
      <c r="H1511" s="177"/>
      <c r="I1511" s="177"/>
      <c r="J1511" s="177"/>
      <c r="K1511" s="177"/>
      <c r="L1511" s="177"/>
      <c r="M1511" s="178" t="s">
        <v>191</v>
      </c>
      <c r="N1511" s="178" t="s">
        <v>194</v>
      </c>
      <c r="O1511" s="198">
        <f>IF( AND($M1511&lt;&gt;"", $N1511&lt;&gt;""), VLOOKUP( IF(ISERROR(VLOOKUP($M1511,Datos!$B$8:$C$13,2,0)),0,VLOOKUP($M1511,Datos!$B$8:$C$13,2,0)), Datos!$I$9:$N$13, IF(ISERROR(VLOOKUP($N1511,Datos!$B$17:$C$21,2,0)),0,VLOOKUP($N1511, Datos!$B$17:$C$21,2,0)+1),  0),  "-")</f>
        <v>22</v>
      </c>
      <c r="P1511" s="177"/>
      <c r="Q1511" s="177"/>
      <c r="R1511" s="177"/>
      <c r="S1511" s="178" t="s">
        <v>40</v>
      </c>
      <c r="T1511" s="198" t="str">
        <f>IF(ISERROR(VLOOKUP($S1511,Datos!$B$25:$C$29,2,0)),"", VLOOKUP($S1511,Datos!$B$25:$C$29,2,0))</f>
        <v>Alta</v>
      </c>
      <c r="U1511" s="198" t="str">
        <f>VLOOKUP($S1511,'Efectividad de Controles'!$B$5:$D$9,3,0)</f>
        <v>Impacto / Probabilidad</v>
      </c>
      <c r="V1511" s="177"/>
      <c r="W1511" s="177"/>
      <c r="X1511" s="178" t="s">
        <v>191</v>
      </c>
      <c r="Y1511" s="178" t="s">
        <v>196</v>
      </c>
      <c r="Z1511" s="198">
        <f>IF( AND($X1511&lt;&gt;"", $Y1511&lt;&gt;""), VLOOKUP( IF(ISERROR(VLOOKUP($X1511,Datos!$B$8:$C$13,2,0)),0,VLOOKUP($X1511,Datos!$B$8:$C$13,2,0)), Datos!$I$9:$N$13, IF(ISERROR(VLOOKUP($Y1511,Datos!$B$17:$C$21,2,0)),0,VLOOKUP($Y1511, Datos!$B$17:$C$21,2,0)+1),  0),  "-")</f>
        <v>25</v>
      </c>
      <c r="AA1511" s="177"/>
      <c r="AB1511" s="177"/>
      <c r="AC1511" s="179"/>
      <c r="AD1511" s="180"/>
      <c r="AE1511" s="198">
        <f t="shared" si="72"/>
        <v>22</v>
      </c>
      <c r="AF1511" s="198">
        <f t="shared" si="73"/>
        <v>25</v>
      </c>
      <c r="AG1511" s="178">
        <v>3</v>
      </c>
      <c r="AH1511" s="198" t="str">
        <f>IF(ISERROR(VLOOKUP($AG1511,Datos!$A$9:$E$13,2,0)),"",VLOOKUP($AG1511,Datos!$A$9:$E$13,2,0))</f>
        <v>3 Moderado</v>
      </c>
      <c r="AI1511" s="197" t="str">
        <f>IF(ISERROR(VLOOKUP($AJ1511,Datos!$D$8:$E$13,2,0)),0,VLOOKUP($AJ1511,Datos!$D$8:$E$13,2,0))</f>
        <v>Extremadamente Dañino</v>
      </c>
      <c r="AJ1511" s="198">
        <f>IF(ISERROR(VLOOKUP($X1511,Datos!$B$8:$E$13,3,0)), 0, VLOOKUP($X1511,Datos!$B$8:$E$13,3,0))</f>
        <v>4</v>
      </c>
      <c r="AK1511" s="198">
        <f>IF(ISERROR(VLOOKUP(AL1511,Datos!D1504:E1509,2,0)),0,VLOOKUP(AL1511,Datos!D1504:E1509,2,0))</f>
        <v>0</v>
      </c>
      <c r="AL1511" s="198">
        <f>IF(ISERROR(VLOOKUP(Y1511,Datos!B1504:E1509,3,0)),0,VLOOKUP(Y1511,Datos!B1504:E1509,3,0))</f>
        <v>0</v>
      </c>
      <c r="AM1511" s="198">
        <f t="shared" si="74"/>
        <v>4</v>
      </c>
      <c r="AN1511" s="198" t="str">
        <f>IF(ISERROR(VLOOKUP($AM1511,Datos!$I$24:$J$28,2,0)),"-",VLOOKUP($AM1511,Datos!$I$24:$J$28,2,0))</f>
        <v>Moderado</v>
      </c>
    </row>
    <row r="1512" spans="1:40" s="199" customFormat="1">
      <c r="A1512" s="196"/>
      <c r="B1512" s="177"/>
      <c r="C1512" s="177"/>
      <c r="D1512" s="177"/>
      <c r="E1512" s="177"/>
      <c r="F1512" s="177"/>
      <c r="G1512" s="177"/>
      <c r="H1512" s="177"/>
      <c r="I1512" s="177"/>
      <c r="J1512" s="177"/>
      <c r="K1512" s="177"/>
      <c r="L1512" s="177"/>
      <c r="M1512" s="178" t="s">
        <v>191</v>
      </c>
      <c r="N1512" s="178" t="s">
        <v>194</v>
      </c>
      <c r="O1512" s="198">
        <f>IF( AND($M1512&lt;&gt;"", $N1512&lt;&gt;""), VLOOKUP( IF(ISERROR(VLOOKUP($M1512,Datos!$B$8:$C$13,2,0)),0,VLOOKUP($M1512,Datos!$B$8:$C$13,2,0)), Datos!$I$9:$N$13, IF(ISERROR(VLOOKUP($N1512,Datos!$B$17:$C$21,2,0)),0,VLOOKUP($N1512, Datos!$B$17:$C$21,2,0)+1),  0),  "-")</f>
        <v>22</v>
      </c>
      <c r="P1512" s="177"/>
      <c r="Q1512" s="177"/>
      <c r="R1512" s="177"/>
      <c r="S1512" s="178" t="s">
        <v>40</v>
      </c>
      <c r="T1512" s="198" t="str">
        <f>IF(ISERROR(VLOOKUP($S1512,Datos!$B$25:$C$29,2,0)),"", VLOOKUP($S1512,Datos!$B$25:$C$29,2,0))</f>
        <v>Alta</v>
      </c>
      <c r="U1512" s="198" t="str">
        <f>VLOOKUP($S1512,'Efectividad de Controles'!$B$5:$D$9,3,0)</f>
        <v>Impacto / Probabilidad</v>
      </c>
      <c r="V1512" s="177"/>
      <c r="W1512" s="177"/>
      <c r="X1512" s="178" t="s">
        <v>191</v>
      </c>
      <c r="Y1512" s="178" t="s">
        <v>196</v>
      </c>
      <c r="Z1512" s="198">
        <f>IF( AND($X1512&lt;&gt;"", $Y1512&lt;&gt;""), VLOOKUP( IF(ISERROR(VLOOKUP($X1512,Datos!$B$8:$C$13,2,0)),0,VLOOKUP($X1512,Datos!$B$8:$C$13,2,0)), Datos!$I$9:$N$13, IF(ISERROR(VLOOKUP($Y1512,Datos!$B$17:$C$21,2,0)),0,VLOOKUP($Y1512, Datos!$B$17:$C$21,2,0)+1),  0),  "-")</f>
        <v>25</v>
      </c>
      <c r="AA1512" s="177"/>
      <c r="AB1512" s="177"/>
      <c r="AC1512" s="179"/>
      <c r="AD1512" s="180"/>
      <c r="AE1512" s="198">
        <f t="shared" si="72"/>
        <v>22</v>
      </c>
      <c r="AF1512" s="198">
        <f t="shared" si="73"/>
        <v>25</v>
      </c>
      <c r="AG1512" s="178">
        <v>3</v>
      </c>
      <c r="AH1512" s="198" t="str">
        <f>IF(ISERROR(VLOOKUP($AG1512,Datos!$A$9:$E$13,2,0)),"",VLOOKUP($AG1512,Datos!$A$9:$E$13,2,0))</f>
        <v>3 Moderado</v>
      </c>
      <c r="AI1512" s="197" t="str">
        <f>IF(ISERROR(VLOOKUP($AJ1512,Datos!$D$8:$E$13,2,0)),0,VLOOKUP($AJ1512,Datos!$D$8:$E$13,2,0))</f>
        <v>Extremadamente Dañino</v>
      </c>
      <c r="AJ1512" s="198">
        <f>IF(ISERROR(VLOOKUP($X1512,Datos!$B$8:$E$13,3,0)), 0, VLOOKUP($X1512,Datos!$B$8:$E$13,3,0))</f>
        <v>4</v>
      </c>
      <c r="AK1512" s="198">
        <f>IF(ISERROR(VLOOKUP(AL1512,Datos!D1505:E1510,2,0)),0,VLOOKUP(AL1512,Datos!D1505:E1510,2,0))</f>
        <v>0</v>
      </c>
      <c r="AL1512" s="198">
        <f>IF(ISERROR(VLOOKUP(Y1512,Datos!B1505:E1510,3,0)),0,VLOOKUP(Y1512,Datos!B1505:E1510,3,0))</f>
        <v>0</v>
      </c>
      <c r="AM1512" s="198">
        <f t="shared" si="74"/>
        <v>4</v>
      </c>
      <c r="AN1512" s="198" t="str">
        <f>IF(ISERROR(VLOOKUP($AM1512,Datos!$I$24:$J$28,2,0)),"-",VLOOKUP($AM1512,Datos!$I$24:$J$28,2,0))</f>
        <v>Moderado</v>
      </c>
    </row>
    <row r="1513" spans="1:40" s="199" customFormat="1">
      <c r="A1513" s="196"/>
      <c r="B1513" s="177"/>
      <c r="C1513" s="177"/>
      <c r="D1513" s="177"/>
      <c r="E1513" s="177"/>
      <c r="F1513" s="177"/>
      <c r="G1513" s="177"/>
      <c r="H1513" s="177"/>
      <c r="I1513" s="177"/>
      <c r="J1513" s="177"/>
      <c r="K1513" s="177"/>
      <c r="L1513" s="177"/>
      <c r="M1513" s="178" t="s">
        <v>191</v>
      </c>
      <c r="N1513" s="178" t="s">
        <v>194</v>
      </c>
      <c r="O1513" s="198">
        <f>IF( AND($M1513&lt;&gt;"", $N1513&lt;&gt;""), VLOOKUP( IF(ISERROR(VLOOKUP($M1513,Datos!$B$8:$C$13,2,0)),0,VLOOKUP($M1513,Datos!$B$8:$C$13,2,0)), Datos!$I$9:$N$13, IF(ISERROR(VLOOKUP($N1513,Datos!$B$17:$C$21,2,0)),0,VLOOKUP($N1513, Datos!$B$17:$C$21,2,0)+1),  0),  "-")</f>
        <v>22</v>
      </c>
      <c r="P1513" s="177"/>
      <c r="Q1513" s="177"/>
      <c r="R1513" s="177"/>
      <c r="S1513" s="178" t="s">
        <v>40</v>
      </c>
      <c r="T1513" s="198" t="str">
        <f>IF(ISERROR(VLOOKUP($S1513,Datos!$B$25:$C$29,2,0)),"", VLOOKUP($S1513,Datos!$B$25:$C$29,2,0))</f>
        <v>Alta</v>
      </c>
      <c r="U1513" s="198" t="str">
        <f>VLOOKUP($S1513,'Efectividad de Controles'!$B$5:$D$9,3,0)</f>
        <v>Impacto / Probabilidad</v>
      </c>
      <c r="V1513" s="177"/>
      <c r="W1513" s="177"/>
      <c r="X1513" s="178" t="s">
        <v>191</v>
      </c>
      <c r="Y1513" s="178" t="s">
        <v>196</v>
      </c>
      <c r="Z1513" s="198">
        <f>IF( AND($X1513&lt;&gt;"", $Y1513&lt;&gt;""), VLOOKUP( IF(ISERROR(VLOOKUP($X1513,Datos!$B$8:$C$13,2,0)),0,VLOOKUP($X1513,Datos!$B$8:$C$13,2,0)), Datos!$I$9:$N$13, IF(ISERROR(VLOOKUP($Y1513,Datos!$B$17:$C$21,2,0)),0,VLOOKUP($Y1513, Datos!$B$17:$C$21,2,0)+1),  0),  "-")</f>
        <v>25</v>
      </c>
      <c r="AA1513" s="177"/>
      <c r="AB1513" s="177"/>
      <c r="AC1513" s="179"/>
      <c r="AD1513" s="180"/>
      <c r="AE1513" s="198">
        <f t="shared" si="72"/>
        <v>22</v>
      </c>
      <c r="AF1513" s="198">
        <f t="shared" si="73"/>
        <v>25</v>
      </c>
      <c r="AG1513" s="178">
        <v>3</v>
      </c>
      <c r="AH1513" s="198" t="str">
        <f>IF(ISERROR(VLOOKUP($AG1513,Datos!$A$9:$E$13,2,0)),"",VLOOKUP($AG1513,Datos!$A$9:$E$13,2,0))</f>
        <v>3 Moderado</v>
      </c>
      <c r="AI1513" s="197" t="str">
        <f>IF(ISERROR(VLOOKUP($AJ1513,Datos!$D$8:$E$13,2,0)),0,VLOOKUP($AJ1513,Datos!$D$8:$E$13,2,0))</f>
        <v>Extremadamente Dañino</v>
      </c>
      <c r="AJ1513" s="198">
        <f>IF(ISERROR(VLOOKUP($X1513,Datos!$B$8:$E$13,3,0)), 0, VLOOKUP($X1513,Datos!$B$8:$E$13,3,0))</f>
        <v>4</v>
      </c>
      <c r="AK1513" s="198">
        <f>IF(ISERROR(VLOOKUP(AL1513,Datos!D1506:E1511,2,0)),0,VLOOKUP(AL1513,Datos!D1506:E1511,2,0))</f>
        <v>0</v>
      </c>
      <c r="AL1513" s="198">
        <f>IF(ISERROR(VLOOKUP(Y1513,Datos!B1506:E1511,3,0)),0,VLOOKUP(Y1513,Datos!B1506:E1511,3,0))</f>
        <v>0</v>
      </c>
      <c r="AM1513" s="198">
        <f t="shared" si="74"/>
        <v>4</v>
      </c>
      <c r="AN1513" s="198" t="str">
        <f>IF(ISERROR(VLOOKUP($AM1513,Datos!$I$24:$J$28,2,0)),"-",VLOOKUP($AM1513,Datos!$I$24:$J$28,2,0))</f>
        <v>Moderado</v>
      </c>
    </row>
    <row r="1514" spans="1:40" s="199" customFormat="1">
      <c r="A1514" s="196"/>
      <c r="B1514" s="177"/>
      <c r="C1514" s="177"/>
      <c r="D1514" s="177"/>
      <c r="E1514" s="177"/>
      <c r="F1514" s="177"/>
      <c r="G1514" s="177"/>
      <c r="H1514" s="177"/>
      <c r="I1514" s="177"/>
      <c r="J1514" s="177"/>
      <c r="K1514" s="177"/>
      <c r="L1514" s="177"/>
      <c r="M1514" s="178" t="s">
        <v>191</v>
      </c>
      <c r="N1514" s="178" t="s">
        <v>194</v>
      </c>
      <c r="O1514" s="198">
        <f>IF( AND($M1514&lt;&gt;"", $N1514&lt;&gt;""), VLOOKUP( IF(ISERROR(VLOOKUP($M1514,Datos!$B$8:$C$13,2,0)),0,VLOOKUP($M1514,Datos!$B$8:$C$13,2,0)), Datos!$I$9:$N$13, IF(ISERROR(VLOOKUP($N1514,Datos!$B$17:$C$21,2,0)),0,VLOOKUP($N1514, Datos!$B$17:$C$21,2,0)+1),  0),  "-")</f>
        <v>22</v>
      </c>
      <c r="P1514" s="177"/>
      <c r="Q1514" s="177"/>
      <c r="R1514" s="177"/>
      <c r="S1514" s="178" t="s">
        <v>40</v>
      </c>
      <c r="T1514" s="198" t="str">
        <f>IF(ISERROR(VLOOKUP($S1514,Datos!$B$25:$C$29,2,0)),"", VLOOKUP($S1514,Datos!$B$25:$C$29,2,0))</f>
        <v>Alta</v>
      </c>
      <c r="U1514" s="198" t="str">
        <f>VLOOKUP($S1514,'Efectividad de Controles'!$B$5:$D$9,3,0)</f>
        <v>Impacto / Probabilidad</v>
      </c>
      <c r="V1514" s="177"/>
      <c r="W1514" s="177"/>
      <c r="X1514" s="178" t="s">
        <v>191</v>
      </c>
      <c r="Y1514" s="178" t="s">
        <v>196</v>
      </c>
      <c r="Z1514" s="198">
        <f>IF( AND($X1514&lt;&gt;"", $Y1514&lt;&gt;""), VLOOKUP( IF(ISERROR(VLOOKUP($X1514,Datos!$B$8:$C$13,2,0)),0,VLOOKUP($X1514,Datos!$B$8:$C$13,2,0)), Datos!$I$9:$N$13, IF(ISERROR(VLOOKUP($Y1514,Datos!$B$17:$C$21,2,0)),0,VLOOKUP($Y1514, Datos!$B$17:$C$21,2,0)+1),  0),  "-")</f>
        <v>25</v>
      </c>
      <c r="AA1514" s="177"/>
      <c r="AB1514" s="177"/>
      <c r="AC1514" s="179"/>
      <c r="AD1514" s="180"/>
      <c r="AE1514" s="198">
        <f t="shared" si="72"/>
        <v>22</v>
      </c>
      <c r="AF1514" s="198">
        <f t="shared" si="73"/>
        <v>25</v>
      </c>
      <c r="AG1514" s="178">
        <v>3</v>
      </c>
      <c r="AH1514" s="198" t="str">
        <f>IF(ISERROR(VLOOKUP($AG1514,Datos!$A$9:$E$13,2,0)),"",VLOOKUP($AG1514,Datos!$A$9:$E$13,2,0))</f>
        <v>3 Moderado</v>
      </c>
      <c r="AI1514" s="197" t="str">
        <f>IF(ISERROR(VLOOKUP($AJ1514,Datos!$D$8:$E$13,2,0)),0,VLOOKUP($AJ1514,Datos!$D$8:$E$13,2,0))</f>
        <v>Extremadamente Dañino</v>
      </c>
      <c r="AJ1514" s="198">
        <f>IF(ISERROR(VLOOKUP($X1514,Datos!$B$8:$E$13,3,0)), 0, VLOOKUP($X1514,Datos!$B$8:$E$13,3,0))</f>
        <v>4</v>
      </c>
      <c r="AK1514" s="198">
        <f>IF(ISERROR(VLOOKUP(AL1514,Datos!D1507:E1512,2,0)),0,VLOOKUP(AL1514,Datos!D1507:E1512,2,0))</f>
        <v>0</v>
      </c>
      <c r="AL1514" s="198">
        <f>IF(ISERROR(VLOOKUP(Y1514,Datos!B1507:E1512,3,0)),0,VLOOKUP(Y1514,Datos!B1507:E1512,3,0))</f>
        <v>0</v>
      </c>
      <c r="AM1514" s="198">
        <f t="shared" si="74"/>
        <v>4</v>
      </c>
      <c r="AN1514" s="198" t="str">
        <f>IF(ISERROR(VLOOKUP($AM1514,Datos!$I$24:$J$28,2,0)),"-",VLOOKUP($AM1514,Datos!$I$24:$J$28,2,0))</f>
        <v>Moderado</v>
      </c>
    </row>
    <row r="1515" spans="1:40" s="199" customFormat="1">
      <c r="A1515" s="196"/>
      <c r="B1515" s="177"/>
      <c r="C1515" s="177"/>
      <c r="D1515" s="177"/>
      <c r="E1515" s="177"/>
      <c r="F1515" s="177"/>
      <c r="G1515" s="177"/>
      <c r="H1515" s="177"/>
      <c r="I1515" s="177"/>
      <c r="J1515" s="177"/>
      <c r="K1515" s="177"/>
      <c r="L1515" s="177"/>
      <c r="M1515" s="178" t="s">
        <v>191</v>
      </c>
      <c r="N1515" s="178" t="s">
        <v>194</v>
      </c>
      <c r="O1515" s="198">
        <f>IF( AND($M1515&lt;&gt;"", $N1515&lt;&gt;""), VLOOKUP( IF(ISERROR(VLOOKUP($M1515,Datos!$B$8:$C$13,2,0)),0,VLOOKUP($M1515,Datos!$B$8:$C$13,2,0)), Datos!$I$9:$N$13, IF(ISERROR(VLOOKUP($N1515,Datos!$B$17:$C$21,2,0)),0,VLOOKUP($N1515, Datos!$B$17:$C$21,2,0)+1),  0),  "-")</f>
        <v>22</v>
      </c>
      <c r="P1515" s="177"/>
      <c r="Q1515" s="177"/>
      <c r="R1515" s="177"/>
      <c r="S1515" s="178" t="s">
        <v>40</v>
      </c>
      <c r="T1515" s="198" t="str">
        <f>IF(ISERROR(VLOOKUP($S1515,Datos!$B$25:$C$29,2,0)),"", VLOOKUP($S1515,Datos!$B$25:$C$29,2,0))</f>
        <v>Alta</v>
      </c>
      <c r="U1515" s="198" t="str">
        <f>VLOOKUP($S1515,'Efectividad de Controles'!$B$5:$D$9,3,0)</f>
        <v>Impacto / Probabilidad</v>
      </c>
      <c r="V1515" s="177"/>
      <c r="W1515" s="177"/>
      <c r="X1515" s="178" t="s">
        <v>191</v>
      </c>
      <c r="Y1515" s="178" t="s">
        <v>196</v>
      </c>
      <c r="Z1515" s="198">
        <f>IF( AND($X1515&lt;&gt;"", $Y1515&lt;&gt;""), VLOOKUP( IF(ISERROR(VLOOKUP($X1515,Datos!$B$8:$C$13,2,0)),0,VLOOKUP($X1515,Datos!$B$8:$C$13,2,0)), Datos!$I$9:$N$13, IF(ISERROR(VLOOKUP($Y1515,Datos!$B$17:$C$21,2,0)),0,VLOOKUP($Y1515, Datos!$B$17:$C$21,2,0)+1),  0),  "-")</f>
        <v>25</v>
      </c>
      <c r="AA1515" s="177"/>
      <c r="AB1515" s="177"/>
      <c r="AC1515" s="179"/>
      <c r="AD1515" s="180"/>
      <c r="AE1515" s="198">
        <f t="shared" si="72"/>
        <v>22</v>
      </c>
      <c r="AF1515" s="198">
        <f t="shared" si="73"/>
        <v>25</v>
      </c>
      <c r="AG1515" s="178">
        <v>3</v>
      </c>
      <c r="AH1515" s="198" t="str">
        <f>IF(ISERROR(VLOOKUP($AG1515,Datos!$A$9:$E$13,2,0)),"",VLOOKUP($AG1515,Datos!$A$9:$E$13,2,0))</f>
        <v>3 Moderado</v>
      </c>
      <c r="AI1515" s="197" t="str">
        <f>IF(ISERROR(VLOOKUP($AJ1515,Datos!$D$8:$E$13,2,0)),0,VLOOKUP($AJ1515,Datos!$D$8:$E$13,2,0))</f>
        <v>Extremadamente Dañino</v>
      </c>
      <c r="AJ1515" s="198">
        <f>IF(ISERROR(VLOOKUP($X1515,Datos!$B$8:$E$13,3,0)), 0, VLOOKUP($X1515,Datos!$B$8:$E$13,3,0))</f>
        <v>4</v>
      </c>
      <c r="AK1515" s="198">
        <f>IF(ISERROR(VLOOKUP(AL1515,Datos!D1508:E1513,2,0)),0,VLOOKUP(AL1515,Datos!D1508:E1513,2,0))</f>
        <v>0</v>
      </c>
      <c r="AL1515" s="198">
        <f>IF(ISERROR(VLOOKUP(Y1515,Datos!B1508:E1513,3,0)),0,VLOOKUP(Y1515,Datos!B1508:E1513,3,0))</f>
        <v>0</v>
      </c>
      <c r="AM1515" s="198">
        <f t="shared" si="74"/>
        <v>4</v>
      </c>
      <c r="AN1515" s="198" t="str">
        <f>IF(ISERROR(VLOOKUP($AM1515,Datos!$I$24:$J$28,2,0)),"-",VLOOKUP($AM1515,Datos!$I$24:$J$28,2,0))</f>
        <v>Moderado</v>
      </c>
    </row>
    <row r="1516" spans="1:40" s="199" customFormat="1">
      <c r="A1516" s="196"/>
      <c r="B1516" s="177"/>
      <c r="C1516" s="177"/>
      <c r="D1516" s="177"/>
      <c r="E1516" s="177"/>
      <c r="F1516" s="177"/>
      <c r="G1516" s="177"/>
      <c r="H1516" s="177"/>
      <c r="I1516" s="177"/>
      <c r="J1516" s="177"/>
      <c r="K1516" s="177"/>
      <c r="L1516" s="177"/>
      <c r="M1516" s="178" t="s">
        <v>191</v>
      </c>
      <c r="N1516" s="178" t="s">
        <v>194</v>
      </c>
      <c r="O1516" s="198">
        <f>IF( AND($M1516&lt;&gt;"", $N1516&lt;&gt;""), VLOOKUP( IF(ISERROR(VLOOKUP($M1516,Datos!$B$8:$C$13,2,0)),0,VLOOKUP($M1516,Datos!$B$8:$C$13,2,0)), Datos!$I$9:$N$13, IF(ISERROR(VLOOKUP($N1516,Datos!$B$17:$C$21,2,0)),0,VLOOKUP($N1516, Datos!$B$17:$C$21,2,0)+1),  0),  "-")</f>
        <v>22</v>
      </c>
      <c r="P1516" s="177"/>
      <c r="Q1516" s="177"/>
      <c r="R1516" s="177"/>
      <c r="S1516" s="178" t="s">
        <v>40</v>
      </c>
      <c r="T1516" s="198" t="str">
        <f>IF(ISERROR(VLOOKUP($S1516,Datos!$B$25:$C$29,2,0)),"", VLOOKUP($S1516,Datos!$B$25:$C$29,2,0))</f>
        <v>Alta</v>
      </c>
      <c r="U1516" s="198" t="str">
        <f>VLOOKUP($S1516,'Efectividad de Controles'!$B$5:$D$9,3,0)</f>
        <v>Impacto / Probabilidad</v>
      </c>
      <c r="V1516" s="177"/>
      <c r="W1516" s="177"/>
      <c r="X1516" s="178" t="s">
        <v>191</v>
      </c>
      <c r="Y1516" s="178" t="s">
        <v>196</v>
      </c>
      <c r="Z1516" s="198">
        <f>IF( AND($X1516&lt;&gt;"", $Y1516&lt;&gt;""), VLOOKUP( IF(ISERROR(VLOOKUP($X1516,Datos!$B$8:$C$13,2,0)),0,VLOOKUP($X1516,Datos!$B$8:$C$13,2,0)), Datos!$I$9:$N$13, IF(ISERROR(VLOOKUP($Y1516,Datos!$B$17:$C$21,2,0)),0,VLOOKUP($Y1516, Datos!$B$17:$C$21,2,0)+1),  0),  "-")</f>
        <v>25</v>
      </c>
      <c r="AA1516" s="177"/>
      <c r="AB1516" s="177"/>
      <c r="AC1516" s="179"/>
      <c r="AD1516" s="180"/>
      <c r="AE1516" s="198">
        <f t="shared" si="72"/>
        <v>22</v>
      </c>
      <c r="AF1516" s="198">
        <f t="shared" si="73"/>
        <v>25</v>
      </c>
      <c r="AG1516" s="178">
        <v>3</v>
      </c>
      <c r="AH1516" s="198" t="str">
        <f>IF(ISERROR(VLOOKUP($AG1516,Datos!$A$9:$E$13,2,0)),"",VLOOKUP($AG1516,Datos!$A$9:$E$13,2,0))</f>
        <v>3 Moderado</v>
      </c>
      <c r="AI1516" s="197" t="str">
        <f>IF(ISERROR(VLOOKUP($AJ1516,Datos!$D$8:$E$13,2,0)),0,VLOOKUP($AJ1516,Datos!$D$8:$E$13,2,0))</f>
        <v>Extremadamente Dañino</v>
      </c>
      <c r="AJ1516" s="198">
        <f>IF(ISERROR(VLOOKUP($X1516,Datos!$B$8:$E$13,3,0)), 0, VLOOKUP($X1516,Datos!$B$8:$E$13,3,0))</f>
        <v>4</v>
      </c>
      <c r="AK1516" s="198">
        <f>IF(ISERROR(VLOOKUP(AL1516,Datos!D1509:E1514,2,0)),0,VLOOKUP(AL1516,Datos!D1509:E1514,2,0))</f>
        <v>0</v>
      </c>
      <c r="AL1516" s="198">
        <f>IF(ISERROR(VLOOKUP(Y1516,Datos!B1509:E1514,3,0)),0,VLOOKUP(Y1516,Datos!B1509:E1514,3,0))</f>
        <v>0</v>
      </c>
      <c r="AM1516" s="198">
        <f t="shared" si="74"/>
        <v>4</v>
      </c>
      <c r="AN1516" s="198" t="str">
        <f>IF(ISERROR(VLOOKUP($AM1516,Datos!$I$24:$J$28,2,0)),"-",VLOOKUP($AM1516,Datos!$I$24:$J$28,2,0))</f>
        <v>Moderado</v>
      </c>
    </row>
    <row r="1517" spans="1:40" s="199" customFormat="1">
      <c r="A1517" s="196"/>
      <c r="B1517" s="177"/>
      <c r="C1517" s="177"/>
      <c r="D1517" s="177"/>
      <c r="E1517" s="177"/>
      <c r="F1517" s="177"/>
      <c r="G1517" s="177"/>
      <c r="H1517" s="177"/>
      <c r="I1517" s="177"/>
      <c r="J1517" s="177"/>
      <c r="K1517" s="177"/>
      <c r="L1517" s="177"/>
      <c r="M1517" s="178" t="s">
        <v>191</v>
      </c>
      <c r="N1517" s="178" t="s">
        <v>194</v>
      </c>
      <c r="O1517" s="198">
        <f>IF( AND($M1517&lt;&gt;"", $N1517&lt;&gt;""), VLOOKUP( IF(ISERROR(VLOOKUP($M1517,Datos!$B$8:$C$13,2,0)),0,VLOOKUP($M1517,Datos!$B$8:$C$13,2,0)), Datos!$I$9:$N$13, IF(ISERROR(VLOOKUP($N1517,Datos!$B$17:$C$21,2,0)),0,VLOOKUP($N1517, Datos!$B$17:$C$21,2,0)+1),  0),  "-")</f>
        <v>22</v>
      </c>
      <c r="P1517" s="177"/>
      <c r="Q1517" s="177"/>
      <c r="R1517" s="177"/>
      <c r="S1517" s="178" t="s">
        <v>40</v>
      </c>
      <c r="T1517" s="198" t="str">
        <f>IF(ISERROR(VLOOKUP($S1517,Datos!$B$25:$C$29,2,0)),"", VLOOKUP($S1517,Datos!$B$25:$C$29,2,0))</f>
        <v>Alta</v>
      </c>
      <c r="U1517" s="198" t="str">
        <f>VLOOKUP($S1517,'Efectividad de Controles'!$B$5:$D$9,3,0)</f>
        <v>Impacto / Probabilidad</v>
      </c>
      <c r="V1517" s="177"/>
      <c r="W1517" s="177"/>
      <c r="X1517" s="178" t="s">
        <v>191</v>
      </c>
      <c r="Y1517" s="178" t="s">
        <v>196</v>
      </c>
      <c r="Z1517" s="198">
        <f>IF( AND($X1517&lt;&gt;"", $Y1517&lt;&gt;""), VLOOKUP( IF(ISERROR(VLOOKUP($X1517,Datos!$B$8:$C$13,2,0)),0,VLOOKUP($X1517,Datos!$B$8:$C$13,2,0)), Datos!$I$9:$N$13, IF(ISERROR(VLOOKUP($Y1517,Datos!$B$17:$C$21,2,0)),0,VLOOKUP($Y1517, Datos!$B$17:$C$21,2,0)+1),  0),  "-")</f>
        <v>25</v>
      </c>
      <c r="AA1517" s="177"/>
      <c r="AB1517" s="177"/>
      <c r="AC1517" s="179"/>
      <c r="AD1517" s="180"/>
      <c r="AE1517" s="198">
        <f t="shared" si="72"/>
        <v>22</v>
      </c>
      <c r="AF1517" s="198">
        <f t="shared" si="73"/>
        <v>25</v>
      </c>
      <c r="AG1517" s="178">
        <v>3</v>
      </c>
      <c r="AH1517" s="198" t="str">
        <f>IF(ISERROR(VLOOKUP($AG1517,Datos!$A$9:$E$13,2,0)),"",VLOOKUP($AG1517,Datos!$A$9:$E$13,2,0))</f>
        <v>3 Moderado</v>
      </c>
      <c r="AI1517" s="197" t="str">
        <f>IF(ISERROR(VLOOKUP($AJ1517,Datos!$D$8:$E$13,2,0)),0,VLOOKUP($AJ1517,Datos!$D$8:$E$13,2,0))</f>
        <v>Extremadamente Dañino</v>
      </c>
      <c r="AJ1517" s="198">
        <f>IF(ISERROR(VLOOKUP($X1517,Datos!$B$8:$E$13,3,0)), 0, VLOOKUP($X1517,Datos!$B$8:$E$13,3,0))</f>
        <v>4</v>
      </c>
      <c r="AK1517" s="198">
        <f>IF(ISERROR(VLOOKUP(AL1517,Datos!D1510:E1515,2,0)),0,VLOOKUP(AL1517,Datos!D1510:E1515,2,0))</f>
        <v>0</v>
      </c>
      <c r="AL1517" s="198">
        <f>IF(ISERROR(VLOOKUP(Y1517,Datos!B1510:E1515,3,0)),0,VLOOKUP(Y1517,Datos!B1510:E1515,3,0))</f>
        <v>0</v>
      </c>
      <c r="AM1517" s="198">
        <f t="shared" si="74"/>
        <v>4</v>
      </c>
      <c r="AN1517" s="198" t="str">
        <f>IF(ISERROR(VLOOKUP($AM1517,Datos!$I$24:$J$28,2,0)),"-",VLOOKUP($AM1517,Datos!$I$24:$J$28,2,0))</f>
        <v>Moderado</v>
      </c>
    </row>
    <row r="1518" spans="1:40" s="199" customFormat="1">
      <c r="A1518" s="196"/>
      <c r="B1518" s="177"/>
      <c r="C1518" s="177"/>
      <c r="D1518" s="177"/>
      <c r="E1518" s="177"/>
      <c r="F1518" s="177"/>
      <c r="G1518" s="177"/>
      <c r="H1518" s="177"/>
      <c r="I1518" s="177"/>
      <c r="J1518" s="177"/>
      <c r="K1518" s="177"/>
      <c r="L1518" s="177"/>
      <c r="M1518" s="178" t="s">
        <v>191</v>
      </c>
      <c r="N1518" s="178" t="s">
        <v>194</v>
      </c>
      <c r="O1518" s="198">
        <f>IF( AND($M1518&lt;&gt;"", $N1518&lt;&gt;""), VLOOKUP( IF(ISERROR(VLOOKUP($M1518,Datos!$B$8:$C$13,2,0)),0,VLOOKUP($M1518,Datos!$B$8:$C$13,2,0)), Datos!$I$9:$N$13, IF(ISERROR(VLOOKUP($N1518,Datos!$B$17:$C$21,2,0)),0,VLOOKUP($N1518, Datos!$B$17:$C$21,2,0)+1),  0),  "-")</f>
        <v>22</v>
      </c>
      <c r="P1518" s="177"/>
      <c r="Q1518" s="177"/>
      <c r="R1518" s="177"/>
      <c r="S1518" s="178" t="s">
        <v>40</v>
      </c>
      <c r="T1518" s="198" t="str">
        <f>IF(ISERROR(VLOOKUP($S1518,Datos!$B$25:$C$29,2,0)),"", VLOOKUP($S1518,Datos!$B$25:$C$29,2,0))</f>
        <v>Alta</v>
      </c>
      <c r="U1518" s="198" t="str">
        <f>VLOOKUP($S1518,'Efectividad de Controles'!$B$5:$D$9,3,0)</f>
        <v>Impacto / Probabilidad</v>
      </c>
      <c r="V1518" s="177"/>
      <c r="W1518" s="177"/>
      <c r="X1518" s="178" t="s">
        <v>191</v>
      </c>
      <c r="Y1518" s="178" t="s">
        <v>196</v>
      </c>
      <c r="Z1518" s="198">
        <f>IF( AND($X1518&lt;&gt;"", $Y1518&lt;&gt;""), VLOOKUP( IF(ISERROR(VLOOKUP($X1518,Datos!$B$8:$C$13,2,0)),0,VLOOKUP($X1518,Datos!$B$8:$C$13,2,0)), Datos!$I$9:$N$13, IF(ISERROR(VLOOKUP($Y1518,Datos!$B$17:$C$21,2,0)),0,VLOOKUP($Y1518, Datos!$B$17:$C$21,2,0)+1),  0),  "-")</f>
        <v>25</v>
      </c>
      <c r="AA1518" s="177"/>
      <c r="AB1518" s="177"/>
      <c r="AC1518" s="179"/>
      <c r="AD1518" s="180"/>
      <c r="AE1518" s="198">
        <f t="shared" si="72"/>
        <v>22</v>
      </c>
      <c r="AF1518" s="198">
        <f t="shared" si="73"/>
        <v>25</v>
      </c>
      <c r="AG1518" s="178">
        <v>3</v>
      </c>
      <c r="AH1518" s="198" t="str">
        <f>IF(ISERROR(VLOOKUP($AG1518,Datos!$A$9:$E$13,2,0)),"",VLOOKUP($AG1518,Datos!$A$9:$E$13,2,0))</f>
        <v>3 Moderado</v>
      </c>
      <c r="AI1518" s="197" t="str">
        <f>IF(ISERROR(VLOOKUP($AJ1518,Datos!$D$8:$E$13,2,0)),0,VLOOKUP($AJ1518,Datos!$D$8:$E$13,2,0))</f>
        <v>Extremadamente Dañino</v>
      </c>
      <c r="AJ1518" s="198">
        <f>IF(ISERROR(VLOOKUP($X1518,Datos!$B$8:$E$13,3,0)), 0, VLOOKUP($X1518,Datos!$B$8:$E$13,3,0))</f>
        <v>4</v>
      </c>
      <c r="AK1518" s="198">
        <f>IF(ISERROR(VLOOKUP(AL1518,Datos!D1511:E1516,2,0)),0,VLOOKUP(AL1518,Datos!D1511:E1516,2,0))</f>
        <v>0</v>
      </c>
      <c r="AL1518" s="198">
        <f>IF(ISERROR(VLOOKUP(Y1518,Datos!B1511:E1516,3,0)),0,VLOOKUP(Y1518,Datos!B1511:E1516,3,0))</f>
        <v>0</v>
      </c>
      <c r="AM1518" s="198">
        <f t="shared" si="74"/>
        <v>4</v>
      </c>
      <c r="AN1518" s="198" t="str">
        <f>IF(ISERROR(VLOOKUP($AM1518,Datos!$I$24:$J$28,2,0)),"-",VLOOKUP($AM1518,Datos!$I$24:$J$28,2,0))</f>
        <v>Moderado</v>
      </c>
    </row>
    <row r="1519" spans="1:40" s="199" customFormat="1">
      <c r="A1519" s="196"/>
      <c r="B1519" s="177"/>
      <c r="C1519" s="177"/>
      <c r="D1519" s="177"/>
      <c r="E1519" s="177"/>
      <c r="F1519" s="177"/>
      <c r="G1519" s="177"/>
      <c r="H1519" s="177"/>
      <c r="I1519" s="177"/>
      <c r="J1519" s="177"/>
      <c r="K1519" s="177"/>
      <c r="L1519" s="177"/>
      <c r="M1519" s="178" t="s">
        <v>191</v>
      </c>
      <c r="N1519" s="178" t="s">
        <v>194</v>
      </c>
      <c r="O1519" s="198">
        <f>IF( AND($M1519&lt;&gt;"", $N1519&lt;&gt;""), VLOOKUP( IF(ISERROR(VLOOKUP($M1519,Datos!$B$8:$C$13,2,0)),0,VLOOKUP($M1519,Datos!$B$8:$C$13,2,0)), Datos!$I$9:$N$13, IF(ISERROR(VLOOKUP($N1519,Datos!$B$17:$C$21,2,0)),0,VLOOKUP($N1519, Datos!$B$17:$C$21,2,0)+1),  0),  "-")</f>
        <v>22</v>
      </c>
      <c r="P1519" s="177"/>
      <c r="Q1519" s="177"/>
      <c r="R1519" s="177"/>
      <c r="S1519" s="178" t="s">
        <v>40</v>
      </c>
      <c r="T1519" s="198" t="str">
        <f>IF(ISERROR(VLOOKUP($S1519,Datos!$B$25:$C$29,2,0)),"", VLOOKUP($S1519,Datos!$B$25:$C$29,2,0))</f>
        <v>Alta</v>
      </c>
      <c r="U1519" s="198" t="str">
        <f>VLOOKUP($S1519,'Efectividad de Controles'!$B$5:$D$9,3,0)</f>
        <v>Impacto / Probabilidad</v>
      </c>
      <c r="V1519" s="177"/>
      <c r="W1519" s="177"/>
      <c r="X1519" s="178" t="s">
        <v>191</v>
      </c>
      <c r="Y1519" s="178" t="s">
        <v>196</v>
      </c>
      <c r="Z1519" s="198">
        <f>IF( AND($X1519&lt;&gt;"", $Y1519&lt;&gt;""), VLOOKUP( IF(ISERROR(VLOOKUP($X1519,Datos!$B$8:$C$13,2,0)),0,VLOOKUP($X1519,Datos!$B$8:$C$13,2,0)), Datos!$I$9:$N$13, IF(ISERROR(VLOOKUP($Y1519,Datos!$B$17:$C$21,2,0)),0,VLOOKUP($Y1519, Datos!$B$17:$C$21,2,0)+1),  0),  "-")</f>
        <v>25</v>
      </c>
      <c r="AA1519" s="177"/>
      <c r="AB1519" s="177"/>
      <c r="AC1519" s="179"/>
      <c r="AD1519" s="180"/>
      <c r="AE1519" s="198">
        <f t="shared" si="72"/>
        <v>22</v>
      </c>
      <c r="AF1519" s="198">
        <f t="shared" si="73"/>
        <v>25</v>
      </c>
      <c r="AG1519" s="178">
        <v>3</v>
      </c>
      <c r="AH1519" s="198" t="str">
        <f>IF(ISERROR(VLOOKUP($AG1519,Datos!$A$9:$E$13,2,0)),"",VLOOKUP($AG1519,Datos!$A$9:$E$13,2,0))</f>
        <v>3 Moderado</v>
      </c>
      <c r="AI1519" s="197" t="str">
        <f>IF(ISERROR(VLOOKUP($AJ1519,Datos!$D$8:$E$13,2,0)),0,VLOOKUP($AJ1519,Datos!$D$8:$E$13,2,0))</f>
        <v>Extremadamente Dañino</v>
      </c>
      <c r="AJ1519" s="198">
        <f>IF(ISERROR(VLOOKUP($X1519,Datos!$B$8:$E$13,3,0)), 0, VLOOKUP($X1519,Datos!$B$8:$E$13,3,0))</f>
        <v>4</v>
      </c>
      <c r="AK1519" s="198">
        <f>IF(ISERROR(VLOOKUP(AL1519,Datos!D1512:E1517,2,0)),0,VLOOKUP(AL1519,Datos!D1512:E1517,2,0))</f>
        <v>0</v>
      </c>
      <c r="AL1519" s="198">
        <f>IF(ISERROR(VLOOKUP(Y1519,Datos!B1512:E1517,3,0)),0,VLOOKUP(Y1519,Datos!B1512:E1517,3,0))</f>
        <v>0</v>
      </c>
      <c r="AM1519" s="198">
        <f t="shared" si="74"/>
        <v>4</v>
      </c>
      <c r="AN1519" s="198" t="str">
        <f>IF(ISERROR(VLOOKUP($AM1519,Datos!$I$24:$J$28,2,0)),"-",VLOOKUP($AM1519,Datos!$I$24:$J$28,2,0))</f>
        <v>Moderado</v>
      </c>
    </row>
    <row r="1520" spans="1:40" s="199" customFormat="1">
      <c r="A1520" s="196"/>
      <c r="B1520" s="177"/>
      <c r="C1520" s="177"/>
      <c r="D1520" s="177"/>
      <c r="E1520" s="177"/>
      <c r="F1520" s="177"/>
      <c r="G1520" s="177"/>
      <c r="H1520" s="177"/>
      <c r="I1520" s="177"/>
      <c r="J1520" s="177"/>
      <c r="K1520" s="177"/>
      <c r="L1520" s="177"/>
      <c r="M1520" s="178" t="s">
        <v>191</v>
      </c>
      <c r="N1520" s="178" t="s">
        <v>194</v>
      </c>
      <c r="O1520" s="198">
        <f>IF( AND($M1520&lt;&gt;"", $N1520&lt;&gt;""), VLOOKUP( IF(ISERROR(VLOOKUP($M1520,Datos!$B$8:$C$13,2,0)),0,VLOOKUP($M1520,Datos!$B$8:$C$13,2,0)), Datos!$I$9:$N$13, IF(ISERROR(VLOOKUP($N1520,Datos!$B$17:$C$21,2,0)),0,VLOOKUP($N1520, Datos!$B$17:$C$21,2,0)+1),  0),  "-")</f>
        <v>22</v>
      </c>
      <c r="P1520" s="177"/>
      <c r="Q1520" s="177"/>
      <c r="R1520" s="177"/>
      <c r="S1520" s="178" t="s">
        <v>40</v>
      </c>
      <c r="T1520" s="198" t="str">
        <f>IF(ISERROR(VLOOKUP($S1520,Datos!$B$25:$C$29,2,0)),"", VLOOKUP($S1520,Datos!$B$25:$C$29,2,0))</f>
        <v>Alta</v>
      </c>
      <c r="U1520" s="198" t="str">
        <f>VLOOKUP($S1520,'Efectividad de Controles'!$B$5:$D$9,3,0)</f>
        <v>Impacto / Probabilidad</v>
      </c>
      <c r="V1520" s="177"/>
      <c r="W1520" s="177"/>
      <c r="X1520" s="178" t="s">
        <v>191</v>
      </c>
      <c r="Y1520" s="178" t="s">
        <v>196</v>
      </c>
      <c r="Z1520" s="198">
        <f>IF( AND($X1520&lt;&gt;"", $Y1520&lt;&gt;""), VLOOKUP( IF(ISERROR(VLOOKUP($X1520,Datos!$B$8:$C$13,2,0)),0,VLOOKUP($X1520,Datos!$B$8:$C$13,2,0)), Datos!$I$9:$N$13, IF(ISERROR(VLOOKUP($Y1520,Datos!$B$17:$C$21,2,0)),0,VLOOKUP($Y1520, Datos!$B$17:$C$21,2,0)+1),  0),  "-")</f>
        <v>25</v>
      </c>
      <c r="AA1520" s="177"/>
      <c r="AB1520" s="177"/>
      <c r="AC1520" s="179"/>
      <c r="AD1520" s="180"/>
      <c r="AE1520" s="198">
        <f t="shared" si="72"/>
        <v>22</v>
      </c>
      <c r="AF1520" s="198">
        <f t="shared" si="73"/>
        <v>25</v>
      </c>
      <c r="AG1520" s="178">
        <v>3</v>
      </c>
      <c r="AH1520" s="198" t="str">
        <f>IF(ISERROR(VLOOKUP($AG1520,Datos!$A$9:$E$13,2,0)),"",VLOOKUP($AG1520,Datos!$A$9:$E$13,2,0))</f>
        <v>3 Moderado</v>
      </c>
      <c r="AI1520" s="197" t="str">
        <f>IF(ISERROR(VLOOKUP($AJ1520,Datos!$D$8:$E$13,2,0)),0,VLOOKUP($AJ1520,Datos!$D$8:$E$13,2,0))</f>
        <v>Extremadamente Dañino</v>
      </c>
      <c r="AJ1520" s="198">
        <f>IF(ISERROR(VLOOKUP($X1520,Datos!$B$8:$E$13,3,0)), 0, VLOOKUP($X1520,Datos!$B$8:$E$13,3,0))</f>
        <v>4</v>
      </c>
      <c r="AK1520" s="198">
        <f>IF(ISERROR(VLOOKUP(AL1520,Datos!D1513:E1518,2,0)),0,VLOOKUP(AL1520,Datos!D1513:E1518,2,0))</f>
        <v>0</v>
      </c>
      <c r="AL1520" s="198">
        <f>IF(ISERROR(VLOOKUP(Y1520,Datos!B1513:E1518,3,0)),0,VLOOKUP(Y1520,Datos!B1513:E1518,3,0))</f>
        <v>0</v>
      </c>
      <c r="AM1520" s="198">
        <f t="shared" si="74"/>
        <v>4</v>
      </c>
      <c r="AN1520" s="198" t="str">
        <f>IF(ISERROR(VLOOKUP($AM1520,Datos!$I$24:$J$28,2,0)),"-",VLOOKUP($AM1520,Datos!$I$24:$J$28,2,0))</f>
        <v>Moderado</v>
      </c>
    </row>
    <row r="1521" spans="1:40" s="199" customFormat="1">
      <c r="A1521" s="196"/>
      <c r="B1521" s="177"/>
      <c r="C1521" s="177"/>
      <c r="D1521" s="177"/>
      <c r="E1521" s="177"/>
      <c r="F1521" s="177"/>
      <c r="G1521" s="177"/>
      <c r="H1521" s="177"/>
      <c r="I1521" s="177"/>
      <c r="J1521" s="177"/>
      <c r="K1521" s="177"/>
      <c r="L1521" s="177"/>
      <c r="M1521" s="178" t="s">
        <v>191</v>
      </c>
      <c r="N1521" s="178" t="s">
        <v>194</v>
      </c>
      <c r="O1521" s="198">
        <f>IF( AND($M1521&lt;&gt;"", $N1521&lt;&gt;""), VLOOKUP( IF(ISERROR(VLOOKUP($M1521,Datos!$B$8:$C$13,2,0)),0,VLOOKUP($M1521,Datos!$B$8:$C$13,2,0)), Datos!$I$9:$N$13, IF(ISERROR(VLOOKUP($N1521,Datos!$B$17:$C$21,2,0)),0,VLOOKUP($N1521, Datos!$B$17:$C$21,2,0)+1),  0),  "-")</f>
        <v>22</v>
      </c>
      <c r="P1521" s="177"/>
      <c r="Q1521" s="177"/>
      <c r="R1521" s="177"/>
      <c r="S1521" s="178" t="s">
        <v>40</v>
      </c>
      <c r="T1521" s="198" t="str">
        <f>IF(ISERROR(VLOOKUP($S1521,Datos!$B$25:$C$29,2,0)),"", VLOOKUP($S1521,Datos!$B$25:$C$29,2,0))</f>
        <v>Alta</v>
      </c>
      <c r="U1521" s="198" t="str">
        <f>VLOOKUP($S1521,'Efectividad de Controles'!$B$5:$D$9,3,0)</f>
        <v>Impacto / Probabilidad</v>
      </c>
      <c r="V1521" s="177"/>
      <c r="W1521" s="177"/>
      <c r="X1521" s="178" t="s">
        <v>191</v>
      </c>
      <c r="Y1521" s="178" t="s">
        <v>196</v>
      </c>
      <c r="Z1521" s="198">
        <f>IF( AND($X1521&lt;&gt;"", $Y1521&lt;&gt;""), VLOOKUP( IF(ISERROR(VLOOKUP($X1521,Datos!$B$8:$C$13,2,0)),0,VLOOKUP($X1521,Datos!$B$8:$C$13,2,0)), Datos!$I$9:$N$13, IF(ISERROR(VLOOKUP($Y1521,Datos!$B$17:$C$21,2,0)),0,VLOOKUP($Y1521, Datos!$B$17:$C$21,2,0)+1),  0),  "-")</f>
        <v>25</v>
      </c>
      <c r="AA1521" s="177"/>
      <c r="AB1521" s="177"/>
      <c r="AC1521" s="179"/>
      <c r="AD1521" s="180"/>
      <c r="AE1521" s="198">
        <f t="shared" si="72"/>
        <v>22</v>
      </c>
      <c r="AF1521" s="198">
        <f t="shared" si="73"/>
        <v>25</v>
      </c>
      <c r="AG1521" s="178">
        <v>3</v>
      </c>
      <c r="AH1521" s="198" t="str">
        <f>IF(ISERROR(VLOOKUP($AG1521,Datos!$A$9:$E$13,2,0)),"",VLOOKUP($AG1521,Datos!$A$9:$E$13,2,0))</f>
        <v>3 Moderado</v>
      </c>
      <c r="AI1521" s="197" t="str">
        <f>IF(ISERROR(VLOOKUP($AJ1521,Datos!$D$8:$E$13,2,0)),0,VLOOKUP($AJ1521,Datos!$D$8:$E$13,2,0))</f>
        <v>Extremadamente Dañino</v>
      </c>
      <c r="AJ1521" s="198">
        <f>IF(ISERROR(VLOOKUP($X1521,Datos!$B$8:$E$13,3,0)), 0, VLOOKUP($X1521,Datos!$B$8:$E$13,3,0))</f>
        <v>4</v>
      </c>
      <c r="AK1521" s="198">
        <f>IF(ISERROR(VLOOKUP(AL1521,Datos!D1514:E1519,2,0)),0,VLOOKUP(AL1521,Datos!D1514:E1519,2,0))</f>
        <v>0</v>
      </c>
      <c r="AL1521" s="198">
        <f>IF(ISERROR(VLOOKUP(Y1521,Datos!B1514:E1519,3,0)),0,VLOOKUP(Y1521,Datos!B1514:E1519,3,0))</f>
        <v>0</v>
      </c>
      <c r="AM1521" s="198">
        <f t="shared" si="74"/>
        <v>4</v>
      </c>
      <c r="AN1521" s="198" t="str">
        <f>IF(ISERROR(VLOOKUP($AM1521,Datos!$I$24:$J$28,2,0)),"-",VLOOKUP($AM1521,Datos!$I$24:$J$28,2,0))</f>
        <v>Moderado</v>
      </c>
    </row>
    <row r="1522" spans="1:40" s="199" customFormat="1">
      <c r="A1522" s="196"/>
      <c r="B1522" s="177"/>
      <c r="C1522" s="177"/>
      <c r="D1522" s="177"/>
      <c r="E1522" s="177"/>
      <c r="F1522" s="177"/>
      <c r="G1522" s="177"/>
      <c r="H1522" s="177"/>
      <c r="I1522" s="177"/>
      <c r="J1522" s="177"/>
      <c r="K1522" s="177"/>
      <c r="L1522" s="177"/>
      <c r="M1522" s="178" t="s">
        <v>191</v>
      </c>
      <c r="N1522" s="178" t="s">
        <v>194</v>
      </c>
      <c r="O1522" s="198">
        <f>IF( AND($M1522&lt;&gt;"", $N1522&lt;&gt;""), VLOOKUP( IF(ISERROR(VLOOKUP($M1522,Datos!$B$8:$C$13,2,0)),0,VLOOKUP($M1522,Datos!$B$8:$C$13,2,0)), Datos!$I$9:$N$13, IF(ISERROR(VLOOKUP($N1522,Datos!$B$17:$C$21,2,0)),0,VLOOKUP($N1522, Datos!$B$17:$C$21,2,0)+1),  0),  "-")</f>
        <v>22</v>
      </c>
      <c r="P1522" s="177"/>
      <c r="Q1522" s="177"/>
      <c r="R1522" s="177"/>
      <c r="S1522" s="178" t="s">
        <v>40</v>
      </c>
      <c r="T1522" s="198" t="str">
        <f>IF(ISERROR(VLOOKUP($S1522,Datos!$B$25:$C$29,2,0)),"", VLOOKUP($S1522,Datos!$B$25:$C$29,2,0))</f>
        <v>Alta</v>
      </c>
      <c r="U1522" s="198" t="str">
        <f>VLOOKUP($S1522,'Efectividad de Controles'!$B$5:$D$9,3,0)</f>
        <v>Impacto / Probabilidad</v>
      </c>
      <c r="V1522" s="177"/>
      <c r="W1522" s="177"/>
      <c r="X1522" s="178" t="s">
        <v>191</v>
      </c>
      <c r="Y1522" s="178" t="s">
        <v>196</v>
      </c>
      <c r="Z1522" s="198">
        <f>IF( AND($X1522&lt;&gt;"", $Y1522&lt;&gt;""), VLOOKUP( IF(ISERROR(VLOOKUP($X1522,Datos!$B$8:$C$13,2,0)),0,VLOOKUP($X1522,Datos!$B$8:$C$13,2,0)), Datos!$I$9:$N$13, IF(ISERROR(VLOOKUP($Y1522,Datos!$B$17:$C$21,2,0)),0,VLOOKUP($Y1522, Datos!$B$17:$C$21,2,0)+1),  0),  "-")</f>
        <v>25</v>
      </c>
      <c r="AA1522" s="177"/>
      <c r="AB1522" s="177"/>
      <c r="AC1522" s="179"/>
      <c r="AD1522" s="180"/>
      <c r="AE1522" s="198">
        <f t="shared" si="72"/>
        <v>22</v>
      </c>
      <c r="AF1522" s="198">
        <f t="shared" si="73"/>
        <v>25</v>
      </c>
      <c r="AG1522" s="178">
        <v>3</v>
      </c>
      <c r="AH1522" s="198" t="str">
        <f>IF(ISERROR(VLOOKUP($AG1522,Datos!$A$9:$E$13,2,0)),"",VLOOKUP($AG1522,Datos!$A$9:$E$13,2,0))</f>
        <v>3 Moderado</v>
      </c>
      <c r="AI1522" s="197" t="str">
        <f>IF(ISERROR(VLOOKUP($AJ1522,Datos!$D$8:$E$13,2,0)),0,VLOOKUP($AJ1522,Datos!$D$8:$E$13,2,0))</f>
        <v>Extremadamente Dañino</v>
      </c>
      <c r="AJ1522" s="198">
        <f>IF(ISERROR(VLOOKUP($X1522,Datos!$B$8:$E$13,3,0)), 0, VLOOKUP($X1522,Datos!$B$8:$E$13,3,0))</f>
        <v>4</v>
      </c>
      <c r="AK1522" s="198">
        <f>IF(ISERROR(VLOOKUP(AL1522,Datos!D1515:E1520,2,0)),0,VLOOKUP(AL1522,Datos!D1515:E1520,2,0))</f>
        <v>0</v>
      </c>
      <c r="AL1522" s="198">
        <f>IF(ISERROR(VLOOKUP(Y1522,Datos!B1515:E1520,3,0)),0,VLOOKUP(Y1522,Datos!B1515:E1520,3,0))</f>
        <v>0</v>
      </c>
      <c r="AM1522" s="198">
        <f t="shared" si="74"/>
        <v>4</v>
      </c>
      <c r="AN1522" s="198" t="str">
        <f>IF(ISERROR(VLOOKUP($AM1522,Datos!$I$24:$J$28,2,0)),"-",VLOOKUP($AM1522,Datos!$I$24:$J$28,2,0))</f>
        <v>Moderado</v>
      </c>
    </row>
    <row r="1523" spans="1:40" s="199" customFormat="1">
      <c r="A1523" s="196"/>
      <c r="B1523" s="177"/>
      <c r="C1523" s="177"/>
      <c r="D1523" s="177"/>
      <c r="E1523" s="177"/>
      <c r="F1523" s="177"/>
      <c r="G1523" s="177"/>
      <c r="H1523" s="177"/>
      <c r="I1523" s="177"/>
      <c r="J1523" s="177"/>
      <c r="K1523" s="177"/>
      <c r="L1523" s="177"/>
      <c r="M1523" s="178" t="s">
        <v>191</v>
      </c>
      <c r="N1523" s="178" t="s">
        <v>194</v>
      </c>
      <c r="O1523" s="198">
        <f>IF( AND($M1523&lt;&gt;"", $N1523&lt;&gt;""), VLOOKUP( IF(ISERROR(VLOOKUP($M1523,Datos!$B$8:$C$13,2,0)),0,VLOOKUP($M1523,Datos!$B$8:$C$13,2,0)), Datos!$I$9:$N$13, IF(ISERROR(VLOOKUP($N1523,Datos!$B$17:$C$21,2,0)),0,VLOOKUP($N1523, Datos!$B$17:$C$21,2,0)+1),  0),  "-")</f>
        <v>22</v>
      </c>
      <c r="P1523" s="177"/>
      <c r="Q1523" s="177"/>
      <c r="R1523" s="177"/>
      <c r="S1523" s="178" t="s">
        <v>40</v>
      </c>
      <c r="T1523" s="198" t="str">
        <f>IF(ISERROR(VLOOKUP($S1523,Datos!$B$25:$C$29,2,0)),"", VLOOKUP($S1523,Datos!$B$25:$C$29,2,0))</f>
        <v>Alta</v>
      </c>
      <c r="U1523" s="198" t="str">
        <f>VLOOKUP($S1523,'Efectividad de Controles'!$B$5:$D$9,3,0)</f>
        <v>Impacto / Probabilidad</v>
      </c>
      <c r="V1523" s="177"/>
      <c r="W1523" s="177"/>
      <c r="X1523" s="178" t="s">
        <v>191</v>
      </c>
      <c r="Y1523" s="178" t="s">
        <v>196</v>
      </c>
      <c r="Z1523" s="198">
        <f>IF( AND($X1523&lt;&gt;"", $Y1523&lt;&gt;""), VLOOKUP( IF(ISERROR(VLOOKUP($X1523,Datos!$B$8:$C$13,2,0)),0,VLOOKUP($X1523,Datos!$B$8:$C$13,2,0)), Datos!$I$9:$N$13, IF(ISERROR(VLOOKUP($Y1523,Datos!$B$17:$C$21,2,0)),0,VLOOKUP($Y1523, Datos!$B$17:$C$21,2,0)+1),  0),  "-")</f>
        <v>25</v>
      </c>
      <c r="AA1523" s="177"/>
      <c r="AB1523" s="177"/>
      <c r="AC1523" s="179"/>
      <c r="AD1523" s="180"/>
      <c r="AE1523" s="198">
        <f t="shared" si="72"/>
        <v>22</v>
      </c>
      <c r="AF1523" s="198">
        <f t="shared" si="73"/>
        <v>25</v>
      </c>
      <c r="AG1523" s="178">
        <v>3</v>
      </c>
      <c r="AH1523" s="198" t="str">
        <f>IF(ISERROR(VLOOKUP($AG1523,Datos!$A$9:$E$13,2,0)),"",VLOOKUP($AG1523,Datos!$A$9:$E$13,2,0))</f>
        <v>3 Moderado</v>
      </c>
      <c r="AI1523" s="197" t="str">
        <f>IF(ISERROR(VLOOKUP($AJ1523,Datos!$D$8:$E$13,2,0)),0,VLOOKUP($AJ1523,Datos!$D$8:$E$13,2,0))</f>
        <v>Extremadamente Dañino</v>
      </c>
      <c r="AJ1523" s="198">
        <f>IF(ISERROR(VLOOKUP($X1523,Datos!$B$8:$E$13,3,0)), 0, VLOOKUP($X1523,Datos!$B$8:$E$13,3,0))</f>
        <v>4</v>
      </c>
      <c r="AK1523" s="198">
        <f>IF(ISERROR(VLOOKUP(AL1523,Datos!D1516:E1521,2,0)),0,VLOOKUP(AL1523,Datos!D1516:E1521,2,0))</f>
        <v>0</v>
      </c>
      <c r="AL1523" s="198">
        <f>IF(ISERROR(VLOOKUP(Y1523,Datos!B1516:E1521,3,0)),0,VLOOKUP(Y1523,Datos!B1516:E1521,3,0))</f>
        <v>0</v>
      </c>
      <c r="AM1523" s="198">
        <f t="shared" si="74"/>
        <v>4</v>
      </c>
      <c r="AN1523" s="198" t="str">
        <f>IF(ISERROR(VLOOKUP($AM1523,Datos!$I$24:$J$28,2,0)),"-",VLOOKUP($AM1523,Datos!$I$24:$J$28,2,0))</f>
        <v>Moderado</v>
      </c>
    </row>
    <row r="1524" spans="1:40" s="199" customFormat="1">
      <c r="A1524" s="196"/>
      <c r="B1524" s="177"/>
      <c r="C1524" s="177"/>
      <c r="D1524" s="177"/>
      <c r="E1524" s="177"/>
      <c r="F1524" s="177"/>
      <c r="G1524" s="177"/>
      <c r="H1524" s="177"/>
      <c r="I1524" s="177"/>
      <c r="J1524" s="177"/>
      <c r="K1524" s="177"/>
      <c r="L1524" s="177"/>
      <c r="M1524" s="178" t="s">
        <v>191</v>
      </c>
      <c r="N1524" s="178" t="s">
        <v>194</v>
      </c>
      <c r="O1524" s="198">
        <f>IF( AND($M1524&lt;&gt;"", $N1524&lt;&gt;""), VLOOKUP( IF(ISERROR(VLOOKUP($M1524,Datos!$B$8:$C$13,2,0)),0,VLOOKUP($M1524,Datos!$B$8:$C$13,2,0)), Datos!$I$9:$N$13, IF(ISERROR(VLOOKUP($N1524,Datos!$B$17:$C$21,2,0)),0,VLOOKUP($N1524, Datos!$B$17:$C$21,2,0)+1),  0),  "-")</f>
        <v>22</v>
      </c>
      <c r="P1524" s="177"/>
      <c r="Q1524" s="177"/>
      <c r="R1524" s="177"/>
      <c r="S1524" s="178" t="s">
        <v>40</v>
      </c>
      <c r="T1524" s="198" t="str">
        <f>IF(ISERROR(VLOOKUP($S1524,Datos!$B$25:$C$29,2,0)),"", VLOOKUP($S1524,Datos!$B$25:$C$29,2,0))</f>
        <v>Alta</v>
      </c>
      <c r="U1524" s="198" t="str">
        <f>VLOOKUP($S1524,'Efectividad de Controles'!$B$5:$D$9,3,0)</f>
        <v>Impacto / Probabilidad</v>
      </c>
      <c r="V1524" s="177"/>
      <c r="W1524" s="177"/>
      <c r="X1524" s="178" t="s">
        <v>191</v>
      </c>
      <c r="Y1524" s="178" t="s">
        <v>196</v>
      </c>
      <c r="Z1524" s="198">
        <f>IF( AND($X1524&lt;&gt;"", $Y1524&lt;&gt;""), VLOOKUP( IF(ISERROR(VLOOKUP($X1524,Datos!$B$8:$C$13,2,0)),0,VLOOKUP($X1524,Datos!$B$8:$C$13,2,0)), Datos!$I$9:$N$13, IF(ISERROR(VLOOKUP($Y1524,Datos!$B$17:$C$21,2,0)),0,VLOOKUP($Y1524, Datos!$B$17:$C$21,2,0)+1),  0),  "-")</f>
        <v>25</v>
      </c>
      <c r="AA1524" s="177"/>
      <c r="AB1524" s="177"/>
      <c r="AC1524" s="179"/>
      <c r="AD1524" s="180"/>
      <c r="AE1524" s="198">
        <f t="shared" si="72"/>
        <v>22</v>
      </c>
      <c r="AF1524" s="198">
        <f t="shared" si="73"/>
        <v>25</v>
      </c>
      <c r="AG1524" s="178">
        <v>3</v>
      </c>
      <c r="AH1524" s="198" t="str">
        <f>IF(ISERROR(VLOOKUP($AG1524,Datos!$A$9:$E$13,2,0)),"",VLOOKUP($AG1524,Datos!$A$9:$E$13,2,0))</f>
        <v>3 Moderado</v>
      </c>
      <c r="AI1524" s="197" t="str">
        <f>IF(ISERROR(VLOOKUP($AJ1524,Datos!$D$8:$E$13,2,0)),0,VLOOKUP($AJ1524,Datos!$D$8:$E$13,2,0))</f>
        <v>Extremadamente Dañino</v>
      </c>
      <c r="AJ1524" s="198">
        <f>IF(ISERROR(VLOOKUP($X1524,Datos!$B$8:$E$13,3,0)), 0, VLOOKUP($X1524,Datos!$B$8:$E$13,3,0))</f>
        <v>4</v>
      </c>
      <c r="AK1524" s="198">
        <f>IF(ISERROR(VLOOKUP(AL1524,Datos!D1517:E1522,2,0)),0,VLOOKUP(AL1524,Datos!D1517:E1522,2,0))</f>
        <v>0</v>
      </c>
      <c r="AL1524" s="198">
        <f>IF(ISERROR(VLOOKUP(Y1524,Datos!B1517:E1522,3,0)),0,VLOOKUP(Y1524,Datos!B1517:E1522,3,0))</f>
        <v>0</v>
      </c>
      <c r="AM1524" s="198">
        <f t="shared" si="74"/>
        <v>4</v>
      </c>
      <c r="AN1524" s="198" t="str">
        <f>IF(ISERROR(VLOOKUP($AM1524,Datos!$I$24:$J$28,2,0)),"-",VLOOKUP($AM1524,Datos!$I$24:$J$28,2,0))</f>
        <v>Moderado</v>
      </c>
    </row>
    <row r="1525" spans="1:40" s="199" customFormat="1">
      <c r="A1525" s="196"/>
      <c r="B1525" s="177"/>
      <c r="C1525" s="177"/>
      <c r="D1525" s="177"/>
      <c r="E1525" s="177"/>
      <c r="F1525" s="177"/>
      <c r="G1525" s="177"/>
      <c r="H1525" s="177"/>
      <c r="I1525" s="177"/>
      <c r="J1525" s="177"/>
      <c r="K1525" s="177"/>
      <c r="L1525" s="177"/>
      <c r="M1525" s="178" t="s">
        <v>191</v>
      </c>
      <c r="N1525" s="178" t="s">
        <v>194</v>
      </c>
      <c r="O1525" s="198">
        <f>IF( AND($M1525&lt;&gt;"", $N1525&lt;&gt;""), VLOOKUP( IF(ISERROR(VLOOKUP($M1525,Datos!$B$8:$C$13,2,0)),0,VLOOKUP($M1525,Datos!$B$8:$C$13,2,0)), Datos!$I$9:$N$13, IF(ISERROR(VLOOKUP($N1525,Datos!$B$17:$C$21,2,0)),0,VLOOKUP($N1525, Datos!$B$17:$C$21,2,0)+1),  0),  "-")</f>
        <v>22</v>
      </c>
      <c r="P1525" s="177"/>
      <c r="Q1525" s="177"/>
      <c r="R1525" s="177"/>
      <c r="S1525" s="178" t="s">
        <v>40</v>
      </c>
      <c r="T1525" s="198" t="str">
        <f>IF(ISERROR(VLOOKUP($S1525,Datos!$B$25:$C$29,2,0)),"", VLOOKUP($S1525,Datos!$B$25:$C$29,2,0))</f>
        <v>Alta</v>
      </c>
      <c r="U1525" s="198" t="str">
        <f>VLOOKUP($S1525,'Efectividad de Controles'!$B$5:$D$9,3,0)</f>
        <v>Impacto / Probabilidad</v>
      </c>
      <c r="V1525" s="177"/>
      <c r="W1525" s="177"/>
      <c r="X1525" s="178" t="s">
        <v>191</v>
      </c>
      <c r="Y1525" s="178" t="s">
        <v>196</v>
      </c>
      <c r="Z1525" s="198">
        <f>IF( AND($X1525&lt;&gt;"", $Y1525&lt;&gt;""), VLOOKUP( IF(ISERROR(VLOOKUP($X1525,Datos!$B$8:$C$13,2,0)),0,VLOOKUP($X1525,Datos!$B$8:$C$13,2,0)), Datos!$I$9:$N$13, IF(ISERROR(VLOOKUP($Y1525,Datos!$B$17:$C$21,2,0)),0,VLOOKUP($Y1525, Datos!$B$17:$C$21,2,0)+1),  0),  "-")</f>
        <v>25</v>
      </c>
      <c r="AA1525" s="177"/>
      <c r="AB1525" s="177"/>
      <c r="AC1525" s="179"/>
      <c r="AD1525" s="180"/>
      <c r="AE1525" s="198">
        <f t="shared" si="72"/>
        <v>22</v>
      </c>
      <c r="AF1525" s="198">
        <f t="shared" si="73"/>
        <v>25</v>
      </c>
      <c r="AG1525" s="178">
        <v>3</v>
      </c>
      <c r="AH1525" s="198" t="str">
        <f>IF(ISERROR(VLOOKUP($AG1525,Datos!$A$9:$E$13,2,0)),"",VLOOKUP($AG1525,Datos!$A$9:$E$13,2,0))</f>
        <v>3 Moderado</v>
      </c>
      <c r="AI1525" s="197" t="str">
        <f>IF(ISERROR(VLOOKUP($AJ1525,Datos!$D$8:$E$13,2,0)),0,VLOOKUP($AJ1525,Datos!$D$8:$E$13,2,0))</f>
        <v>Extremadamente Dañino</v>
      </c>
      <c r="AJ1525" s="198">
        <f>IF(ISERROR(VLOOKUP($X1525,Datos!$B$8:$E$13,3,0)), 0, VLOOKUP($X1525,Datos!$B$8:$E$13,3,0))</f>
        <v>4</v>
      </c>
      <c r="AK1525" s="198">
        <f>IF(ISERROR(VLOOKUP(AL1525,Datos!D1518:E1523,2,0)),0,VLOOKUP(AL1525,Datos!D1518:E1523,2,0))</f>
        <v>0</v>
      </c>
      <c r="AL1525" s="198">
        <f>IF(ISERROR(VLOOKUP(Y1525,Datos!B1518:E1523,3,0)),0,VLOOKUP(Y1525,Datos!B1518:E1523,3,0))</f>
        <v>0</v>
      </c>
      <c r="AM1525" s="198">
        <f t="shared" si="74"/>
        <v>4</v>
      </c>
      <c r="AN1525" s="198" t="str">
        <f>IF(ISERROR(VLOOKUP($AM1525,Datos!$I$24:$J$28,2,0)),"-",VLOOKUP($AM1525,Datos!$I$24:$J$28,2,0))</f>
        <v>Moderado</v>
      </c>
    </row>
    <row r="1526" spans="1:40" s="199" customFormat="1">
      <c r="A1526" s="196"/>
      <c r="B1526" s="177"/>
      <c r="C1526" s="177"/>
      <c r="D1526" s="177"/>
      <c r="E1526" s="177"/>
      <c r="F1526" s="177"/>
      <c r="G1526" s="177"/>
      <c r="H1526" s="177"/>
      <c r="I1526" s="177"/>
      <c r="J1526" s="177"/>
      <c r="K1526" s="177"/>
      <c r="L1526" s="177"/>
      <c r="M1526" s="178" t="s">
        <v>191</v>
      </c>
      <c r="N1526" s="178" t="s">
        <v>194</v>
      </c>
      <c r="O1526" s="198">
        <f>IF( AND($M1526&lt;&gt;"", $N1526&lt;&gt;""), VLOOKUP( IF(ISERROR(VLOOKUP($M1526,Datos!$B$8:$C$13,2,0)),0,VLOOKUP($M1526,Datos!$B$8:$C$13,2,0)), Datos!$I$9:$N$13, IF(ISERROR(VLOOKUP($N1526,Datos!$B$17:$C$21,2,0)),0,VLOOKUP($N1526, Datos!$B$17:$C$21,2,0)+1),  0),  "-")</f>
        <v>22</v>
      </c>
      <c r="P1526" s="177"/>
      <c r="Q1526" s="177"/>
      <c r="R1526" s="177"/>
      <c r="S1526" s="178" t="s">
        <v>40</v>
      </c>
      <c r="T1526" s="198" t="str">
        <f>IF(ISERROR(VLOOKUP($S1526,Datos!$B$25:$C$29,2,0)),"", VLOOKUP($S1526,Datos!$B$25:$C$29,2,0))</f>
        <v>Alta</v>
      </c>
      <c r="U1526" s="198" t="str">
        <f>VLOOKUP($S1526,'Efectividad de Controles'!$B$5:$D$9,3,0)</f>
        <v>Impacto / Probabilidad</v>
      </c>
      <c r="V1526" s="177"/>
      <c r="W1526" s="177"/>
      <c r="X1526" s="178" t="s">
        <v>191</v>
      </c>
      <c r="Y1526" s="178" t="s">
        <v>196</v>
      </c>
      <c r="Z1526" s="198">
        <f>IF( AND($X1526&lt;&gt;"", $Y1526&lt;&gt;""), VLOOKUP( IF(ISERROR(VLOOKUP($X1526,Datos!$B$8:$C$13,2,0)),0,VLOOKUP($X1526,Datos!$B$8:$C$13,2,0)), Datos!$I$9:$N$13, IF(ISERROR(VLOOKUP($Y1526,Datos!$B$17:$C$21,2,0)),0,VLOOKUP($Y1526, Datos!$B$17:$C$21,2,0)+1),  0),  "-")</f>
        <v>25</v>
      </c>
      <c r="AA1526" s="177"/>
      <c r="AB1526" s="177"/>
      <c r="AC1526" s="179"/>
      <c r="AD1526" s="180"/>
      <c r="AE1526" s="198">
        <f t="shared" si="72"/>
        <v>22</v>
      </c>
      <c r="AF1526" s="198">
        <f t="shared" si="73"/>
        <v>25</v>
      </c>
      <c r="AG1526" s="178">
        <v>3</v>
      </c>
      <c r="AH1526" s="198" t="str">
        <f>IF(ISERROR(VLOOKUP($AG1526,Datos!$A$9:$E$13,2,0)),"",VLOOKUP($AG1526,Datos!$A$9:$E$13,2,0))</f>
        <v>3 Moderado</v>
      </c>
      <c r="AI1526" s="197" t="str">
        <f>IF(ISERROR(VLOOKUP($AJ1526,Datos!$D$8:$E$13,2,0)),0,VLOOKUP($AJ1526,Datos!$D$8:$E$13,2,0))</f>
        <v>Extremadamente Dañino</v>
      </c>
      <c r="AJ1526" s="198">
        <f>IF(ISERROR(VLOOKUP($X1526,Datos!$B$8:$E$13,3,0)), 0, VLOOKUP($X1526,Datos!$B$8:$E$13,3,0))</f>
        <v>4</v>
      </c>
      <c r="AK1526" s="198">
        <f>IF(ISERROR(VLOOKUP(AL1526,Datos!D1519:E1524,2,0)),0,VLOOKUP(AL1526,Datos!D1519:E1524,2,0))</f>
        <v>0</v>
      </c>
      <c r="AL1526" s="198">
        <f>IF(ISERROR(VLOOKUP(Y1526,Datos!B1519:E1524,3,0)),0,VLOOKUP(Y1526,Datos!B1519:E1524,3,0))</f>
        <v>0</v>
      </c>
      <c r="AM1526" s="198">
        <f t="shared" si="74"/>
        <v>4</v>
      </c>
      <c r="AN1526" s="198" t="str">
        <f>IF(ISERROR(VLOOKUP($AM1526,Datos!$I$24:$J$28,2,0)),"-",VLOOKUP($AM1526,Datos!$I$24:$J$28,2,0))</f>
        <v>Moderado</v>
      </c>
    </row>
    <row r="1527" spans="1:40" s="199" customFormat="1">
      <c r="A1527" s="196"/>
      <c r="B1527" s="177"/>
      <c r="C1527" s="177"/>
      <c r="D1527" s="177"/>
      <c r="E1527" s="177"/>
      <c r="F1527" s="177"/>
      <c r="G1527" s="177"/>
      <c r="H1527" s="177"/>
      <c r="I1527" s="177"/>
      <c r="J1527" s="177"/>
      <c r="K1527" s="177"/>
      <c r="L1527" s="177"/>
      <c r="M1527" s="178" t="s">
        <v>191</v>
      </c>
      <c r="N1527" s="178" t="s">
        <v>194</v>
      </c>
      <c r="O1527" s="198">
        <f>IF( AND($M1527&lt;&gt;"", $N1527&lt;&gt;""), VLOOKUP( IF(ISERROR(VLOOKUP($M1527,Datos!$B$8:$C$13,2,0)),0,VLOOKUP($M1527,Datos!$B$8:$C$13,2,0)), Datos!$I$9:$N$13, IF(ISERROR(VLOOKUP($N1527,Datos!$B$17:$C$21,2,0)),0,VLOOKUP($N1527, Datos!$B$17:$C$21,2,0)+1),  0),  "-")</f>
        <v>22</v>
      </c>
      <c r="P1527" s="177"/>
      <c r="Q1527" s="177"/>
      <c r="R1527" s="177"/>
      <c r="S1527" s="178" t="s">
        <v>40</v>
      </c>
      <c r="T1527" s="198" t="str">
        <f>IF(ISERROR(VLOOKUP($S1527,Datos!$B$25:$C$29,2,0)),"", VLOOKUP($S1527,Datos!$B$25:$C$29,2,0))</f>
        <v>Alta</v>
      </c>
      <c r="U1527" s="198" t="str">
        <f>VLOOKUP($S1527,'Efectividad de Controles'!$B$5:$D$9,3,0)</f>
        <v>Impacto / Probabilidad</v>
      </c>
      <c r="V1527" s="177"/>
      <c r="W1527" s="177"/>
      <c r="X1527" s="178" t="s">
        <v>191</v>
      </c>
      <c r="Y1527" s="178" t="s">
        <v>196</v>
      </c>
      <c r="Z1527" s="198">
        <f>IF( AND($X1527&lt;&gt;"", $Y1527&lt;&gt;""), VLOOKUP( IF(ISERROR(VLOOKUP($X1527,Datos!$B$8:$C$13,2,0)),0,VLOOKUP($X1527,Datos!$B$8:$C$13,2,0)), Datos!$I$9:$N$13, IF(ISERROR(VLOOKUP($Y1527,Datos!$B$17:$C$21,2,0)),0,VLOOKUP($Y1527, Datos!$B$17:$C$21,2,0)+1),  0),  "-")</f>
        <v>25</v>
      </c>
      <c r="AA1527" s="177"/>
      <c r="AB1527" s="177"/>
      <c r="AC1527" s="179"/>
      <c r="AD1527" s="180"/>
      <c r="AE1527" s="198">
        <f t="shared" si="72"/>
        <v>22</v>
      </c>
      <c r="AF1527" s="198">
        <f t="shared" si="73"/>
        <v>25</v>
      </c>
      <c r="AG1527" s="178">
        <v>3</v>
      </c>
      <c r="AH1527" s="198" t="str">
        <f>IF(ISERROR(VLOOKUP($AG1527,Datos!$A$9:$E$13,2,0)),"",VLOOKUP($AG1527,Datos!$A$9:$E$13,2,0))</f>
        <v>3 Moderado</v>
      </c>
      <c r="AI1527" s="197" t="str">
        <f>IF(ISERROR(VLOOKUP($AJ1527,Datos!$D$8:$E$13,2,0)),0,VLOOKUP($AJ1527,Datos!$D$8:$E$13,2,0))</f>
        <v>Extremadamente Dañino</v>
      </c>
      <c r="AJ1527" s="198">
        <f>IF(ISERROR(VLOOKUP($X1527,Datos!$B$8:$E$13,3,0)), 0, VLOOKUP($X1527,Datos!$B$8:$E$13,3,0))</f>
        <v>4</v>
      </c>
      <c r="AK1527" s="198">
        <f>IF(ISERROR(VLOOKUP(AL1527,Datos!D1520:E1525,2,0)),0,VLOOKUP(AL1527,Datos!D1520:E1525,2,0))</f>
        <v>0</v>
      </c>
      <c r="AL1527" s="198">
        <f>IF(ISERROR(VLOOKUP(Y1527,Datos!B1520:E1525,3,0)),0,VLOOKUP(Y1527,Datos!B1520:E1525,3,0))</f>
        <v>0</v>
      </c>
      <c r="AM1527" s="198">
        <f t="shared" si="74"/>
        <v>4</v>
      </c>
      <c r="AN1527" s="198" t="str">
        <f>IF(ISERROR(VLOOKUP($AM1527,Datos!$I$24:$J$28,2,0)),"-",VLOOKUP($AM1527,Datos!$I$24:$J$28,2,0))</f>
        <v>Moderado</v>
      </c>
    </row>
    <row r="1528" spans="1:40" s="199" customFormat="1">
      <c r="A1528" s="196"/>
      <c r="B1528" s="177"/>
      <c r="C1528" s="177"/>
      <c r="D1528" s="177"/>
      <c r="E1528" s="177"/>
      <c r="F1528" s="177"/>
      <c r="G1528" s="177"/>
      <c r="H1528" s="177"/>
      <c r="I1528" s="177"/>
      <c r="J1528" s="177"/>
      <c r="K1528" s="177"/>
      <c r="L1528" s="177"/>
      <c r="M1528" s="178" t="s">
        <v>191</v>
      </c>
      <c r="N1528" s="178" t="s">
        <v>194</v>
      </c>
      <c r="O1528" s="198">
        <f>IF( AND($M1528&lt;&gt;"", $N1528&lt;&gt;""), VLOOKUP( IF(ISERROR(VLOOKUP($M1528,Datos!$B$8:$C$13,2,0)),0,VLOOKUP($M1528,Datos!$B$8:$C$13,2,0)), Datos!$I$9:$N$13, IF(ISERROR(VLOOKUP($N1528,Datos!$B$17:$C$21,2,0)),0,VLOOKUP($N1528, Datos!$B$17:$C$21,2,0)+1),  0),  "-")</f>
        <v>22</v>
      </c>
      <c r="P1528" s="177"/>
      <c r="Q1528" s="177"/>
      <c r="R1528" s="177"/>
      <c r="S1528" s="178" t="s">
        <v>40</v>
      </c>
      <c r="T1528" s="198" t="str">
        <f>IF(ISERROR(VLOOKUP($S1528,Datos!$B$25:$C$29,2,0)),"", VLOOKUP($S1528,Datos!$B$25:$C$29,2,0))</f>
        <v>Alta</v>
      </c>
      <c r="U1528" s="198" t="str">
        <f>VLOOKUP($S1528,'Efectividad de Controles'!$B$5:$D$9,3,0)</f>
        <v>Impacto / Probabilidad</v>
      </c>
      <c r="V1528" s="177"/>
      <c r="W1528" s="177"/>
      <c r="X1528" s="178" t="s">
        <v>191</v>
      </c>
      <c r="Y1528" s="178" t="s">
        <v>196</v>
      </c>
      <c r="Z1528" s="198">
        <f>IF( AND($X1528&lt;&gt;"", $Y1528&lt;&gt;""), VLOOKUP( IF(ISERROR(VLOOKUP($X1528,Datos!$B$8:$C$13,2,0)),0,VLOOKUP($X1528,Datos!$B$8:$C$13,2,0)), Datos!$I$9:$N$13, IF(ISERROR(VLOOKUP($Y1528,Datos!$B$17:$C$21,2,0)),0,VLOOKUP($Y1528, Datos!$B$17:$C$21,2,0)+1),  0),  "-")</f>
        <v>25</v>
      </c>
      <c r="AA1528" s="177"/>
      <c r="AB1528" s="177"/>
      <c r="AC1528" s="179"/>
      <c r="AD1528" s="180"/>
      <c r="AE1528" s="198">
        <f t="shared" si="72"/>
        <v>22</v>
      </c>
      <c r="AF1528" s="198">
        <f t="shared" si="73"/>
        <v>25</v>
      </c>
      <c r="AG1528" s="178">
        <v>3</v>
      </c>
      <c r="AH1528" s="198" t="str">
        <f>IF(ISERROR(VLOOKUP($AG1528,Datos!$A$9:$E$13,2,0)),"",VLOOKUP($AG1528,Datos!$A$9:$E$13,2,0))</f>
        <v>3 Moderado</v>
      </c>
      <c r="AI1528" s="197" t="str">
        <f>IF(ISERROR(VLOOKUP($AJ1528,Datos!$D$8:$E$13,2,0)),0,VLOOKUP($AJ1528,Datos!$D$8:$E$13,2,0))</f>
        <v>Extremadamente Dañino</v>
      </c>
      <c r="AJ1528" s="198">
        <f>IF(ISERROR(VLOOKUP($X1528,Datos!$B$8:$E$13,3,0)), 0, VLOOKUP($X1528,Datos!$B$8:$E$13,3,0))</f>
        <v>4</v>
      </c>
      <c r="AK1528" s="198">
        <f>IF(ISERROR(VLOOKUP(AL1528,Datos!D1521:E1526,2,0)),0,VLOOKUP(AL1528,Datos!D1521:E1526,2,0))</f>
        <v>0</v>
      </c>
      <c r="AL1528" s="198">
        <f>IF(ISERROR(VLOOKUP(Y1528,Datos!B1521:E1526,3,0)),0,VLOOKUP(Y1528,Datos!B1521:E1526,3,0))</f>
        <v>0</v>
      </c>
      <c r="AM1528" s="198">
        <f t="shared" si="74"/>
        <v>4</v>
      </c>
      <c r="AN1528" s="198" t="str">
        <f>IF(ISERROR(VLOOKUP($AM1528,Datos!$I$24:$J$28,2,0)),"-",VLOOKUP($AM1528,Datos!$I$24:$J$28,2,0))</f>
        <v>Moderado</v>
      </c>
    </row>
    <row r="1529" spans="1:40" s="199" customFormat="1">
      <c r="A1529" s="196"/>
      <c r="B1529" s="177"/>
      <c r="C1529" s="177"/>
      <c r="D1529" s="177"/>
      <c r="E1529" s="177"/>
      <c r="F1529" s="177"/>
      <c r="G1529" s="177"/>
      <c r="H1529" s="177"/>
      <c r="I1529" s="177"/>
      <c r="J1529" s="177"/>
      <c r="K1529" s="177"/>
      <c r="L1529" s="177"/>
      <c r="M1529" s="178" t="s">
        <v>191</v>
      </c>
      <c r="N1529" s="178" t="s">
        <v>194</v>
      </c>
      <c r="O1529" s="198">
        <f>IF( AND($M1529&lt;&gt;"", $N1529&lt;&gt;""), VLOOKUP( IF(ISERROR(VLOOKUP($M1529,Datos!$B$8:$C$13,2,0)),0,VLOOKUP($M1529,Datos!$B$8:$C$13,2,0)), Datos!$I$9:$N$13, IF(ISERROR(VLOOKUP($N1529,Datos!$B$17:$C$21,2,0)),0,VLOOKUP($N1529, Datos!$B$17:$C$21,2,0)+1),  0),  "-")</f>
        <v>22</v>
      </c>
      <c r="P1529" s="177"/>
      <c r="Q1529" s="177"/>
      <c r="R1529" s="177"/>
      <c r="S1529" s="178" t="s">
        <v>40</v>
      </c>
      <c r="T1529" s="198" t="str">
        <f>IF(ISERROR(VLOOKUP($S1529,Datos!$B$25:$C$29,2,0)),"", VLOOKUP($S1529,Datos!$B$25:$C$29,2,0))</f>
        <v>Alta</v>
      </c>
      <c r="U1529" s="198" t="str">
        <f>VLOOKUP($S1529,'Efectividad de Controles'!$B$5:$D$9,3,0)</f>
        <v>Impacto / Probabilidad</v>
      </c>
      <c r="V1529" s="177"/>
      <c r="W1529" s="177"/>
      <c r="X1529" s="178" t="s">
        <v>191</v>
      </c>
      <c r="Y1529" s="178" t="s">
        <v>196</v>
      </c>
      <c r="Z1529" s="198">
        <f>IF( AND($X1529&lt;&gt;"", $Y1529&lt;&gt;""), VLOOKUP( IF(ISERROR(VLOOKUP($X1529,Datos!$B$8:$C$13,2,0)),0,VLOOKUP($X1529,Datos!$B$8:$C$13,2,0)), Datos!$I$9:$N$13, IF(ISERROR(VLOOKUP($Y1529,Datos!$B$17:$C$21,2,0)),0,VLOOKUP($Y1529, Datos!$B$17:$C$21,2,0)+1),  0),  "-")</f>
        <v>25</v>
      </c>
      <c r="AA1529" s="177"/>
      <c r="AB1529" s="177"/>
      <c r="AC1529" s="179"/>
      <c r="AD1529" s="180"/>
      <c r="AE1529" s="198">
        <f t="shared" si="72"/>
        <v>22</v>
      </c>
      <c r="AF1529" s="198">
        <f t="shared" si="73"/>
        <v>25</v>
      </c>
      <c r="AG1529" s="178">
        <v>3</v>
      </c>
      <c r="AH1529" s="198" t="str">
        <f>IF(ISERROR(VLOOKUP($AG1529,Datos!$A$9:$E$13,2,0)),"",VLOOKUP($AG1529,Datos!$A$9:$E$13,2,0))</f>
        <v>3 Moderado</v>
      </c>
      <c r="AI1529" s="197" t="str">
        <f>IF(ISERROR(VLOOKUP($AJ1529,Datos!$D$8:$E$13,2,0)),0,VLOOKUP($AJ1529,Datos!$D$8:$E$13,2,0))</f>
        <v>Extremadamente Dañino</v>
      </c>
      <c r="AJ1529" s="198">
        <f>IF(ISERROR(VLOOKUP($X1529,Datos!$B$8:$E$13,3,0)), 0, VLOOKUP($X1529,Datos!$B$8:$E$13,3,0))</f>
        <v>4</v>
      </c>
      <c r="AK1529" s="198">
        <f>IF(ISERROR(VLOOKUP(AL1529,Datos!D1522:E1527,2,0)),0,VLOOKUP(AL1529,Datos!D1522:E1527,2,0))</f>
        <v>0</v>
      </c>
      <c r="AL1529" s="198">
        <f>IF(ISERROR(VLOOKUP(Y1529,Datos!B1522:E1527,3,0)),0,VLOOKUP(Y1529,Datos!B1522:E1527,3,0))</f>
        <v>0</v>
      </c>
      <c r="AM1529" s="198">
        <f t="shared" si="74"/>
        <v>4</v>
      </c>
      <c r="AN1529" s="198" t="str">
        <f>IF(ISERROR(VLOOKUP($AM1529,Datos!$I$24:$J$28,2,0)),"-",VLOOKUP($AM1529,Datos!$I$24:$J$28,2,0))</f>
        <v>Moderado</v>
      </c>
    </row>
    <row r="1530" spans="1:40" s="199" customFormat="1">
      <c r="A1530" s="196"/>
      <c r="B1530" s="177"/>
      <c r="C1530" s="177"/>
      <c r="D1530" s="177"/>
      <c r="E1530" s="177"/>
      <c r="F1530" s="177"/>
      <c r="G1530" s="177"/>
      <c r="H1530" s="177"/>
      <c r="I1530" s="177"/>
      <c r="J1530" s="177"/>
      <c r="K1530" s="177"/>
      <c r="L1530" s="177"/>
      <c r="M1530" s="178" t="s">
        <v>191</v>
      </c>
      <c r="N1530" s="178" t="s">
        <v>194</v>
      </c>
      <c r="O1530" s="198">
        <f>IF( AND($M1530&lt;&gt;"", $N1530&lt;&gt;""), VLOOKUP( IF(ISERROR(VLOOKUP($M1530,Datos!$B$8:$C$13,2,0)),0,VLOOKUP($M1530,Datos!$B$8:$C$13,2,0)), Datos!$I$9:$N$13, IF(ISERROR(VLOOKUP($N1530,Datos!$B$17:$C$21,2,0)),0,VLOOKUP($N1530, Datos!$B$17:$C$21,2,0)+1),  0),  "-")</f>
        <v>22</v>
      </c>
      <c r="P1530" s="177"/>
      <c r="Q1530" s="177"/>
      <c r="R1530" s="177"/>
      <c r="S1530" s="178" t="s">
        <v>40</v>
      </c>
      <c r="T1530" s="198" t="str">
        <f>IF(ISERROR(VLOOKUP($S1530,Datos!$B$25:$C$29,2,0)),"", VLOOKUP($S1530,Datos!$B$25:$C$29,2,0))</f>
        <v>Alta</v>
      </c>
      <c r="U1530" s="198" t="str">
        <f>VLOOKUP($S1530,'Efectividad de Controles'!$B$5:$D$9,3,0)</f>
        <v>Impacto / Probabilidad</v>
      </c>
      <c r="V1530" s="177"/>
      <c r="W1530" s="177"/>
      <c r="X1530" s="178" t="s">
        <v>191</v>
      </c>
      <c r="Y1530" s="178" t="s">
        <v>196</v>
      </c>
      <c r="Z1530" s="198">
        <f>IF( AND($X1530&lt;&gt;"", $Y1530&lt;&gt;""), VLOOKUP( IF(ISERROR(VLOOKUP($X1530,Datos!$B$8:$C$13,2,0)),0,VLOOKUP($X1530,Datos!$B$8:$C$13,2,0)), Datos!$I$9:$N$13, IF(ISERROR(VLOOKUP($Y1530,Datos!$B$17:$C$21,2,0)),0,VLOOKUP($Y1530, Datos!$B$17:$C$21,2,0)+1),  0),  "-")</f>
        <v>25</v>
      </c>
      <c r="AA1530" s="177"/>
      <c r="AB1530" s="177"/>
      <c r="AC1530" s="179"/>
      <c r="AD1530" s="180"/>
      <c r="AE1530" s="198">
        <f t="shared" si="72"/>
        <v>22</v>
      </c>
      <c r="AF1530" s="198">
        <f t="shared" si="73"/>
        <v>25</v>
      </c>
      <c r="AG1530" s="178">
        <v>3</v>
      </c>
      <c r="AH1530" s="198" t="str">
        <f>IF(ISERROR(VLOOKUP($AG1530,Datos!$A$9:$E$13,2,0)),"",VLOOKUP($AG1530,Datos!$A$9:$E$13,2,0))</f>
        <v>3 Moderado</v>
      </c>
      <c r="AI1530" s="197" t="str">
        <f>IF(ISERROR(VLOOKUP($AJ1530,Datos!$D$8:$E$13,2,0)),0,VLOOKUP($AJ1530,Datos!$D$8:$E$13,2,0))</f>
        <v>Extremadamente Dañino</v>
      </c>
      <c r="AJ1530" s="198">
        <f>IF(ISERROR(VLOOKUP($X1530,Datos!$B$8:$E$13,3,0)), 0, VLOOKUP($X1530,Datos!$B$8:$E$13,3,0))</f>
        <v>4</v>
      </c>
      <c r="AK1530" s="198">
        <f>IF(ISERROR(VLOOKUP(AL1530,Datos!D1523:E1528,2,0)),0,VLOOKUP(AL1530,Datos!D1523:E1528,2,0))</f>
        <v>0</v>
      </c>
      <c r="AL1530" s="198">
        <f>IF(ISERROR(VLOOKUP(Y1530,Datos!B1523:E1528,3,0)),0,VLOOKUP(Y1530,Datos!B1523:E1528,3,0))</f>
        <v>0</v>
      </c>
      <c r="AM1530" s="198">
        <f t="shared" si="74"/>
        <v>4</v>
      </c>
      <c r="AN1530" s="198" t="str">
        <f>IF(ISERROR(VLOOKUP($AM1530,Datos!$I$24:$J$28,2,0)),"-",VLOOKUP($AM1530,Datos!$I$24:$J$28,2,0))</f>
        <v>Moderado</v>
      </c>
    </row>
    <row r="1531" spans="1:40" s="199" customFormat="1">
      <c r="A1531" s="196"/>
      <c r="B1531" s="177"/>
      <c r="C1531" s="177"/>
      <c r="D1531" s="177"/>
      <c r="E1531" s="177"/>
      <c r="F1531" s="177"/>
      <c r="G1531" s="177"/>
      <c r="H1531" s="177"/>
      <c r="I1531" s="177"/>
      <c r="J1531" s="177"/>
      <c r="K1531" s="177"/>
      <c r="L1531" s="177"/>
      <c r="M1531" s="178" t="s">
        <v>191</v>
      </c>
      <c r="N1531" s="178" t="s">
        <v>194</v>
      </c>
      <c r="O1531" s="198">
        <f>IF( AND($M1531&lt;&gt;"", $N1531&lt;&gt;""), VLOOKUP( IF(ISERROR(VLOOKUP($M1531,Datos!$B$8:$C$13,2,0)),0,VLOOKUP($M1531,Datos!$B$8:$C$13,2,0)), Datos!$I$9:$N$13, IF(ISERROR(VLOOKUP($N1531,Datos!$B$17:$C$21,2,0)),0,VLOOKUP($N1531, Datos!$B$17:$C$21,2,0)+1),  0),  "-")</f>
        <v>22</v>
      </c>
      <c r="P1531" s="177"/>
      <c r="Q1531" s="177"/>
      <c r="R1531" s="177"/>
      <c r="S1531" s="178" t="s">
        <v>40</v>
      </c>
      <c r="T1531" s="198" t="str">
        <f>IF(ISERROR(VLOOKUP($S1531,Datos!$B$25:$C$29,2,0)),"", VLOOKUP($S1531,Datos!$B$25:$C$29,2,0))</f>
        <v>Alta</v>
      </c>
      <c r="U1531" s="198" t="str">
        <f>VLOOKUP($S1531,'Efectividad de Controles'!$B$5:$D$9,3,0)</f>
        <v>Impacto / Probabilidad</v>
      </c>
      <c r="V1531" s="177"/>
      <c r="W1531" s="177"/>
      <c r="X1531" s="178" t="s">
        <v>191</v>
      </c>
      <c r="Y1531" s="178" t="s">
        <v>196</v>
      </c>
      <c r="Z1531" s="198">
        <f>IF( AND($X1531&lt;&gt;"", $Y1531&lt;&gt;""), VLOOKUP( IF(ISERROR(VLOOKUP($X1531,Datos!$B$8:$C$13,2,0)),0,VLOOKUP($X1531,Datos!$B$8:$C$13,2,0)), Datos!$I$9:$N$13, IF(ISERROR(VLOOKUP($Y1531,Datos!$B$17:$C$21,2,0)),0,VLOOKUP($Y1531, Datos!$B$17:$C$21,2,0)+1),  0),  "-")</f>
        <v>25</v>
      </c>
      <c r="AA1531" s="177"/>
      <c r="AB1531" s="177"/>
      <c r="AC1531" s="179"/>
      <c r="AD1531" s="180"/>
      <c r="AE1531" s="198">
        <f t="shared" si="72"/>
        <v>22</v>
      </c>
      <c r="AF1531" s="198">
        <f t="shared" si="73"/>
        <v>25</v>
      </c>
      <c r="AG1531" s="178">
        <v>3</v>
      </c>
      <c r="AH1531" s="198" t="str">
        <f>IF(ISERROR(VLOOKUP($AG1531,Datos!$A$9:$E$13,2,0)),"",VLOOKUP($AG1531,Datos!$A$9:$E$13,2,0))</f>
        <v>3 Moderado</v>
      </c>
      <c r="AI1531" s="197" t="str">
        <f>IF(ISERROR(VLOOKUP($AJ1531,Datos!$D$8:$E$13,2,0)),0,VLOOKUP($AJ1531,Datos!$D$8:$E$13,2,0))</f>
        <v>Extremadamente Dañino</v>
      </c>
      <c r="AJ1531" s="198">
        <f>IF(ISERROR(VLOOKUP($X1531,Datos!$B$8:$E$13,3,0)), 0, VLOOKUP($X1531,Datos!$B$8:$E$13,3,0))</f>
        <v>4</v>
      </c>
      <c r="AK1531" s="198">
        <f>IF(ISERROR(VLOOKUP(AL1531,Datos!D1524:E1529,2,0)),0,VLOOKUP(AL1531,Datos!D1524:E1529,2,0))</f>
        <v>0</v>
      </c>
      <c r="AL1531" s="198">
        <f>IF(ISERROR(VLOOKUP(Y1531,Datos!B1524:E1529,3,0)),0,VLOOKUP(Y1531,Datos!B1524:E1529,3,0))</f>
        <v>0</v>
      </c>
      <c r="AM1531" s="198">
        <f t="shared" si="74"/>
        <v>4</v>
      </c>
      <c r="AN1531" s="198" t="str">
        <f>IF(ISERROR(VLOOKUP($AM1531,Datos!$I$24:$J$28,2,0)),"-",VLOOKUP($AM1531,Datos!$I$24:$J$28,2,0))</f>
        <v>Moderado</v>
      </c>
    </row>
    <row r="1532" spans="1:40" s="199" customFormat="1">
      <c r="A1532" s="196"/>
      <c r="B1532" s="177"/>
      <c r="C1532" s="177"/>
      <c r="D1532" s="177"/>
      <c r="E1532" s="177"/>
      <c r="F1532" s="177"/>
      <c r="G1532" s="177"/>
      <c r="H1532" s="177"/>
      <c r="I1532" s="177"/>
      <c r="J1532" s="177"/>
      <c r="K1532" s="177"/>
      <c r="L1532" s="177"/>
      <c r="M1532" s="178" t="s">
        <v>191</v>
      </c>
      <c r="N1532" s="178" t="s">
        <v>194</v>
      </c>
      <c r="O1532" s="198">
        <f>IF( AND($M1532&lt;&gt;"", $N1532&lt;&gt;""), VLOOKUP( IF(ISERROR(VLOOKUP($M1532,Datos!$B$8:$C$13,2,0)),0,VLOOKUP($M1532,Datos!$B$8:$C$13,2,0)), Datos!$I$9:$N$13, IF(ISERROR(VLOOKUP($N1532,Datos!$B$17:$C$21,2,0)),0,VLOOKUP($N1532, Datos!$B$17:$C$21,2,0)+1),  0),  "-")</f>
        <v>22</v>
      </c>
      <c r="P1532" s="177"/>
      <c r="Q1532" s="177"/>
      <c r="R1532" s="177"/>
      <c r="S1532" s="178" t="s">
        <v>40</v>
      </c>
      <c r="T1532" s="198" t="str">
        <f>IF(ISERROR(VLOOKUP($S1532,Datos!$B$25:$C$29,2,0)),"", VLOOKUP($S1532,Datos!$B$25:$C$29,2,0))</f>
        <v>Alta</v>
      </c>
      <c r="U1532" s="198" t="str">
        <f>VLOOKUP($S1532,'Efectividad de Controles'!$B$5:$D$9,3,0)</f>
        <v>Impacto / Probabilidad</v>
      </c>
      <c r="V1532" s="177"/>
      <c r="W1532" s="177"/>
      <c r="X1532" s="178" t="s">
        <v>191</v>
      </c>
      <c r="Y1532" s="178" t="s">
        <v>196</v>
      </c>
      <c r="Z1532" s="198">
        <f>IF( AND($X1532&lt;&gt;"", $Y1532&lt;&gt;""), VLOOKUP( IF(ISERROR(VLOOKUP($X1532,Datos!$B$8:$C$13,2,0)),0,VLOOKUP($X1532,Datos!$B$8:$C$13,2,0)), Datos!$I$9:$N$13, IF(ISERROR(VLOOKUP($Y1532,Datos!$B$17:$C$21,2,0)),0,VLOOKUP($Y1532, Datos!$B$17:$C$21,2,0)+1),  0),  "-")</f>
        <v>25</v>
      </c>
      <c r="AA1532" s="177"/>
      <c r="AB1532" s="177"/>
      <c r="AC1532" s="179"/>
      <c r="AD1532" s="180"/>
      <c r="AE1532" s="198">
        <f t="shared" si="72"/>
        <v>22</v>
      </c>
      <c r="AF1532" s="198">
        <f t="shared" si="73"/>
        <v>25</v>
      </c>
      <c r="AG1532" s="178">
        <v>3</v>
      </c>
      <c r="AH1532" s="198" t="str">
        <f>IF(ISERROR(VLOOKUP($AG1532,Datos!$A$9:$E$13,2,0)),"",VLOOKUP($AG1532,Datos!$A$9:$E$13,2,0))</f>
        <v>3 Moderado</v>
      </c>
      <c r="AI1532" s="197" t="str">
        <f>IF(ISERROR(VLOOKUP($AJ1532,Datos!$D$8:$E$13,2,0)),0,VLOOKUP($AJ1532,Datos!$D$8:$E$13,2,0))</f>
        <v>Extremadamente Dañino</v>
      </c>
      <c r="AJ1532" s="198">
        <f>IF(ISERROR(VLOOKUP($X1532,Datos!$B$8:$E$13,3,0)), 0, VLOOKUP($X1532,Datos!$B$8:$E$13,3,0))</f>
        <v>4</v>
      </c>
      <c r="AK1532" s="198">
        <f>IF(ISERROR(VLOOKUP(AL1532,Datos!D1525:E1530,2,0)),0,VLOOKUP(AL1532,Datos!D1525:E1530,2,0))</f>
        <v>0</v>
      </c>
      <c r="AL1532" s="198">
        <f>IF(ISERROR(VLOOKUP(Y1532,Datos!B1525:E1530,3,0)),0,VLOOKUP(Y1532,Datos!B1525:E1530,3,0))</f>
        <v>0</v>
      </c>
      <c r="AM1532" s="198">
        <f t="shared" si="74"/>
        <v>4</v>
      </c>
      <c r="AN1532" s="198" t="str">
        <f>IF(ISERROR(VLOOKUP($AM1532,Datos!$I$24:$J$28,2,0)),"-",VLOOKUP($AM1532,Datos!$I$24:$J$28,2,0))</f>
        <v>Moderado</v>
      </c>
    </row>
    <row r="1533" spans="1:40" s="199" customFormat="1">
      <c r="A1533" s="196"/>
      <c r="B1533" s="177"/>
      <c r="C1533" s="177"/>
      <c r="D1533" s="177"/>
      <c r="E1533" s="177"/>
      <c r="F1533" s="177"/>
      <c r="G1533" s="177"/>
      <c r="H1533" s="177"/>
      <c r="I1533" s="177"/>
      <c r="J1533" s="177"/>
      <c r="K1533" s="177"/>
      <c r="L1533" s="177"/>
      <c r="M1533" s="178" t="s">
        <v>191</v>
      </c>
      <c r="N1533" s="178" t="s">
        <v>194</v>
      </c>
      <c r="O1533" s="198">
        <f>IF( AND($M1533&lt;&gt;"", $N1533&lt;&gt;""), VLOOKUP( IF(ISERROR(VLOOKUP($M1533,Datos!$B$8:$C$13,2,0)),0,VLOOKUP($M1533,Datos!$B$8:$C$13,2,0)), Datos!$I$9:$N$13, IF(ISERROR(VLOOKUP($N1533,Datos!$B$17:$C$21,2,0)),0,VLOOKUP($N1533, Datos!$B$17:$C$21,2,0)+1),  0),  "-")</f>
        <v>22</v>
      </c>
      <c r="P1533" s="177"/>
      <c r="Q1533" s="177"/>
      <c r="R1533" s="177"/>
      <c r="S1533" s="178" t="s">
        <v>40</v>
      </c>
      <c r="T1533" s="198" t="str">
        <f>IF(ISERROR(VLOOKUP($S1533,Datos!$B$25:$C$29,2,0)),"", VLOOKUP($S1533,Datos!$B$25:$C$29,2,0))</f>
        <v>Alta</v>
      </c>
      <c r="U1533" s="198" t="str">
        <f>VLOOKUP($S1533,'Efectividad de Controles'!$B$5:$D$9,3,0)</f>
        <v>Impacto / Probabilidad</v>
      </c>
      <c r="V1533" s="177"/>
      <c r="W1533" s="177"/>
      <c r="X1533" s="178" t="s">
        <v>191</v>
      </c>
      <c r="Y1533" s="178" t="s">
        <v>196</v>
      </c>
      <c r="Z1533" s="198">
        <f>IF( AND($X1533&lt;&gt;"", $Y1533&lt;&gt;""), VLOOKUP( IF(ISERROR(VLOOKUP($X1533,Datos!$B$8:$C$13,2,0)),0,VLOOKUP($X1533,Datos!$B$8:$C$13,2,0)), Datos!$I$9:$N$13, IF(ISERROR(VLOOKUP($Y1533,Datos!$B$17:$C$21,2,0)),0,VLOOKUP($Y1533, Datos!$B$17:$C$21,2,0)+1),  0),  "-")</f>
        <v>25</v>
      </c>
      <c r="AA1533" s="177"/>
      <c r="AB1533" s="177"/>
      <c r="AC1533" s="179"/>
      <c r="AD1533" s="180"/>
      <c r="AE1533" s="198">
        <f t="shared" si="72"/>
        <v>22</v>
      </c>
      <c r="AF1533" s="198">
        <f t="shared" si="73"/>
        <v>25</v>
      </c>
      <c r="AG1533" s="178">
        <v>3</v>
      </c>
      <c r="AH1533" s="198" t="str">
        <f>IF(ISERROR(VLOOKUP($AG1533,Datos!$A$9:$E$13,2,0)),"",VLOOKUP($AG1533,Datos!$A$9:$E$13,2,0))</f>
        <v>3 Moderado</v>
      </c>
      <c r="AI1533" s="197" t="str">
        <f>IF(ISERROR(VLOOKUP($AJ1533,Datos!$D$8:$E$13,2,0)),0,VLOOKUP($AJ1533,Datos!$D$8:$E$13,2,0))</f>
        <v>Extremadamente Dañino</v>
      </c>
      <c r="AJ1533" s="198">
        <f>IF(ISERROR(VLOOKUP($X1533,Datos!$B$8:$E$13,3,0)), 0, VLOOKUP($X1533,Datos!$B$8:$E$13,3,0))</f>
        <v>4</v>
      </c>
      <c r="AK1533" s="198">
        <f>IF(ISERROR(VLOOKUP(AL1533,Datos!D1526:E1531,2,0)),0,VLOOKUP(AL1533,Datos!D1526:E1531,2,0))</f>
        <v>0</v>
      </c>
      <c r="AL1533" s="198">
        <f>IF(ISERROR(VLOOKUP(Y1533,Datos!B1526:E1531,3,0)),0,VLOOKUP(Y1533,Datos!B1526:E1531,3,0))</f>
        <v>0</v>
      </c>
      <c r="AM1533" s="198">
        <f t="shared" si="74"/>
        <v>4</v>
      </c>
      <c r="AN1533" s="198" t="str">
        <f>IF(ISERROR(VLOOKUP($AM1533,Datos!$I$24:$J$28,2,0)),"-",VLOOKUP($AM1533,Datos!$I$24:$J$28,2,0))</f>
        <v>Moderado</v>
      </c>
    </row>
    <row r="1534" spans="1:40" s="199" customFormat="1">
      <c r="A1534" s="196"/>
      <c r="B1534" s="177"/>
      <c r="C1534" s="177"/>
      <c r="D1534" s="177"/>
      <c r="E1534" s="177"/>
      <c r="F1534" s="177"/>
      <c r="G1534" s="177"/>
      <c r="H1534" s="177"/>
      <c r="I1534" s="177"/>
      <c r="J1534" s="177"/>
      <c r="K1534" s="177"/>
      <c r="L1534" s="177"/>
      <c r="M1534" s="178" t="s">
        <v>191</v>
      </c>
      <c r="N1534" s="178" t="s">
        <v>194</v>
      </c>
      <c r="O1534" s="198">
        <f>IF( AND($M1534&lt;&gt;"", $N1534&lt;&gt;""), VLOOKUP( IF(ISERROR(VLOOKUP($M1534,Datos!$B$8:$C$13,2,0)),0,VLOOKUP($M1534,Datos!$B$8:$C$13,2,0)), Datos!$I$9:$N$13, IF(ISERROR(VLOOKUP($N1534,Datos!$B$17:$C$21,2,0)),0,VLOOKUP($N1534, Datos!$B$17:$C$21,2,0)+1),  0),  "-")</f>
        <v>22</v>
      </c>
      <c r="P1534" s="177"/>
      <c r="Q1534" s="177"/>
      <c r="R1534" s="177"/>
      <c r="S1534" s="178" t="s">
        <v>40</v>
      </c>
      <c r="T1534" s="198" t="str">
        <f>IF(ISERROR(VLOOKUP($S1534,Datos!$B$25:$C$29,2,0)),"", VLOOKUP($S1534,Datos!$B$25:$C$29,2,0))</f>
        <v>Alta</v>
      </c>
      <c r="U1534" s="198" t="str">
        <f>VLOOKUP($S1534,'Efectividad de Controles'!$B$5:$D$9,3,0)</f>
        <v>Impacto / Probabilidad</v>
      </c>
      <c r="V1534" s="177"/>
      <c r="W1534" s="177"/>
      <c r="X1534" s="178" t="s">
        <v>191</v>
      </c>
      <c r="Y1534" s="178" t="s">
        <v>196</v>
      </c>
      <c r="Z1534" s="198">
        <f>IF( AND($X1534&lt;&gt;"", $Y1534&lt;&gt;""), VLOOKUP( IF(ISERROR(VLOOKUP($X1534,Datos!$B$8:$C$13,2,0)),0,VLOOKUP($X1534,Datos!$B$8:$C$13,2,0)), Datos!$I$9:$N$13, IF(ISERROR(VLOOKUP($Y1534,Datos!$B$17:$C$21,2,0)),0,VLOOKUP($Y1534, Datos!$B$17:$C$21,2,0)+1),  0),  "-")</f>
        <v>25</v>
      </c>
      <c r="AA1534" s="177"/>
      <c r="AB1534" s="177"/>
      <c r="AC1534" s="179"/>
      <c r="AD1534" s="180"/>
      <c r="AE1534" s="198">
        <f t="shared" si="72"/>
        <v>22</v>
      </c>
      <c r="AF1534" s="198">
        <f t="shared" si="73"/>
        <v>25</v>
      </c>
      <c r="AG1534" s="178">
        <v>3</v>
      </c>
      <c r="AH1534" s="198" t="str">
        <f>IF(ISERROR(VLOOKUP($AG1534,Datos!$A$9:$E$13,2,0)),"",VLOOKUP($AG1534,Datos!$A$9:$E$13,2,0))</f>
        <v>3 Moderado</v>
      </c>
      <c r="AI1534" s="197" t="str">
        <f>IF(ISERROR(VLOOKUP($AJ1534,Datos!$D$8:$E$13,2,0)),0,VLOOKUP($AJ1534,Datos!$D$8:$E$13,2,0))</f>
        <v>Extremadamente Dañino</v>
      </c>
      <c r="AJ1534" s="198">
        <f>IF(ISERROR(VLOOKUP($X1534,Datos!$B$8:$E$13,3,0)), 0, VLOOKUP($X1534,Datos!$B$8:$E$13,3,0))</f>
        <v>4</v>
      </c>
      <c r="AK1534" s="198">
        <f>IF(ISERROR(VLOOKUP(AL1534,Datos!D1527:E1532,2,0)),0,VLOOKUP(AL1534,Datos!D1527:E1532,2,0))</f>
        <v>0</v>
      </c>
      <c r="AL1534" s="198">
        <f>IF(ISERROR(VLOOKUP(Y1534,Datos!B1527:E1532,3,0)),0,VLOOKUP(Y1534,Datos!B1527:E1532,3,0))</f>
        <v>0</v>
      </c>
      <c r="AM1534" s="198">
        <f t="shared" si="74"/>
        <v>4</v>
      </c>
      <c r="AN1534" s="198" t="str">
        <f>IF(ISERROR(VLOOKUP($AM1534,Datos!$I$24:$J$28,2,0)),"-",VLOOKUP($AM1534,Datos!$I$24:$J$28,2,0))</f>
        <v>Moderado</v>
      </c>
    </row>
    <row r="1535" spans="1:40" s="199" customFormat="1">
      <c r="A1535" s="196"/>
      <c r="B1535" s="177"/>
      <c r="C1535" s="177"/>
      <c r="D1535" s="177"/>
      <c r="E1535" s="177"/>
      <c r="F1535" s="177"/>
      <c r="G1535" s="177"/>
      <c r="H1535" s="177"/>
      <c r="I1535" s="177"/>
      <c r="J1535" s="177"/>
      <c r="K1535" s="177"/>
      <c r="L1535" s="177"/>
      <c r="M1535" s="178" t="s">
        <v>191</v>
      </c>
      <c r="N1535" s="178" t="s">
        <v>194</v>
      </c>
      <c r="O1535" s="198">
        <f>IF( AND($M1535&lt;&gt;"", $N1535&lt;&gt;""), VLOOKUP( IF(ISERROR(VLOOKUP($M1535,Datos!$B$8:$C$13,2,0)),0,VLOOKUP($M1535,Datos!$B$8:$C$13,2,0)), Datos!$I$9:$N$13, IF(ISERROR(VLOOKUP($N1535,Datos!$B$17:$C$21,2,0)),0,VLOOKUP($N1535, Datos!$B$17:$C$21,2,0)+1),  0),  "-")</f>
        <v>22</v>
      </c>
      <c r="P1535" s="177"/>
      <c r="Q1535" s="177"/>
      <c r="R1535" s="177"/>
      <c r="S1535" s="178" t="s">
        <v>40</v>
      </c>
      <c r="T1535" s="198" t="str">
        <f>IF(ISERROR(VLOOKUP($S1535,Datos!$B$25:$C$29,2,0)),"", VLOOKUP($S1535,Datos!$B$25:$C$29,2,0))</f>
        <v>Alta</v>
      </c>
      <c r="U1535" s="198" t="str">
        <f>VLOOKUP($S1535,'Efectividad de Controles'!$B$5:$D$9,3,0)</f>
        <v>Impacto / Probabilidad</v>
      </c>
      <c r="V1535" s="177"/>
      <c r="W1535" s="177"/>
      <c r="X1535" s="178" t="s">
        <v>191</v>
      </c>
      <c r="Y1535" s="178" t="s">
        <v>196</v>
      </c>
      <c r="Z1535" s="198">
        <f>IF( AND($X1535&lt;&gt;"", $Y1535&lt;&gt;""), VLOOKUP( IF(ISERROR(VLOOKUP($X1535,Datos!$B$8:$C$13,2,0)),0,VLOOKUP($X1535,Datos!$B$8:$C$13,2,0)), Datos!$I$9:$N$13, IF(ISERROR(VLOOKUP($Y1535,Datos!$B$17:$C$21,2,0)),0,VLOOKUP($Y1535, Datos!$B$17:$C$21,2,0)+1),  0),  "-")</f>
        <v>25</v>
      </c>
      <c r="AA1535" s="177"/>
      <c r="AB1535" s="177"/>
      <c r="AC1535" s="179"/>
      <c r="AD1535" s="180"/>
      <c r="AE1535" s="198">
        <f t="shared" si="72"/>
        <v>22</v>
      </c>
      <c r="AF1535" s="198">
        <f t="shared" si="73"/>
        <v>25</v>
      </c>
      <c r="AG1535" s="178">
        <v>3</v>
      </c>
      <c r="AH1535" s="198" t="str">
        <f>IF(ISERROR(VLOOKUP($AG1535,Datos!$A$9:$E$13,2,0)),"",VLOOKUP($AG1535,Datos!$A$9:$E$13,2,0))</f>
        <v>3 Moderado</v>
      </c>
      <c r="AI1535" s="197" t="str">
        <f>IF(ISERROR(VLOOKUP($AJ1535,Datos!$D$8:$E$13,2,0)),0,VLOOKUP($AJ1535,Datos!$D$8:$E$13,2,0))</f>
        <v>Extremadamente Dañino</v>
      </c>
      <c r="AJ1535" s="198">
        <f>IF(ISERROR(VLOOKUP($X1535,Datos!$B$8:$E$13,3,0)), 0, VLOOKUP($X1535,Datos!$B$8:$E$13,3,0))</f>
        <v>4</v>
      </c>
      <c r="AK1535" s="198">
        <f>IF(ISERROR(VLOOKUP(AL1535,Datos!D1528:E1533,2,0)),0,VLOOKUP(AL1535,Datos!D1528:E1533,2,0))</f>
        <v>0</v>
      </c>
      <c r="AL1535" s="198">
        <f>IF(ISERROR(VLOOKUP(Y1535,Datos!B1528:E1533,3,0)),0,VLOOKUP(Y1535,Datos!B1528:E1533,3,0))</f>
        <v>0</v>
      </c>
      <c r="AM1535" s="198">
        <f t="shared" si="74"/>
        <v>4</v>
      </c>
      <c r="AN1535" s="198" t="str">
        <f>IF(ISERROR(VLOOKUP($AM1535,Datos!$I$24:$J$28,2,0)),"-",VLOOKUP($AM1535,Datos!$I$24:$J$28,2,0))</f>
        <v>Moderado</v>
      </c>
    </row>
    <row r="1536" spans="1:40" s="199" customFormat="1">
      <c r="A1536" s="196"/>
      <c r="B1536" s="177"/>
      <c r="C1536" s="177"/>
      <c r="D1536" s="177"/>
      <c r="E1536" s="177"/>
      <c r="F1536" s="177"/>
      <c r="G1536" s="177"/>
      <c r="H1536" s="177"/>
      <c r="I1536" s="177"/>
      <c r="J1536" s="177"/>
      <c r="K1536" s="177"/>
      <c r="L1536" s="177"/>
      <c r="M1536" s="178" t="s">
        <v>191</v>
      </c>
      <c r="N1536" s="178" t="s">
        <v>194</v>
      </c>
      <c r="O1536" s="198">
        <f>IF( AND($M1536&lt;&gt;"", $N1536&lt;&gt;""), VLOOKUP( IF(ISERROR(VLOOKUP($M1536,Datos!$B$8:$C$13,2,0)),0,VLOOKUP($M1536,Datos!$B$8:$C$13,2,0)), Datos!$I$9:$N$13, IF(ISERROR(VLOOKUP($N1536,Datos!$B$17:$C$21,2,0)),0,VLOOKUP($N1536, Datos!$B$17:$C$21,2,0)+1),  0),  "-")</f>
        <v>22</v>
      </c>
      <c r="P1536" s="177"/>
      <c r="Q1536" s="177"/>
      <c r="R1536" s="177"/>
      <c r="S1536" s="178" t="s">
        <v>40</v>
      </c>
      <c r="T1536" s="198" t="str">
        <f>IF(ISERROR(VLOOKUP($S1536,Datos!$B$25:$C$29,2,0)),"", VLOOKUP($S1536,Datos!$B$25:$C$29,2,0))</f>
        <v>Alta</v>
      </c>
      <c r="U1536" s="198" t="str">
        <f>VLOOKUP($S1536,'Efectividad de Controles'!$B$5:$D$9,3,0)</f>
        <v>Impacto / Probabilidad</v>
      </c>
      <c r="V1536" s="177"/>
      <c r="W1536" s="177"/>
      <c r="X1536" s="178" t="s">
        <v>191</v>
      </c>
      <c r="Y1536" s="178" t="s">
        <v>196</v>
      </c>
      <c r="Z1536" s="198">
        <f>IF( AND($X1536&lt;&gt;"", $Y1536&lt;&gt;""), VLOOKUP( IF(ISERROR(VLOOKUP($X1536,Datos!$B$8:$C$13,2,0)),0,VLOOKUP($X1536,Datos!$B$8:$C$13,2,0)), Datos!$I$9:$N$13, IF(ISERROR(VLOOKUP($Y1536,Datos!$B$17:$C$21,2,0)),0,VLOOKUP($Y1536, Datos!$B$17:$C$21,2,0)+1),  0),  "-")</f>
        <v>25</v>
      </c>
      <c r="AA1536" s="177"/>
      <c r="AB1536" s="177"/>
      <c r="AC1536" s="179"/>
      <c r="AD1536" s="180"/>
      <c r="AE1536" s="198">
        <f t="shared" si="72"/>
        <v>22</v>
      </c>
      <c r="AF1536" s="198">
        <f t="shared" si="73"/>
        <v>25</v>
      </c>
      <c r="AG1536" s="178">
        <v>3</v>
      </c>
      <c r="AH1536" s="198" t="str">
        <f>IF(ISERROR(VLOOKUP($AG1536,Datos!$A$9:$E$13,2,0)),"",VLOOKUP($AG1536,Datos!$A$9:$E$13,2,0))</f>
        <v>3 Moderado</v>
      </c>
      <c r="AI1536" s="197" t="str">
        <f>IF(ISERROR(VLOOKUP($AJ1536,Datos!$D$8:$E$13,2,0)),0,VLOOKUP($AJ1536,Datos!$D$8:$E$13,2,0))</f>
        <v>Extremadamente Dañino</v>
      </c>
      <c r="AJ1536" s="198">
        <f>IF(ISERROR(VLOOKUP($X1536,Datos!$B$8:$E$13,3,0)), 0, VLOOKUP($X1536,Datos!$B$8:$E$13,3,0))</f>
        <v>4</v>
      </c>
      <c r="AK1536" s="198">
        <f>IF(ISERROR(VLOOKUP(AL1536,Datos!D1529:E1534,2,0)),0,VLOOKUP(AL1536,Datos!D1529:E1534,2,0))</f>
        <v>0</v>
      </c>
      <c r="AL1536" s="198">
        <f>IF(ISERROR(VLOOKUP(Y1536,Datos!B1529:E1534,3,0)),0,VLOOKUP(Y1536,Datos!B1529:E1534,3,0))</f>
        <v>0</v>
      </c>
      <c r="AM1536" s="198">
        <f t="shared" si="74"/>
        <v>4</v>
      </c>
      <c r="AN1536" s="198" t="str">
        <f>IF(ISERROR(VLOOKUP($AM1536,Datos!$I$24:$J$28,2,0)),"-",VLOOKUP($AM1536,Datos!$I$24:$J$28,2,0))</f>
        <v>Moderado</v>
      </c>
    </row>
    <row r="1537" spans="1:40" s="199" customFormat="1">
      <c r="A1537" s="196"/>
      <c r="B1537" s="177"/>
      <c r="C1537" s="177"/>
      <c r="D1537" s="177"/>
      <c r="E1537" s="177"/>
      <c r="F1537" s="177"/>
      <c r="G1537" s="177"/>
      <c r="H1537" s="177"/>
      <c r="I1537" s="177"/>
      <c r="J1537" s="177"/>
      <c r="K1537" s="177"/>
      <c r="L1537" s="177"/>
      <c r="M1537" s="178" t="s">
        <v>191</v>
      </c>
      <c r="N1537" s="178" t="s">
        <v>194</v>
      </c>
      <c r="O1537" s="198">
        <f>IF( AND($M1537&lt;&gt;"", $N1537&lt;&gt;""), VLOOKUP( IF(ISERROR(VLOOKUP($M1537,Datos!$B$8:$C$13,2,0)),0,VLOOKUP($M1537,Datos!$B$8:$C$13,2,0)), Datos!$I$9:$N$13, IF(ISERROR(VLOOKUP($N1537,Datos!$B$17:$C$21,2,0)),0,VLOOKUP($N1537, Datos!$B$17:$C$21,2,0)+1),  0),  "-")</f>
        <v>22</v>
      </c>
      <c r="P1537" s="177"/>
      <c r="Q1537" s="177"/>
      <c r="R1537" s="177"/>
      <c r="S1537" s="178" t="s">
        <v>40</v>
      </c>
      <c r="T1537" s="198" t="str">
        <f>IF(ISERROR(VLOOKUP($S1537,Datos!$B$25:$C$29,2,0)),"", VLOOKUP($S1537,Datos!$B$25:$C$29,2,0))</f>
        <v>Alta</v>
      </c>
      <c r="U1537" s="198" t="str">
        <f>VLOOKUP($S1537,'Efectividad de Controles'!$B$5:$D$9,3,0)</f>
        <v>Impacto / Probabilidad</v>
      </c>
      <c r="V1537" s="177"/>
      <c r="W1537" s="177"/>
      <c r="X1537" s="178" t="s">
        <v>191</v>
      </c>
      <c r="Y1537" s="178" t="s">
        <v>196</v>
      </c>
      <c r="Z1537" s="198">
        <f>IF( AND($X1537&lt;&gt;"", $Y1537&lt;&gt;""), VLOOKUP( IF(ISERROR(VLOOKUP($X1537,Datos!$B$8:$C$13,2,0)),0,VLOOKUP($X1537,Datos!$B$8:$C$13,2,0)), Datos!$I$9:$N$13, IF(ISERROR(VLOOKUP($Y1537,Datos!$B$17:$C$21,2,0)),0,VLOOKUP($Y1537, Datos!$B$17:$C$21,2,0)+1),  0),  "-")</f>
        <v>25</v>
      </c>
      <c r="AA1537" s="177"/>
      <c r="AB1537" s="177"/>
      <c r="AC1537" s="179"/>
      <c r="AD1537" s="180"/>
      <c r="AE1537" s="198">
        <f t="shared" si="72"/>
        <v>22</v>
      </c>
      <c r="AF1537" s="198">
        <f t="shared" si="73"/>
        <v>25</v>
      </c>
      <c r="AG1537" s="178">
        <v>3</v>
      </c>
      <c r="AH1537" s="198" t="str">
        <f>IF(ISERROR(VLOOKUP($AG1537,Datos!$A$9:$E$13,2,0)),"",VLOOKUP($AG1537,Datos!$A$9:$E$13,2,0))</f>
        <v>3 Moderado</v>
      </c>
      <c r="AI1537" s="197" t="str">
        <f>IF(ISERROR(VLOOKUP($AJ1537,Datos!$D$8:$E$13,2,0)),0,VLOOKUP($AJ1537,Datos!$D$8:$E$13,2,0))</f>
        <v>Extremadamente Dañino</v>
      </c>
      <c r="AJ1537" s="198">
        <f>IF(ISERROR(VLOOKUP($X1537,Datos!$B$8:$E$13,3,0)), 0, VLOOKUP($X1537,Datos!$B$8:$E$13,3,0))</f>
        <v>4</v>
      </c>
      <c r="AK1537" s="198">
        <f>IF(ISERROR(VLOOKUP(AL1537,Datos!D1530:E1535,2,0)),0,VLOOKUP(AL1537,Datos!D1530:E1535,2,0))</f>
        <v>0</v>
      </c>
      <c r="AL1537" s="198">
        <f>IF(ISERROR(VLOOKUP(Y1537,Datos!B1530:E1535,3,0)),0,VLOOKUP(Y1537,Datos!B1530:E1535,3,0))</f>
        <v>0</v>
      </c>
      <c r="AM1537" s="198">
        <f t="shared" si="74"/>
        <v>4</v>
      </c>
      <c r="AN1537" s="198" t="str">
        <f>IF(ISERROR(VLOOKUP($AM1537,Datos!$I$24:$J$28,2,0)),"-",VLOOKUP($AM1537,Datos!$I$24:$J$28,2,0))</f>
        <v>Moderado</v>
      </c>
    </row>
    <row r="1538" spans="1:40" s="199" customFormat="1">
      <c r="A1538" s="196"/>
      <c r="B1538" s="177"/>
      <c r="C1538" s="177"/>
      <c r="D1538" s="177"/>
      <c r="E1538" s="177"/>
      <c r="F1538" s="177"/>
      <c r="G1538" s="177"/>
      <c r="H1538" s="177"/>
      <c r="I1538" s="177"/>
      <c r="J1538" s="177"/>
      <c r="K1538" s="177"/>
      <c r="L1538" s="177"/>
      <c r="M1538" s="178" t="s">
        <v>191</v>
      </c>
      <c r="N1538" s="178" t="s">
        <v>194</v>
      </c>
      <c r="O1538" s="198">
        <f>IF( AND($M1538&lt;&gt;"", $N1538&lt;&gt;""), VLOOKUP( IF(ISERROR(VLOOKUP($M1538,Datos!$B$8:$C$13,2,0)),0,VLOOKUP($M1538,Datos!$B$8:$C$13,2,0)), Datos!$I$9:$N$13, IF(ISERROR(VLOOKUP($N1538,Datos!$B$17:$C$21,2,0)),0,VLOOKUP($N1538, Datos!$B$17:$C$21,2,0)+1),  0),  "-")</f>
        <v>22</v>
      </c>
      <c r="P1538" s="177"/>
      <c r="Q1538" s="177"/>
      <c r="R1538" s="177"/>
      <c r="S1538" s="178" t="s">
        <v>40</v>
      </c>
      <c r="T1538" s="198" t="str">
        <f>IF(ISERROR(VLOOKUP($S1538,Datos!$B$25:$C$29,2,0)),"", VLOOKUP($S1538,Datos!$B$25:$C$29,2,0))</f>
        <v>Alta</v>
      </c>
      <c r="U1538" s="198" t="str">
        <f>VLOOKUP($S1538,'Efectividad de Controles'!$B$5:$D$9,3,0)</f>
        <v>Impacto / Probabilidad</v>
      </c>
      <c r="V1538" s="177"/>
      <c r="W1538" s="177"/>
      <c r="X1538" s="178" t="s">
        <v>191</v>
      </c>
      <c r="Y1538" s="178" t="s">
        <v>196</v>
      </c>
      <c r="Z1538" s="198">
        <f>IF( AND($X1538&lt;&gt;"", $Y1538&lt;&gt;""), VLOOKUP( IF(ISERROR(VLOOKUP($X1538,Datos!$B$8:$C$13,2,0)),0,VLOOKUP($X1538,Datos!$B$8:$C$13,2,0)), Datos!$I$9:$N$13, IF(ISERROR(VLOOKUP($Y1538,Datos!$B$17:$C$21,2,0)),0,VLOOKUP($Y1538, Datos!$B$17:$C$21,2,0)+1),  0),  "-")</f>
        <v>25</v>
      </c>
      <c r="AA1538" s="177"/>
      <c r="AB1538" s="177"/>
      <c r="AC1538" s="179"/>
      <c r="AD1538" s="180"/>
      <c r="AE1538" s="198">
        <f t="shared" si="72"/>
        <v>22</v>
      </c>
      <c r="AF1538" s="198">
        <f t="shared" si="73"/>
        <v>25</v>
      </c>
      <c r="AG1538" s="178">
        <v>3</v>
      </c>
      <c r="AH1538" s="198" t="str">
        <f>IF(ISERROR(VLOOKUP($AG1538,Datos!$A$9:$E$13,2,0)),"",VLOOKUP($AG1538,Datos!$A$9:$E$13,2,0))</f>
        <v>3 Moderado</v>
      </c>
      <c r="AI1538" s="197" t="str">
        <f>IF(ISERROR(VLOOKUP($AJ1538,Datos!$D$8:$E$13,2,0)),0,VLOOKUP($AJ1538,Datos!$D$8:$E$13,2,0))</f>
        <v>Extremadamente Dañino</v>
      </c>
      <c r="AJ1538" s="198">
        <f>IF(ISERROR(VLOOKUP($X1538,Datos!$B$8:$E$13,3,0)), 0, VLOOKUP($X1538,Datos!$B$8:$E$13,3,0))</f>
        <v>4</v>
      </c>
      <c r="AK1538" s="198">
        <f>IF(ISERROR(VLOOKUP(AL1538,Datos!D1531:E1536,2,0)),0,VLOOKUP(AL1538,Datos!D1531:E1536,2,0))</f>
        <v>0</v>
      </c>
      <c r="AL1538" s="198">
        <f>IF(ISERROR(VLOOKUP(Y1538,Datos!B1531:E1536,3,0)),0,VLOOKUP(Y1538,Datos!B1531:E1536,3,0))</f>
        <v>0</v>
      </c>
      <c r="AM1538" s="198">
        <f t="shared" si="74"/>
        <v>4</v>
      </c>
      <c r="AN1538" s="198" t="str">
        <f>IF(ISERROR(VLOOKUP($AM1538,Datos!$I$24:$J$28,2,0)),"-",VLOOKUP($AM1538,Datos!$I$24:$J$28,2,0))</f>
        <v>Moderado</v>
      </c>
    </row>
    <row r="1539" spans="1:40" s="199" customFormat="1">
      <c r="A1539" s="196"/>
      <c r="B1539" s="177"/>
      <c r="C1539" s="177"/>
      <c r="D1539" s="177"/>
      <c r="E1539" s="177"/>
      <c r="F1539" s="177"/>
      <c r="G1539" s="177"/>
      <c r="H1539" s="177"/>
      <c r="I1539" s="177"/>
      <c r="J1539" s="177"/>
      <c r="K1539" s="177"/>
      <c r="L1539" s="177"/>
      <c r="M1539" s="178" t="s">
        <v>191</v>
      </c>
      <c r="N1539" s="178" t="s">
        <v>194</v>
      </c>
      <c r="O1539" s="198">
        <f>IF( AND($M1539&lt;&gt;"", $N1539&lt;&gt;""), VLOOKUP( IF(ISERROR(VLOOKUP($M1539,Datos!$B$8:$C$13,2,0)),0,VLOOKUP($M1539,Datos!$B$8:$C$13,2,0)), Datos!$I$9:$N$13, IF(ISERROR(VLOOKUP($N1539,Datos!$B$17:$C$21,2,0)),0,VLOOKUP($N1539, Datos!$B$17:$C$21,2,0)+1),  0),  "-")</f>
        <v>22</v>
      </c>
      <c r="P1539" s="177"/>
      <c r="Q1539" s="177"/>
      <c r="R1539" s="177"/>
      <c r="S1539" s="178" t="s">
        <v>40</v>
      </c>
      <c r="T1539" s="198" t="str">
        <f>IF(ISERROR(VLOOKUP($S1539,Datos!$B$25:$C$29,2,0)),"", VLOOKUP($S1539,Datos!$B$25:$C$29,2,0))</f>
        <v>Alta</v>
      </c>
      <c r="U1539" s="198" t="str">
        <f>VLOOKUP($S1539,'Efectividad de Controles'!$B$5:$D$9,3,0)</f>
        <v>Impacto / Probabilidad</v>
      </c>
      <c r="V1539" s="177"/>
      <c r="W1539" s="177"/>
      <c r="X1539" s="178" t="s">
        <v>191</v>
      </c>
      <c r="Y1539" s="178" t="s">
        <v>196</v>
      </c>
      <c r="Z1539" s="198">
        <f>IF( AND($X1539&lt;&gt;"", $Y1539&lt;&gt;""), VLOOKUP( IF(ISERROR(VLOOKUP($X1539,Datos!$B$8:$C$13,2,0)),0,VLOOKUP($X1539,Datos!$B$8:$C$13,2,0)), Datos!$I$9:$N$13, IF(ISERROR(VLOOKUP($Y1539,Datos!$B$17:$C$21,2,0)),0,VLOOKUP($Y1539, Datos!$B$17:$C$21,2,0)+1),  0),  "-")</f>
        <v>25</v>
      </c>
      <c r="AA1539" s="177"/>
      <c r="AB1539" s="177"/>
      <c r="AC1539" s="179"/>
      <c r="AD1539" s="180"/>
      <c r="AE1539" s="198">
        <f t="shared" si="72"/>
        <v>22</v>
      </c>
      <c r="AF1539" s="198">
        <f t="shared" si="73"/>
        <v>25</v>
      </c>
      <c r="AG1539" s="178">
        <v>3</v>
      </c>
      <c r="AH1539" s="198" t="str">
        <f>IF(ISERROR(VLOOKUP($AG1539,Datos!$A$9:$E$13,2,0)),"",VLOOKUP($AG1539,Datos!$A$9:$E$13,2,0))</f>
        <v>3 Moderado</v>
      </c>
      <c r="AI1539" s="197" t="str">
        <f>IF(ISERROR(VLOOKUP($AJ1539,Datos!$D$8:$E$13,2,0)),0,VLOOKUP($AJ1539,Datos!$D$8:$E$13,2,0))</f>
        <v>Extremadamente Dañino</v>
      </c>
      <c r="AJ1539" s="198">
        <f>IF(ISERROR(VLOOKUP($X1539,Datos!$B$8:$E$13,3,0)), 0, VLOOKUP($X1539,Datos!$B$8:$E$13,3,0))</f>
        <v>4</v>
      </c>
      <c r="AK1539" s="198">
        <f>IF(ISERROR(VLOOKUP(AL1539,Datos!D1532:E1537,2,0)),0,VLOOKUP(AL1539,Datos!D1532:E1537,2,0))</f>
        <v>0</v>
      </c>
      <c r="AL1539" s="198">
        <f>IF(ISERROR(VLOOKUP(Y1539,Datos!B1532:E1537,3,0)),0,VLOOKUP(Y1539,Datos!B1532:E1537,3,0))</f>
        <v>0</v>
      </c>
      <c r="AM1539" s="198">
        <f t="shared" si="74"/>
        <v>4</v>
      </c>
      <c r="AN1539" s="198" t="str">
        <f>IF(ISERROR(VLOOKUP($AM1539,Datos!$I$24:$J$28,2,0)),"-",VLOOKUP($AM1539,Datos!$I$24:$J$28,2,0))</f>
        <v>Moderado</v>
      </c>
    </row>
    <row r="1540" spans="1:40" s="199" customFormat="1">
      <c r="A1540" s="196"/>
      <c r="B1540" s="177"/>
      <c r="C1540" s="177"/>
      <c r="D1540" s="177"/>
      <c r="E1540" s="177"/>
      <c r="F1540" s="177"/>
      <c r="G1540" s="177"/>
      <c r="H1540" s="177"/>
      <c r="I1540" s="177"/>
      <c r="J1540" s="177"/>
      <c r="K1540" s="177"/>
      <c r="L1540" s="177"/>
      <c r="M1540" s="178" t="s">
        <v>191</v>
      </c>
      <c r="N1540" s="178" t="s">
        <v>194</v>
      </c>
      <c r="O1540" s="198">
        <f>IF( AND($M1540&lt;&gt;"", $N1540&lt;&gt;""), VLOOKUP( IF(ISERROR(VLOOKUP($M1540,Datos!$B$8:$C$13,2,0)),0,VLOOKUP($M1540,Datos!$B$8:$C$13,2,0)), Datos!$I$9:$N$13, IF(ISERROR(VLOOKUP($N1540,Datos!$B$17:$C$21,2,0)),0,VLOOKUP($N1540, Datos!$B$17:$C$21,2,0)+1),  0),  "-")</f>
        <v>22</v>
      </c>
      <c r="P1540" s="177"/>
      <c r="Q1540" s="177"/>
      <c r="R1540" s="177"/>
      <c r="S1540" s="178" t="s">
        <v>40</v>
      </c>
      <c r="T1540" s="198" t="str">
        <f>IF(ISERROR(VLOOKUP($S1540,Datos!$B$25:$C$29,2,0)),"", VLOOKUP($S1540,Datos!$B$25:$C$29,2,0))</f>
        <v>Alta</v>
      </c>
      <c r="U1540" s="198" t="str">
        <f>VLOOKUP($S1540,'Efectividad de Controles'!$B$5:$D$9,3,0)</f>
        <v>Impacto / Probabilidad</v>
      </c>
      <c r="V1540" s="177"/>
      <c r="W1540" s="177"/>
      <c r="X1540" s="178" t="s">
        <v>191</v>
      </c>
      <c r="Y1540" s="178" t="s">
        <v>196</v>
      </c>
      <c r="Z1540" s="198">
        <f>IF( AND($X1540&lt;&gt;"", $Y1540&lt;&gt;""), VLOOKUP( IF(ISERROR(VLOOKUP($X1540,Datos!$B$8:$C$13,2,0)),0,VLOOKUP($X1540,Datos!$B$8:$C$13,2,0)), Datos!$I$9:$N$13, IF(ISERROR(VLOOKUP($Y1540,Datos!$B$17:$C$21,2,0)),0,VLOOKUP($Y1540, Datos!$B$17:$C$21,2,0)+1),  0),  "-")</f>
        <v>25</v>
      </c>
      <c r="AA1540" s="177"/>
      <c r="AB1540" s="177"/>
      <c r="AC1540" s="179"/>
      <c r="AD1540" s="180"/>
      <c r="AE1540" s="198">
        <f t="shared" si="72"/>
        <v>22</v>
      </c>
      <c r="AF1540" s="198">
        <f t="shared" si="73"/>
        <v>25</v>
      </c>
      <c r="AG1540" s="178">
        <v>3</v>
      </c>
      <c r="AH1540" s="198" t="str">
        <f>IF(ISERROR(VLOOKUP($AG1540,Datos!$A$9:$E$13,2,0)),"",VLOOKUP($AG1540,Datos!$A$9:$E$13,2,0))</f>
        <v>3 Moderado</v>
      </c>
      <c r="AI1540" s="197" t="str">
        <f>IF(ISERROR(VLOOKUP($AJ1540,Datos!$D$8:$E$13,2,0)),0,VLOOKUP($AJ1540,Datos!$D$8:$E$13,2,0))</f>
        <v>Extremadamente Dañino</v>
      </c>
      <c r="AJ1540" s="198">
        <f>IF(ISERROR(VLOOKUP($X1540,Datos!$B$8:$E$13,3,0)), 0, VLOOKUP($X1540,Datos!$B$8:$E$13,3,0))</f>
        <v>4</v>
      </c>
      <c r="AK1540" s="198">
        <f>IF(ISERROR(VLOOKUP(AL1540,Datos!D1533:E1538,2,0)),0,VLOOKUP(AL1540,Datos!D1533:E1538,2,0))</f>
        <v>0</v>
      </c>
      <c r="AL1540" s="198">
        <f>IF(ISERROR(VLOOKUP(Y1540,Datos!B1533:E1538,3,0)),0,VLOOKUP(Y1540,Datos!B1533:E1538,3,0))</f>
        <v>0</v>
      </c>
      <c r="AM1540" s="198">
        <f t="shared" si="74"/>
        <v>4</v>
      </c>
      <c r="AN1540" s="198" t="str">
        <f>IF(ISERROR(VLOOKUP($AM1540,Datos!$I$24:$J$28,2,0)),"-",VLOOKUP($AM1540,Datos!$I$24:$J$28,2,0))</f>
        <v>Moderado</v>
      </c>
    </row>
    <row r="1541" spans="1:40" s="199" customFormat="1">
      <c r="A1541" s="196"/>
      <c r="B1541" s="177"/>
      <c r="C1541" s="177"/>
      <c r="D1541" s="177"/>
      <c r="E1541" s="177"/>
      <c r="F1541" s="177"/>
      <c r="G1541" s="177"/>
      <c r="H1541" s="177"/>
      <c r="I1541" s="177"/>
      <c r="J1541" s="177"/>
      <c r="K1541" s="177"/>
      <c r="L1541" s="177"/>
      <c r="M1541" s="178" t="s">
        <v>191</v>
      </c>
      <c r="N1541" s="178" t="s">
        <v>194</v>
      </c>
      <c r="O1541" s="198">
        <f>IF( AND($M1541&lt;&gt;"", $N1541&lt;&gt;""), VLOOKUP( IF(ISERROR(VLOOKUP($M1541,Datos!$B$8:$C$13,2,0)),0,VLOOKUP($M1541,Datos!$B$8:$C$13,2,0)), Datos!$I$9:$N$13, IF(ISERROR(VLOOKUP($N1541,Datos!$B$17:$C$21,2,0)),0,VLOOKUP($N1541, Datos!$B$17:$C$21,2,0)+1),  0),  "-")</f>
        <v>22</v>
      </c>
      <c r="P1541" s="177"/>
      <c r="Q1541" s="177"/>
      <c r="R1541" s="177"/>
      <c r="S1541" s="178" t="s">
        <v>40</v>
      </c>
      <c r="T1541" s="198" t="str">
        <f>IF(ISERROR(VLOOKUP($S1541,Datos!$B$25:$C$29,2,0)),"", VLOOKUP($S1541,Datos!$B$25:$C$29,2,0))</f>
        <v>Alta</v>
      </c>
      <c r="U1541" s="198" t="str">
        <f>VLOOKUP($S1541,'Efectividad de Controles'!$B$5:$D$9,3,0)</f>
        <v>Impacto / Probabilidad</v>
      </c>
      <c r="V1541" s="177"/>
      <c r="W1541" s="177"/>
      <c r="X1541" s="178" t="s">
        <v>191</v>
      </c>
      <c r="Y1541" s="178" t="s">
        <v>196</v>
      </c>
      <c r="Z1541" s="198">
        <f>IF( AND($X1541&lt;&gt;"", $Y1541&lt;&gt;""), VLOOKUP( IF(ISERROR(VLOOKUP($X1541,Datos!$B$8:$C$13,2,0)),0,VLOOKUP($X1541,Datos!$B$8:$C$13,2,0)), Datos!$I$9:$N$13, IF(ISERROR(VLOOKUP($Y1541,Datos!$B$17:$C$21,2,0)),0,VLOOKUP($Y1541, Datos!$B$17:$C$21,2,0)+1),  0),  "-")</f>
        <v>25</v>
      </c>
      <c r="AA1541" s="177"/>
      <c r="AB1541" s="177"/>
      <c r="AC1541" s="179"/>
      <c r="AD1541" s="180"/>
      <c r="AE1541" s="198">
        <f t="shared" si="72"/>
        <v>22</v>
      </c>
      <c r="AF1541" s="198">
        <f t="shared" si="73"/>
        <v>25</v>
      </c>
      <c r="AG1541" s="178">
        <v>3</v>
      </c>
      <c r="AH1541" s="198" t="str">
        <f>IF(ISERROR(VLOOKUP($AG1541,Datos!$A$9:$E$13,2,0)),"",VLOOKUP($AG1541,Datos!$A$9:$E$13,2,0))</f>
        <v>3 Moderado</v>
      </c>
      <c r="AI1541" s="197" t="str">
        <f>IF(ISERROR(VLOOKUP($AJ1541,Datos!$D$8:$E$13,2,0)),0,VLOOKUP($AJ1541,Datos!$D$8:$E$13,2,0))</f>
        <v>Extremadamente Dañino</v>
      </c>
      <c r="AJ1541" s="198">
        <f>IF(ISERROR(VLOOKUP($X1541,Datos!$B$8:$E$13,3,0)), 0, VLOOKUP($X1541,Datos!$B$8:$E$13,3,0))</f>
        <v>4</v>
      </c>
      <c r="AK1541" s="198">
        <f>IF(ISERROR(VLOOKUP(AL1541,Datos!D1534:E1539,2,0)),0,VLOOKUP(AL1541,Datos!D1534:E1539,2,0))</f>
        <v>0</v>
      </c>
      <c r="AL1541" s="198">
        <f>IF(ISERROR(VLOOKUP(Y1541,Datos!B1534:E1539,3,0)),0,VLOOKUP(Y1541,Datos!B1534:E1539,3,0))</f>
        <v>0</v>
      </c>
      <c r="AM1541" s="198">
        <f t="shared" si="74"/>
        <v>4</v>
      </c>
      <c r="AN1541" s="198" t="str">
        <f>IF(ISERROR(VLOOKUP($AM1541,Datos!$I$24:$J$28,2,0)),"-",VLOOKUP($AM1541,Datos!$I$24:$J$28,2,0))</f>
        <v>Moderado</v>
      </c>
    </row>
    <row r="1542" spans="1:40" s="199" customFormat="1">
      <c r="A1542" s="196"/>
      <c r="B1542" s="177"/>
      <c r="C1542" s="177"/>
      <c r="D1542" s="177"/>
      <c r="E1542" s="177"/>
      <c r="F1542" s="177"/>
      <c r="G1542" s="177"/>
      <c r="H1542" s="177"/>
      <c r="I1542" s="177"/>
      <c r="J1542" s="177"/>
      <c r="K1542" s="177"/>
      <c r="L1542" s="177"/>
      <c r="M1542" s="178" t="s">
        <v>191</v>
      </c>
      <c r="N1542" s="178" t="s">
        <v>194</v>
      </c>
      <c r="O1542" s="198">
        <f>IF( AND($M1542&lt;&gt;"", $N1542&lt;&gt;""), VLOOKUP( IF(ISERROR(VLOOKUP($M1542,Datos!$B$8:$C$13,2,0)),0,VLOOKUP($M1542,Datos!$B$8:$C$13,2,0)), Datos!$I$9:$N$13, IF(ISERROR(VLOOKUP($N1542,Datos!$B$17:$C$21,2,0)),0,VLOOKUP($N1542, Datos!$B$17:$C$21,2,0)+1),  0),  "-")</f>
        <v>22</v>
      </c>
      <c r="P1542" s="177"/>
      <c r="Q1542" s="177"/>
      <c r="R1542" s="177"/>
      <c r="S1542" s="178" t="s">
        <v>40</v>
      </c>
      <c r="T1542" s="198" t="str">
        <f>IF(ISERROR(VLOOKUP($S1542,Datos!$B$25:$C$29,2,0)),"", VLOOKUP($S1542,Datos!$B$25:$C$29,2,0))</f>
        <v>Alta</v>
      </c>
      <c r="U1542" s="198" t="str">
        <f>VLOOKUP($S1542,'Efectividad de Controles'!$B$5:$D$9,3,0)</f>
        <v>Impacto / Probabilidad</v>
      </c>
      <c r="V1542" s="177"/>
      <c r="W1542" s="177"/>
      <c r="X1542" s="178" t="s">
        <v>191</v>
      </c>
      <c r="Y1542" s="178" t="s">
        <v>196</v>
      </c>
      <c r="Z1542" s="198">
        <f>IF( AND($X1542&lt;&gt;"", $Y1542&lt;&gt;""), VLOOKUP( IF(ISERROR(VLOOKUP($X1542,Datos!$B$8:$C$13,2,0)),0,VLOOKUP($X1542,Datos!$B$8:$C$13,2,0)), Datos!$I$9:$N$13, IF(ISERROR(VLOOKUP($Y1542,Datos!$B$17:$C$21,2,0)),0,VLOOKUP($Y1542, Datos!$B$17:$C$21,2,0)+1),  0),  "-")</f>
        <v>25</v>
      </c>
      <c r="AA1542" s="177"/>
      <c r="AB1542" s="177"/>
      <c r="AC1542" s="179"/>
      <c r="AD1542" s="180"/>
      <c r="AE1542" s="198">
        <f t="shared" si="72"/>
        <v>22</v>
      </c>
      <c r="AF1542" s="198">
        <f t="shared" si="73"/>
        <v>25</v>
      </c>
      <c r="AG1542" s="178">
        <v>3</v>
      </c>
      <c r="AH1542" s="198" t="str">
        <f>IF(ISERROR(VLOOKUP($AG1542,Datos!$A$9:$E$13,2,0)),"",VLOOKUP($AG1542,Datos!$A$9:$E$13,2,0))</f>
        <v>3 Moderado</v>
      </c>
      <c r="AI1542" s="197" t="str">
        <f>IF(ISERROR(VLOOKUP($AJ1542,Datos!$D$8:$E$13,2,0)),0,VLOOKUP($AJ1542,Datos!$D$8:$E$13,2,0))</f>
        <v>Extremadamente Dañino</v>
      </c>
      <c r="AJ1542" s="198">
        <f>IF(ISERROR(VLOOKUP($X1542,Datos!$B$8:$E$13,3,0)), 0, VLOOKUP($X1542,Datos!$B$8:$E$13,3,0))</f>
        <v>4</v>
      </c>
      <c r="AK1542" s="198">
        <f>IF(ISERROR(VLOOKUP(AL1542,Datos!D1535:E1540,2,0)),0,VLOOKUP(AL1542,Datos!D1535:E1540,2,0))</f>
        <v>0</v>
      </c>
      <c r="AL1542" s="198">
        <f>IF(ISERROR(VLOOKUP(Y1542,Datos!B1535:E1540,3,0)),0,VLOOKUP(Y1542,Datos!B1535:E1540,3,0))</f>
        <v>0</v>
      </c>
      <c r="AM1542" s="198">
        <f t="shared" si="74"/>
        <v>4</v>
      </c>
      <c r="AN1542" s="198" t="str">
        <f>IF(ISERROR(VLOOKUP($AM1542,Datos!$I$24:$J$28,2,0)),"-",VLOOKUP($AM1542,Datos!$I$24:$J$28,2,0))</f>
        <v>Moderado</v>
      </c>
    </row>
    <row r="1543" spans="1:40" s="199" customFormat="1">
      <c r="A1543" s="196"/>
      <c r="B1543" s="177"/>
      <c r="C1543" s="177"/>
      <c r="D1543" s="177"/>
      <c r="E1543" s="177"/>
      <c r="F1543" s="177"/>
      <c r="G1543" s="177"/>
      <c r="H1543" s="177"/>
      <c r="I1543" s="177"/>
      <c r="J1543" s="177"/>
      <c r="K1543" s="177"/>
      <c r="L1543" s="177"/>
      <c r="M1543" s="178" t="s">
        <v>191</v>
      </c>
      <c r="N1543" s="178" t="s">
        <v>194</v>
      </c>
      <c r="O1543" s="198">
        <f>IF( AND($M1543&lt;&gt;"", $N1543&lt;&gt;""), VLOOKUP( IF(ISERROR(VLOOKUP($M1543,Datos!$B$8:$C$13,2,0)),0,VLOOKUP($M1543,Datos!$B$8:$C$13,2,0)), Datos!$I$9:$N$13, IF(ISERROR(VLOOKUP($N1543,Datos!$B$17:$C$21,2,0)),0,VLOOKUP($N1543, Datos!$B$17:$C$21,2,0)+1),  0),  "-")</f>
        <v>22</v>
      </c>
      <c r="P1543" s="177"/>
      <c r="Q1543" s="177"/>
      <c r="R1543" s="177"/>
      <c r="S1543" s="178" t="s">
        <v>40</v>
      </c>
      <c r="T1543" s="198" t="str">
        <f>IF(ISERROR(VLOOKUP($S1543,Datos!$B$25:$C$29,2,0)),"", VLOOKUP($S1543,Datos!$B$25:$C$29,2,0))</f>
        <v>Alta</v>
      </c>
      <c r="U1543" s="198" t="str">
        <f>VLOOKUP($S1543,'Efectividad de Controles'!$B$5:$D$9,3,0)</f>
        <v>Impacto / Probabilidad</v>
      </c>
      <c r="V1543" s="177"/>
      <c r="W1543" s="177"/>
      <c r="X1543" s="178" t="s">
        <v>191</v>
      </c>
      <c r="Y1543" s="178" t="s">
        <v>196</v>
      </c>
      <c r="Z1543" s="198">
        <f>IF( AND($X1543&lt;&gt;"", $Y1543&lt;&gt;""), VLOOKUP( IF(ISERROR(VLOOKUP($X1543,Datos!$B$8:$C$13,2,0)),0,VLOOKUP($X1543,Datos!$B$8:$C$13,2,0)), Datos!$I$9:$N$13, IF(ISERROR(VLOOKUP($Y1543,Datos!$B$17:$C$21,2,0)),0,VLOOKUP($Y1543, Datos!$B$17:$C$21,2,0)+1),  0),  "-")</f>
        <v>25</v>
      </c>
      <c r="AA1543" s="177"/>
      <c r="AB1543" s="177"/>
      <c r="AC1543" s="179"/>
      <c r="AD1543" s="180"/>
      <c r="AE1543" s="198">
        <f t="shared" si="72"/>
        <v>22</v>
      </c>
      <c r="AF1543" s="198">
        <f t="shared" si="73"/>
        <v>25</v>
      </c>
      <c r="AG1543" s="178">
        <v>3</v>
      </c>
      <c r="AH1543" s="198" t="str">
        <f>IF(ISERROR(VLOOKUP($AG1543,Datos!$A$9:$E$13,2,0)),"",VLOOKUP($AG1543,Datos!$A$9:$E$13,2,0))</f>
        <v>3 Moderado</v>
      </c>
      <c r="AI1543" s="197" t="str">
        <f>IF(ISERROR(VLOOKUP($AJ1543,Datos!$D$8:$E$13,2,0)),0,VLOOKUP($AJ1543,Datos!$D$8:$E$13,2,0))</f>
        <v>Extremadamente Dañino</v>
      </c>
      <c r="AJ1543" s="198">
        <f>IF(ISERROR(VLOOKUP($X1543,Datos!$B$8:$E$13,3,0)), 0, VLOOKUP($X1543,Datos!$B$8:$E$13,3,0))</f>
        <v>4</v>
      </c>
      <c r="AK1543" s="198">
        <f>IF(ISERROR(VLOOKUP(AL1543,Datos!D1536:E1541,2,0)),0,VLOOKUP(AL1543,Datos!D1536:E1541,2,0))</f>
        <v>0</v>
      </c>
      <c r="AL1543" s="198">
        <f>IF(ISERROR(VLOOKUP(Y1543,Datos!B1536:E1541,3,0)),0,VLOOKUP(Y1543,Datos!B1536:E1541,3,0))</f>
        <v>0</v>
      </c>
      <c r="AM1543" s="198">
        <f t="shared" si="74"/>
        <v>4</v>
      </c>
      <c r="AN1543" s="198" t="str">
        <f>IF(ISERROR(VLOOKUP($AM1543,Datos!$I$24:$J$28,2,0)),"-",VLOOKUP($AM1543,Datos!$I$24:$J$28,2,0))</f>
        <v>Moderado</v>
      </c>
    </row>
    <row r="1544" spans="1:40" s="199" customFormat="1">
      <c r="A1544" s="196"/>
      <c r="B1544" s="177"/>
      <c r="C1544" s="177"/>
      <c r="D1544" s="177"/>
      <c r="E1544" s="177"/>
      <c r="F1544" s="177"/>
      <c r="G1544" s="177"/>
      <c r="H1544" s="177"/>
      <c r="I1544" s="177"/>
      <c r="J1544" s="177"/>
      <c r="K1544" s="177"/>
      <c r="L1544" s="177"/>
      <c r="M1544" s="178" t="s">
        <v>191</v>
      </c>
      <c r="N1544" s="178" t="s">
        <v>194</v>
      </c>
      <c r="O1544" s="198">
        <f>IF( AND($M1544&lt;&gt;"", $N1544&lt;&gt;""), VLOOKUP( IF(ISERROR(VLOOKUP($M1544,Datos!$B$8:$C$13,2,0)),0,VLOOKUP($M1544,Datos!$B$8:$C$13,2,0)), Datos!$I$9:$N$13, IF(ISERROR(VLOOKUP($N1544,Datos!$B$17:$C$21,2,0)),0,VLOOKUP($N1544, Datos!$B$17:$C$21,2,0)+1),  0),  "-")</f>
        <v>22</v>
      </c>
      <c r="P1544" s="177"/>
      <c r="Q1544" s="177"/>
      <c r="R1544" s="177"/>
      <c r="S1544" s="178" t="s">
        <v>40</v>
      </c>
      <c r="T1544" s="198" t="str">
        <f>IF(ISERROR(VLOOKUP($S1544,Datos!$B$25:$C$29,2,0)),"", VLOOKUP($S1544,Datos!$B$25:$C$29,2,0))</f>
        <v>Alta</v>
      </c>
      <c r="U1544" s="198" t="str">
        <f>VLOOKUP($S1544,'Efectividad de Controles'!$B$5:$D$9,3,0)</f>
        <v>Impacto / Probabilidad</v>
      </c>
      <c r="V1544" s="177"/>
      <c r="W1544" s="177"/>
      <c r="X1544" s="178" t="s">
        <v>191</v>
      </c>
      <c r="Y1544" s="178" t="s">
        <v>196</v>
      </c>
      <c r="Z1544" s="198">
        <f>IF( AND($X1544&lt;&gt;"", $Y1544&lt;&gt;""), VLOOKUP( IF(ISERROR(VLOOKUP($X1544,Datos!$B$8:$C$13,2,0)),0,VLOOKUP($X1544,Datos!$B$8:$C$13,2,0)), Datos!$I$9:$N$13, IF(ISERROR(VLOOKUP($Y1544,Datos!$B$17:$C$21,2,0)),0,VLOOKUP($Y1544, Datos!$B$17:$C$21,2,0)+1),  0),  "-")</f>
        <v>25</v>
      </c>
      <c r="AA1544" s="177"/>
      <c r="AB1544" s="177"/>
      <c r="AC1544" s="179"/>
      <c r="AD1544" s="180"/>
      <c r="AE1544" s="198">
        <f t="shared" si="72"/>
        <v>22</v>
      </c>
      <c r="AF1544" s="198">
        <f t="shared" si="73"/>
        <v>25</v>
      </c>
      <c r="AG1544" s="178">
        <v>3</v>
      </c>
      <c r="AH1544" s="198" t="str">
        <f>IF(ISERROR(VLOOKUP($AG1544,Datos!$A$9:$E$13,2,0)),"",VLOOKUP($AG1544,Datos!$A$9:$E$13,2,0))</f>
        <v>3 Moderado</v>
      </c>
      <c r="AI1544" s="197" t="str">
        <f>IF(ISERROR(VLOOKUP($AJ1544,Datos!$D$8:$E$13,2,0)),0,VLOOKUP($AJ1544,Datos!$D$8:$E$13,2,0))</f>
        <v>Extremadamente Dañino</v>
      </c>
      <c r="AJ1544" s="198">
        <f>IF(ISERROR(VLOOKUP($X1544,Datos!$B$8:$E$13,3,0)), 0, VLOOKUP($X1544,Datos!$B$8:$E$13,3,0))</f>
        <v>4</v>
      </c>
      <c r="AK1544" s="198">
        <f>IF(ISERROR(VLOOKUP(AL1544,Datos!D1537:E1542,2,0)),0,VLOOKUP(AL1544,Datos!D1537:E1542,2,0))</f>
        <v>0</v>
      </c>
      <c r="AL1544" s="198">
        <f>IF(ISERROR(VLOOKUP(Y1544,Datos!B1537:E1542,3,0)),0,VLOOKUP(Y1544,Datos!B1537:E1542,3,0))</f>
        <v>0</v>
      </c>
      <c r="AM1544" s="198">
        <f t="shared" si="74"/>
        <v>4</v>
      </c>
      <c r="AN1544" s="198" t="str">
        <f>IF(ISERROR(VLOOKUP($AM1544,Datos!$I$24:$J$28,2,0)),"-",VLOOKUP($AM1544,Datos!$I$24:$J$28,2,0))</f>
        <v>Moderado</v>
      </c>
    </row>
    <row r="1545" spans="1:40" s="199" customFormat="1">
      <c r="A1545" s="196"/>
      <c r="B1545" s="177"/>
      <c r="C1545" s="177"/>
      <c r="D1545" s="177"/>
      <c r="E1545" s="177"/>
      <c r="F1545" s="177"/>
      <c r="G1545" s="177"/>
      <c r="H1545" s="177"/>
      <c r="I1545" s="177"/>
      <c r="J1545" s="177"/>
      <c r="K1545" s="177"/>
      <c r="L1545" s="177"/>
      <c r="M1545" s="178" t="s">
        <v>191</v>
      </c>
      <c r="N1545" s="178" t="s">
        <v>194</v>
      </c>
      <c r="O1545" s="198">
        <f>IF( AND($M1545&lt;&gt;"", $N1545&lt;&gt;""), VLOOKUP( IF(ISERROR(VLOOKUP($M1545,Datos!$B$8:$C$13,2,0)),0,VLOOKUP($M1545,Datos!$B$8:$C$13,2,0)), Datos!$I$9:$N$13, IF(ISERROR(VLOOKUP($N1545,Datos!$B$17:$C$21,2,0)),0,VLOOKUP($N1545, Datos!$B$17:$C$21,2,0)+1),  0),  "-")</f>
        <v>22</v>
      </c>
      <c r="P1545" s="177"/>
      <c r="Q1545" s="177"/>
      <c r="R1545" s="177"/>
      <c r="S1545" s="178" t="s">
        <v>40</v>
      </c>
      <c r="T1545" s="198" t="str">
        <f>IF(ISERROR(VLOOKUP($S1545,Datos!$B$25:$C$29,2,0)),"", VLOOKUP($S1545,Datos!$B$25:$C$29,2,0))</f>
        <v>Alta</v>
      </c>
      <c r="U1545" s="198" t="str">
        <f>VLOOKUP($S1545,'Efectividad de Controles'!$B$5:$D$9,3,0)</f>
        <v>Impacto / Probabilidad</v>
      </c>
      <c r="V1545" s="177"/>
      <c r="W1545" s="177"/>
      <c r="X1545" s="178" t="s">
        <v>191</v>
      </c>
      <c r="Y1545" s="178" t="s">
        <v>196</v>
      </c>
      <c r="Z1545" s="198">
        <f>IF( AND($X1545&lt;&gt;"", $Y1545&lt;&gt;""), VLOOKUP( IF(ISERROR(VLOOKUP($X1545,Datos!$B$8:$C$13,2,0)),0,VLOOKUP($X1545,Datos!$B$8:$C$13,2,0)), Datos!$I$9:$N$13, IF(ISERROR(VLOOKUP($Y1545,Datos!$B$17:$C$21,2,0)),0,VLOOKUP($Y1545, Datos!$B$17:$C$21,2,0)+1),  0),  "-")</f>
        <v>25</v>
      </c>
      <c r="AA1545" s="177"/>
      <c r="AB1545" s="177"/>
      <c r="AC1545" s="179"/>
      <c r="AD1545" s="180"/>
      <c r="AE1545" s="198">
        <f t="shared" si="72"/>
        <v>22</v>
      </c>
      <c r="AF1545" s="198">
        <f t="shared" si="73"/>
        <v>25</v>
      </c>
      <c r="AG1545" s="178">
        <v>3</v>
      </c>
      <c r="AH1545" s="198" t="str">
        <f>IF(ISERROR(VLOOKUP($AG1545,Datos!$A$9:$E$13,2,0)),"",VLOOKUP($AG1545,Datos!$A$9:$E$13,2,0))</f>
        <v>3 Moderado</v>
      </c>
      <c r="AI1545" s="197" t="str">
        <f>IF(ISERROR(VLOOKUP($AJ1545,Datos!$D$8:$E$13,2,0)),0,VLOOKUP($AJ1545,Datos!$D$8:$E$13,2,0))</f>
        <v>Extremadamente Dañino</v>
      </c>
      <c r="AJ1545" s="198">
        <f>IF(ISERROR(VLOOKUP($X1545,Datos!$B$8:$E$13,3,0)), 0, VLOOKUP($X1545,Datos!$B$8:$E$13,3,0))</f>
        <v>4</v>
      </c>
      <c r="AK1545" s="198">
        <f>IF(ISERROR(VLOOKUP(AL1545,Datos!D1538:E1543,2,0)),0,VLOOKUP(AL1545,Datos!D1538:E1543,2,0))</f>
        <v>0</v>
      </c>
      <c r="AL1545" s="198">
        <f>IF(ISERROR(VLOOKUP(Y1545,Datos!B1538:E1543,3,0)),0,VLOOKUP(Y1545,Datos!B1538:E1543,3,0))</f>
        <v>0</v>
      </c>
      <c r="AM1545" s="198">
        <f t="shared" si="74"/>
        <v>4</v>
      </c>
      <c r="AN1545" s="198" t="str">
        <f>IF(ISERROR(VLOOKUP($AM1545,Datos!$I$24:$J$28,2,0)),"-",VLOOKUP($AM1545,Datos!$I$24:$J$28,2,0))</f>
        <v>Moderado</v>
      </c>
    </row>
    <row r="1546" spans="1:40" s="199" customFormat="1">
      <c r="A1546" s="196"/>
      <c r="B1546" s="177"/>
      <c r="C1546" s="177"/>
      <c r="D1546" s="177"/>
      <c r="E1546" s="177"/>
      <c r="F1546" s="177"/>
      <c r="G1546" s="177"/>
      <c r="H1546" s="177"/>
      <c r="I1546" s="177"/>
      <c r="J1546" s="177"/>
      <c r="K1546" s="177"/>
      <c r="L1546" s="177"/>
      <c r="M1546" s="178" t="s">
        <v>191</v>
      </c>
      <c r="N1546" s="178" t="s">
        <v>194</v>
      </c>
      <c r="O1546" s="198">
        <f>IF( AND($M1546&lt;&gt;"", $N1546&lt;&gt;""), VLOOKUP( IF(ISERROR(VLOOKUP($M1546,Datos!$B$8:$C$13,2,0)),0,VLOOKUP($M1546,Datos!$B$8:$C$13,2,0)), Datos!$I$9:$N$13, IF(ISERROR(VLOOKUP($N1546,Datos!$B$17:$C$21,2,0)),0,VLOOKUP($N1546, Datos!$B$17:$C$21,2,0)+1),  0),  "-")</f>
        <v>22</v>
      </c>
      <c r="P1546" s="177"/>
      <c r="Q1546" s="177"/>
      <c r="R1546" s="177"/>
      <c r="S1546" s="178" t="s">
        <v>40</v>
      </c>
      <c r="T1546" s="198" t="str">
        <f>IF(ISERROR(VLOOKUP($S1546,Datos!$B$25:$C$29,2,0)),"", VLOOKUP($S1546,Datos!$B$25:$C$29,2,0))</f>
        <v>Alta</v>
      </c>
      <c r="U1546" s="198" t="str">
        <f>VLOOKUP($S1546,'Efectividad de Controles'!$B$5:$D$9,3,0)</f>
        <v>Impacto / Probabilidad</v>
      </c>
      <c r="V1546" s="177"/>
      <c r="W1546" s="177"/>
      <c r="X1546" s="178" t="s">
        <v>191</v>
      </c>
      <c r="Y1546" s="178" t="s">
        <v>196</v>
      </c>
      <c r="Z1546" s="198">
        <f>IF( AND($X1546&lt;&gt;"", $Y1546&lt;&gt;""), VLOOKUP( IF(ISERROR(VLOOKUP($X1546,Datos!$B$8:$C$13,2,0)),0,VLOOKUP($X1546,Datos!$B$8:$C$13,2,0)), Datos!$I$9:$N$13, IF(ISERROR(VLOOKUP($Y1546,Datos!$B$17:$C$21,2,0)),0,VLOOKUP($Y1546, Datos!$B$17:$C$21,2,0)+1),  0),  "-")</f>
        <v>25</v>
      </c>
      <c r="AA1546" s="177"/>
      <c r="AB1546" s="177"/>
      <c r="AC1546" s="179"/>
      <c r="AD1546" s="180"/>
      <c r="AE1546" s="198">
        <f t="shared" si="72"/>
        <v>22</v>
      </c>
      <c r="AF1546" s="198">
        <f t="shared" si="73"/>
        <v>25</v>
      </c>
      <c r="AG1546" s="178">
        <v>3</v>
      </c>
      <c r="AH1546" s="198" t="str">
        <f>IF(ISERROR(VLOOKUP($AG1546,Datos!$A$9:$E$13,2,0)),"",VLOOKUP($AG1546,Datos!$A$9:$E$13,2,0))</f>
        <v>3 Moderado</v>
      </c>
      <c r="AI1546" s="197" t="str">
        <f>IF(ISERROR(VLOOKUP($AJ1546,Datos!$D$8:$E$13,2,0)),0,VLOOKUP($AJ1546,Datos!$D$8:$E$13,2,0))</f>
        <v>Extremadamente Dañino</v>
      </c>
      <c r="AJ1546" s="198">
        <f>IF(ISERROR(VLOOKUP($X1546,Datos!$B$8:$E$13,3,0)), 0, VLOOKUP($X1546,Datos!$B$8:$E$13,3,0))</f>
        <v>4</v>
      </c>
      <c r="AK1546" s="198">
        <f>IF(ISERROR(VLOOKUP(AL1546,Datos!D1539:E1544,2,0)),0,VLOOKUP(AL1546,Datos!D1539:E1544,2,0))</f>
        <v>0</v>
      </c>
      <c r="AL1546" s="198">
        <f>IF(ISERROR(VLOOKUP(Y1546,Datos!B1539:E1544,3,0)),0,VLOOKUP(Y1546,Datos!B1539:E1544,3,0))</f>
        <v>0</v>
      </c>
      <c r="AM1546" s="198">
        <f t="shared" si="74"/>
        <v>4</v>
      </c>
      <c r="AN1546" s="198" t="str">
        <f>IF(ISERROR(VLOOKUP($AM1546,Datos!$I$24:$J$28,2,0)),"-",VLOOKUP($AM1546,Datos!$I$24:$J$28,2,0))</f>
        <v>Moderado</v>
      </c>
    </row>
    <row r="1547" spans="1:40" s="199" customFormat="1">
      <c r="A1547" s="196"/>
      <c r="B1547" s="177"/>
      <c r="C1547" s="177"/>
      <c r="D1547" s="177"/>
      <c r="E1547" s="177"/>
      <c r="F1547" s="177"/>
      <c r="G1547" s="177"/>
      <c r="H1547" s="177"/>
      <c r="I1547" s="177"/>
      <c r="J1547" s="177"/>
      <c r="K1547" s="177"/>
      <c r="L1547" s="177"/>
      <c r="M1547" s="178" t="s">
        <v>191</v>
      </c>
      <c r="N1547" s="178" t="s">
        <v>194</v>
      </c>
      <c r="O1547" s="198">
        <f>IF( AND($M1547&lt;&gt;"", $N1547&lt;&gt;""), VLOOKUP( IF(ISERROR(VLOOKUP($M1547,Datos!$B$8:$C$13,2,0)),0,VLOOKUP($M1547,Datos!$B$8:$C$13,2,0)), Datos!$I$9:$N$13, IF(ISERROR(VLOOKUP($N1547,Datos!$B$17:$C$21,2,0)),0,VLOOKUP($N1547, Datos!$B$17:$C$21,2,0)+1),  0),  "-")</f>
        <v>22</v>
      </c>
      <c r="P1547" s="177"/>
      <c r="Q1547" s="177"/>
      <c r="R1547" s="177"/>
      <c r="S1547" s="178" t="s">
        <v>40</v>
      </c>
      <c r="T1547" s="198" t="str">
        <f>IF(ISERROR(VLOOKUP($S1547,Datos!$B$25:$C$29,2,0)),"", VLOOKUP($S1547,Datos!$B$25:$C$29,2,0))</f>
        <v>Alta</v>
      </c>
      <c r="U1547" s="198" t="str">
        <f>VLOOKUP($S1547,'Efectividad de Controles'!$B$5:$D$9,3,0)</f>
        <v>Impacto / Probabilidad</v>
      </c>
      <c r="V1547" s="177"/>
      <c r="W1547" s="177"/>
      <c r="X1547" s="178" t="s">
        <v>191</v>
      </c>
      <c r="Y1547" s="178" t="s">
        <v>196</v>
      </c>
      <c r="Z1547" s="198">
        <f>IF( AND($X1547&lt;&gt;"", $Y1547&lt;&gt;""), VLOOKUP( IF(ISERROR(VLOOKUP($X1547,Datos!$B$8:$C$13,2,0)),0,VLOOKUP($X1547,Datos!$B$8:$C$13,2,0)), Datos!$I$9:$N$13, IF(ISERROR(VLOOKUP($Y1547,Datos!$B$17:$C$21,2,0)),0,VLOOKUP($Y1547, Datos!$B$17:$C$21,2,0)+1),  0),  "-")</f>
        <v>25</v>
      </c>
      <c r="AA1547" s="177"/>
      <c r="AB1547" s="177"/>
      <c r="AC1547" s="179"/>
      <c r="AD1547" s="180"/>
      <c r="AE1547" s="198">
        <f t="shared" si="72"/>
        <v>22</v>
      </c>
      <c r="AF1547" s="198">
        <f t="shared" si="73"/>
        <v>25</v>
      </c>
      <c r="AG1547" s="178">
        <v>3</v>
      </c>
      <c r="AH1547" s="198" t="str">
        <f>IF(ISERROR(VLOOKUP($AG1547,Datos!$A$9:$E$13,2,0)),"",VLOOKUP($AG1547,Datos!$A$9:$E$13,2,0))</f>
        <v>3 Moderado</v>
      </c>
      <c r="AI1547" s="197" t="str">
        <f>IF(ISERROR(VLOOKUP($AJ1547,Datos!$D$8:$E$13,2,0)),0,VLOOKUP($AJ1547,Datos!$D$8:$E$13,2,0))</f>
        <v>Extremadamente Dañino</v>
      </c>
      <c r="AJ1547" s="198">
        <f>IF(ISERROR(VLOOKUP($X1547,Datos!$B$8:$E$13,3,0)), 0, VLOOKUP($X1547,Datos!$B$8:$E$13,3,0))</f>
        <v>4</v>
      </c>
      <c r="AK1547" s="198">
        <f>IF(ISERROR(VLOOKUP(AL1547,Datos!D1540:E1545,2,0)),0,VLOOKUP(AL1547,Datos!D1540:E1545,2,0))</f>
        <v>0</v>
      </c>
      <c r="AL1547" s="198">
        <f>IF(ISERROR(VLOOKUP(Y1547,Datos!B1540:E1545,3,0)),0,VLOOKUP(Y1547,Datos!B1540:E1545,3,0))</f>
        <v>0</v>
      </c>
      <c r="AM1547" s="198">
        <f t="shared" si="74"/>
        <v>4</v>
      </c>
      <c r="AN1547" s="198" t="str">
        <f>IF(ISERROR(VLOOKUP($AM1547,Datos!$I$24:$J$28,2,0)),"-",VLOOKUP($AM1547,Datos!$I$24:$J$28,2,0))</f>
        <v>Moderado</v>
      </c>
    </row>
    <row r="1548" spans="1:40" s="199" customFormat="1">
      <c r="A1548" s="196"/>
      <c r="B1548" s="177"/>
      <c r="C1548" s="177"/>
      <c r="D1548" s="177"/>
      <c r="E1548" s="177"/>
      <c r="F1548" s="177"/>
      <c r="G1548" s="177"/>
      <c r="H1548" s="177"/>
      <c r="I1548" s="177"/>
      <c r="J1548" s="177"/>
      <c r="K1548" s="177"/>
      <c r="L1548" s="177"/>
      <c r="M1548" s="178" t="s">
        <v>191</v>
      </c>
      <c r="N1548" s="178" t="s">
        <v>194</v>
      </c>
      <c r="O1548" s="198">
        <f>IF( AND($M1548&lt;&gt;"", $N1548&lt;&gt;""), VLOOKUP( IF(ISERROR(VLOOKUP($M1548,Datos!$B$8:$C$13,2,0)),0,VLOOKUP($M1548,Datos!$B$8:$C$13,2,0)), Datos!$I$9:$N$13, IF(ISERROR(VLOOKUP($N1548,Datos!$B$17:$C$21,2,0)),0,VLOOKUP($N1548, Datos!$B$17:$C$21,2,0)+1),  0),  "-")</f>
        <v>22</v>
      </c>
      <c r="P1548" s="177"/>
      <c r="Q1548" s="177"/>
      <c r="R1548" s="177"/>
      <c r="S1548" s="178" t="s">
        <v>40</v>
      </c>
      <c r="T1548" s="198" t="str">
        <f>IF(ISERROR(VLOOKUP($S1548,Datos!$B$25:$C$29,2,0)),"", VLOOKUP($S1548,Datos!$B$25:$C$29,2,0))</f>
        <v>Alta</v>
      </c>
      <c r="U1548" s="198" t="str">
        <f>VLOOKUP($S1548,'Efectividad de Controles'!$B$5:$D$9,3,0)</f>
        <v>Impacto / Probabilidad</v>
      </c>
      <c r="V1548" s="177"/>
      <c r="W1548" s="177"/>
      <c r="X1548" s="178" t="s">
        <v>191</v>
      </c>
      <c r="Y1548" s="178" t="s">
        <v>196</v>
      </c>
      <c r="Z1548" s="198">
        <f>IF( AND($X1548&lt;&gt;"", $Y1548&lt;&gt;""), VLOOKUP( IF(ISERROR(VLOOKUP($X1548,Datos!$B$8:$C$13,2,0)),0,VLOOKUP($X1548,Datos!$B$8:$C$13,2,0)), Datos!$I$9:$N$13, IF(ISERROR(VLOOKUP($Y1548,Datos!$B$17:$C$21,2,0)),0,VLOOKUP($Y1548, Datos!$B$17:$C$21,2,0)+1),  0),  "-")</f>
        <v>25</v>
      </c>
      <c r="AA1548" s="177"/>
      <c r="AB1548" s="177"/>
      <c r="AC1548" s="179"/>
      <c r="AD1548" s="180"/>
      <c r="AE1548" s="198">
        <f t="shared" si="72"/>
        <v>22</v>
      </c>
      <c r="AF1548" s="198">
        <f t="shared" si="73"/>
        <v>25</v>
      </c>
      <c r="AG1548" s="178">
        <v>3</v>
      </c>
      <c r="AH1548" s="198" t="str">
        <f>IF(ISERROR(VLOOKUP($AG1548,Datos!$A$9:$E$13,2,0)),"",VLOOKUP($AG1548,Datos!$A$9:$E$13,2,0))</f>
        <v>3 Moderado</v>
      </c>
      <c r="AI1548" s="197" t="str">
        <f>IF(ISERROR(VLOOKUP($AJ1548,Datos!$D$8:$E$13,2,0)),0,VLOOKUP($AJ1548,Datos!$D$8:$E$13,2,0))</f>
        <v>Extremadamente Dañino</v>
      </c>
      <c r="AJ1548" s="198">
        <f>IF(ISERROR(VLOOKUP($X1548,Datos!$B$8:$E$13,3,0)), 0, VLOOKUP($X1548,Datos!$B$8:$E$13,3,0))</f>
        <v>4</v>
      </c>
      <c r="AK1548" s="198">
        <f>IF(ISERROR(VLOOKUP(AL1548,Datos!D1541:E1546,2,0)),0,VLOOKUP(AL1548,Datos!D1541:E1546,2,0))</f>
        <v>0</v>
      </c>
      <c r="AL1548" s="198">
        <f>IF(ISERROR(VLOOKUP(Y1548,Datos!B1541:E1546,3,0)),0,VLOOKUP(Y1548,Datos!B1541:E1546,3,0))</f>
        <v>0</v>
      </c>
      <c r="AM1548" s="198">
        <f t="shared" si="74"/>
        <v>4</v>
      </c>
      <c r="AN1548" s="198" t="str">
        <f>IF(ISERROR(VLOOKUP($AM1548,Datos!$I$24:$J$28,2,0)),"-",VLOOKUP($AM1548,Datos!$I$24:$J$28,2,0))</f>
        <v>Moderado</v>
      </c>
    </row>
    <row r="1549" spans="1:40" s="199" customFormat="1">
      <c r="A1549" s="196"/>
      <c r="B1549" s="177"/>
      <c r="C1549" s="177"/>
      <c r="D1549" s="177"/>
      <c r="E1549" s="177"/>
      <c r="F1549" s="177"/>
      <c r="G1549" s="177"/>
      <c r="H1549" s="177"/>
      <c r="I1549" s="177"/>
      <c r="J1549" s="177"/>
      <c r="K1549" s="177"/>
      <c r="L1549" s="177"/>
      <c r="M1549" s="178" t="s">
        <v>191</v>
      </c>
      <c r="N1549" s="178" t="s">
        <v>194</v>
      </c>
      <c r="O1549" s="198">
        <f>IF( AND($M1549&lt;&gt;"", $N1549&lt;&gt;""), VLOOKUP( IF(ISERROR(VLOOKUP($M1549,Datos!$B$8:$C$13,2,0)),0,VLOOKUP($M1549,Datos!$B$8:$C$13,2,0)), Datos!$I$9:$N$13, IF(ISERROR(VLOOKUP($N1549,Datos!$B$17:$C$21,2,0)),0,VLOOKUP($N1549, Datos!$B$17:$C$21,2,0)+1),  0),  "-")</f>
        <v>22</v>
      </c>
      <c r="P1549" s="177"/>
      <c r="Q1549" s="177"/>
      <c r="R1549" s="177"/>
      <c r="S1549" s="178" t="s">
        <v>40</v>
      </c>
      <c r="T1549" s="198" t="str">
        <f>IF(ISERROR(VLOOKUP($S1549,Datos!$B$25:$C$29,2,0)),"", VLOOKUP($S1549,Datos!$B$25:$C$29,2,0))</f>
        <v>Alta</v>
      </c>
      <c r="U1549" s="198" t="str">
        <f>VLOOKUP($S1549,'Efectividad de Controles'!$B$5:$D$9,3,0)</f>
        <v>Impacto / Probabilidad</v>
      </c>
      <c r="V1549" s="177"/>
      <c r="W1549" s="177"/>
      <c r="X1549" s="178" t="s">
        <v>191</v>
      </c>
      <c r="Y1549" s="178" t="s">
        <v>196</v>
      </c>
      <c r="Z1549" s="198">
        <f>IF( AND($X1549&lt;&gt;"", $Y1549&lt;&gt;""), VLOOKUP( IF(ISERROR(VLOOKUP($X1549,Datos!$B$8:$C$13,2,0)),0,VLOOKUP($X1549,Datos!$B$8:$C$13,2,0)), Datos!$I$9:$N$13, IF(ISERROR(VLOOKUP($Y1549,Datos!$B$17:$C$21,2,0)),0,VLOOKUP($Y1549, Datos!$B$17:$C$21,2,0)+1),  0),  "-")</f>
        <v>25</v>
      </c>
      <c r="AA1549" s="177"/>
      <c r="AB1549" s="177"/>
      <c r="AC1549" s="179"/>
      <c r="AD1549" s="180"/>
      <c r="AE1549" s="198">
        <f t="shared" si="72"/>
        <v>22</v>
      </c>
      <c r="AF1549" s="198">
        <f t="shared" si="73"/>
        <v>25</v>
      </c>
      <c r="AG1549" s="178">
        <v>3</v>
      </c>
      <c r="AH1549" s="198" t="str">
        <f>IF(ISERROR(VLOOKUP($AG1549,Datos!$A$9:$E$13,2,0)),"",VLOOKUP($AG1549,Datos!$A$9:$E$13,2,0))</f>
        <v>3 Moderado</v>
      </c>
      <c r="AI1549" s="197" t="str">
        <f>IF(ISERROR(VLOOKUP($AJ1549,Datos!$D$8:$E$13,2,0)),0,VLOOKUP($AJ1549,Datos!$D$8:$E$13,2,0))</f>
        <v>Extremadamente Dañino</v>
      </c>
      <c r="AJ1549" s="198">
        <f>IF(ISERROR(VLOOKUP($X1549,Datos!$B$8:$E$13,3,0)), 0, VLOOKUP($X1549,Datos!$B$8:$E$13,3,0))</f>
        <v>4</v>
      </c>
      <c r="AK1549" s="198">
        <f>IF(ISERROR(VLOOKUP(AL1549,Datos!D1542:E1547,2,0)),0,VLOOKUP(AL1549,Datos!D1542:E1547,2,0))</f>
        <v>0</v>
      </c>
      <c r="AL1549" s="198">
        <f>IF(ISERROR(VLOOKUP(Y1549,Datos!B1542:E1547,3,0)),0,VLOOKUP(Y1549,Datos!B1542:E1547,3,0))</f>
        <v>0</v>
      </c>
      <c r="AM1549" s="198">
        <f t="shared" si="74"/>
        <v>4</v>
      </c>
      <c r="AN1549" s="198" t="str">
        <f>IF(ISERROR(VLOOKUP($AM1549,Datos!$I$24:$J$28,2,0)),"-",VLOOKUP($AM1549,Datos!$I$24:$J$28,2,0))</f>
        <v>Moderado</v>
      </c>
    </row>
    <row r="1550" spans="1:40" s="199" customFormat="1">
      <c r="A1550" s="196"/>
      <c r="B1550" s="177"/>
      <c r="C1550" s="177"/>
      <c r="D1550" s="177"/>
      <c r="E1550" s="177"/>
      <c r="F1550" s="177"/>
      <c r="G1550" s="177"/>
      <c r="H1550" s="177"/>
      <c r="I1550" s="177"/>
      <c r="J1550" s="177"/>
      <c r="K1550" s="177"/>
      <c r="L1550" s="177"/>
      <c r="M1550" s="178" t="s">
        <v>191</v>
      </c>
      <c r="N1550" s="178" t="s">
        <v>194</v>
      </c>
      <c r="O1550" s="198">
        <f>IF( AND($M1550&lt;&gt;"", $N1550&lt;&gt;""), VLOOKUP( IF(ISERROR(VLOOKUP($M1550,Datos!$B$8:$C$13,2,0)),0,VLOOKUP($M1550,Datos!$B$8:$C$13,2,0)), Datos!$I$9:$N$13, IF(ISERROR(VLOOKUP($N1550,Datos!$B$17:$C$21,2,0)),0,VLOOKUP($N1550, Datos!$B$17:$C$21,2,0)+1),  0),  "-")</f>
        <v>22</v>
      </c>
      <c r="P1550" s="177"/>
      <c r="Q1550" s="177"/>
      <c r="R1550" s="177"/>
      <c r="S1550" s="178" t="s">
        <v>40</v>
      </c>
      <c r="T1550" s="198" t="str">
        <f>IF(ISERROR(VLOOKUP($S1550,Datos!$B$25:$C$29,2,0)),"", VLOOKUP($S1550,Datos!$B$25:$C$29,2,0))</f>
        <v>Alta</v>
      </c>
      <c r="U1550" s="198" t="str">
        <f>VLOOKUP($S1550,'Efectividad de Controles'!$B$5:$D$9,3,0)</f>
        <v>Impacto / Probabilidad</v>
      </c>
      <c r="V1550" s="177"/>
      <c r="W1550" s="177"/>
      <c r="X1550" s="178" t="s">
        <v>191</v>
      </c>
      <c r="Y1550" s="178" t="s">
        <v>196</v>
      </c>
      <c r="Z1550" s="198">
        <f>IF( AND($X1550&lt;&gt;"", $Y1550&lt;&gt;""), VLOOKUP( IF(ISERROR(VLOOKUP($X1550,Datos!$B$8:$C$13,2,0)),0,VLOOKUP($X1550,Datos!$B$8:$C$13,2,0)), Datos!$I$9:$N$13, IF(ISERROR(VLOOKUP($Y1550,Datos!$B$17:$C$21,2,0)),0,VLOOKUP($Y1550, Datos!$B$17:$C$21,2,0)+1),  0),  "-")</f>
        <v>25</v>
      </c>
      <c r="AA1550" s="177"/>
      <c r="AB1550" s="177"/>
      <c r="AC1550" s="179"/>
      <c r="AD1550" s="180"/>
      <c r="AE1550" s="198">
        <f t="shared" si="72"/>
        <v>22</v>
      </c>
      <c r="AF1550" s="198">
        <f t="shared" si="73"/>
        <v>25</v>
      </c>
      <c r="AG1550" s="178">
        <v>3</v>
      </c>
      <c r="AH1550" s="198" t="str">
        <f>IF(ISERROR(VLOOKUP($AG1550,Datos!$A$9:$E$13,2,0)),"",VLOOKUP($AG1550,Datos!$A$9:$E$13,2,0))</f>
        <v>3 Moderado</v>
      </c>
      <c r="AI1550" s="197" t="str">
        <f>IF(ISERROR(VLOOKUP($AJ1550,Datos!$D$8:$E$13,2,0)),0,VLOOKUP($AJ1550,Datos!$D$8:$E$13,2,0))</f>
        <v>Extremadamente Dañino</v>
      </c>
      <c r="AJ1550" s="198">
        <f>IF(ISERROR(VLOOKUP($X1550,Datos!$B$8:$E$13,3,0)), 0, VLOOKUP($X1550,Datos!$B$8:$E$13,3,0))</f>
        <v>4</v>
      </c>
      <c r="AK1550" s="198">
        <f>IF(ISERROR(VLOOKUP(AL1550,Datos!D1543:E1548,2,0)),0,VLOOKUP(AL1550,Datos!D1543:E1548,2,0))</f>
        <v>0</v>
      </c>
      <c r="AL1550" s="198">
        <f>IF(ISERROR(VLOOKUP(Y1550,Datos!B1543:E1548,3,0)),0,VLOOKUP(Y1550,Datos!B1543:E1548,3,0))</f>
        <v>0</v>
      </c>
      <c r="AM1550" s="198">
        <f t="shared" si="74"/>
        <v>4</v>
      </c>
      <c r="AN1550" s="198" t="str">
        <f>IF(ISERROR(VLOOKUP($AM1550,Datos!$I$24:$J$28,2,0)),"-",VLOOKUP($AM1550,Datos!$I$24:$J$28,2,0))</f>
        <v>Moderado</v>
      </c>
    </row>
    <row r="1551" spans="1:40" s="199" customFormat="1">
      <c r="A1551" s="196"/>
      <c r="B1551" s="177"/>
      <c r="C1551" s="177"/>
      <c r="D1551" s="177"/>
      <c r="E1551" s="177"/>
      <c r="F1551" s="177"/>
      <c r="G1551" s="177"/>
      <c r="H1551" s="177"/>
      <c r="I1551" s="177"/>
      <c r="J1551" s="177"/>
      <c r="K1551" s="177"/>
      <c r="L1551" s="177"/>
      <c r="M1551" s="178" t="s">
        <v>191</v>
      </c>
      <c r="N1551" s="178" t="s">
        <v>194</v>
      </c>
      <c r="O1551" s="198">
        <f>IF( AND($M1551&lt;&gt;"", $N1551&lt;&gt;""), VLOOKUP( IF(ISERROR(VLOOKUP($M1551,Datos!$B$8:$C$13,2,0)),0,VLOOKUP($M1551,Datos!$B$8:$C$13,2,0)), Datos!$I$9:$N$13, IF(ISERROR(VLOOKUP($N1551,Datos!$B$17:$C$21,2,0)),0,VLOOKUP($N1551, Datos!$B$17:$C$21,2,0)+1),  0),  "-")</f>
        <v>22</v>
      </c>
      <c r="P1551" s="177"/>
      <c r="Q1551" s="177"/>
      <c r="R1551" s="177"/>
      <c r="S1551" s="178" t="s">
        <v>40</v>
      </c>
      <c r="T1551" s="198" t="str">
        <f>IF(ISERROR(VLOOKUP($S1551,Datos!$B$25:$C$29,2,0)),"", VLOOKUP($S1551,Datos!$B$25:$C$29,2,0))</f>
        <v>Alta</v>
      </c>
      <c r="U1551" s="198" t="str">
        <f>VLOOKUP($S1551,'Efectividad de Controles'!$B$5:$D$9,3,0)</f>
        <v>Impacto / Probabilidad</v>
      </c>
      <c r="V1551" s="177"/>
      <c r="W1551" s="177"/>
      <c r="X1551" s="178" t="s">
        <v>191</v>
      </c>
      <c r="Y1551" s="178" t="s">
        <v>196</v>
      </c>
      <c r="Z1551" s="198">
        <f>IF( AND($X1551&lt;&gt;"", $Y1551&lt;&gt;""), VLOOKUP( IF(ISERROR(VLOOKUP($X1551,Datos!$B$8:$C$13,2,0)),0,VLOOKUP($X1551,Datos!$B$8:$C$13,2,0)), Datos!$I$9:$N$13, IF(ISERROR(VLOOKUP($Y1551,Datos!$B$17:$C$21,2,0)),0,VLOOKUP($Y1551, Datos!$B$17:$C$21,2,0)+1),  0),  "-")</f>
        <v>25</v>
      </c>
      <c r="AA1551" s="177"/>
      <c r="AB1551" s="177"/>
      <c r="AC1551" s="179"/>
      <c r="AD1551" s="180"/>
      <c r="AE1551" s="198">
        <f t="shared" si="72"/>
        <v>22</v>
      </c>
      <c r="AF1551" s="198">
        <f t="shared" si="73"/>
        <v>25</v>
      </c>
      <c r="AG1551" s="178">
        <v>3</v>
      </c>
      <c r="AH1551" s="198" t="str">
        <f>IF(ISERROR(VLOOKUP($AG1551,Datos!$A$9:$E$13,2,0)),"",VLOOKUP($AG1551,Datos!$A$9:$E$13,2,0))</f>
        <v>3 Moderado</v>
      </c>
      <c r="AI1551" s="197" t="str">
        <f>IF(ISERROR(VLOOKUP($AJ1551,Datos!$D$8:$E$13,2,0)),0,VLOOKUP($AJ1551,Datos!$D$8:$E$13,2,0))</f>
        <v>Extremadamente Dañino</v>
      </c>
      <c r="AJ1551" s="198">
        <f>IF(ISERROR(VLOOKUP($X1551,Datos!$B$8:$E$13,3,0)), 0, VLOOKUP($X1551,Datos!$B$8:$E$13,3,0))</f>
        <v>4</v>
      </c>
      <c r="AK1551" s="198">
        <f>IF(ISERROR(VLOOKUP(AL1551,Datos!D1544:E1549,2,0)),0,VLOOKUP(AL1551,Datos!D1544:E1549,2,0))</f>
        <v>0</v>
      </c>
      <c r="AL1551" s="198">
        <f>IF(ISERROR(VLOOKUP(Y1551,Datos!B1544:E1549,3,0)),0,VLOOKUP(Y1551,Datos!B1544:E1549,3,0))</f>
        <v>0</v>
      </c>
      <c r="AM1551" s="198">
        <f t="shared" si="74"/>
        <v>4</v>
      </c>
      <c r="AN1551" s="198" t="str">
        <f>IF(ISERROR(VLOOKUP($AM1551,Datos!$I$24:$J$28,2,0)),"-",VLOOKUP($AM1551,Datos!$I$24:$J$28,2,0))</f>
        <v>Moderado</v>
      </c>
    </row>
    <row r="1552" spans="1:40" s="199" customFormat="1">
      <c r="A1552" s="196"/>
      <c r="B1552" s="177"/>
      <c r="C1552" s="177"/>
      <c r="D1552" s="177"/>
      <c r="E1552" s="177"/>
      <c r="F1552" s="177"/>
      <c r="G1552" s="177"/>
      <c r="H1552" s="177"/>
      <c r="I1552" s="177"/>
      <c r="J1552" s="177"/>
      <c r="K1552" s="177"/>
      <c r="L1552" s="177"/>
      <c r="M1552" s="178" t="s">
        <v>191</v>
      </c>
      <c r="N1552" s="178" t="s">
        <v>194</v>
      </c>
      <c r="O1552" s="198">
        <f>IF( AND($M1552&lt;&gt;"", $N1552&lt;&gt;""), VLOOKUP( IF(ISERROR(VLOOKUP($M1552,Datos!$B$8:$C$13,2,0)),0,VLOOKUP($M1552,Datos!$B$8:$C$13,2,0)), Datos!$I$9:$N$13, IF(ISERROR(VLOOKUP($N1552,Datos!$B$17:$C$21,2,0)),0,VLOOKUP($N1552, Datos!$B$17:$C$21,2,0)+1),  0),  "-")</f>
        <v>22</v>
      </c>
      <c r="P1552" s="177"/>
      <c r="Q1552" s="177"/>
      <c r="R1552" s="177"/>
      <c r="S1552" s="178" t="s">
        <v>40</v>
      </c>
      <c r="T1552" s="198" t="str">
        <f>IF(ISERROR(VLOOKUP($S1552,Datos!$B$25:$C$29,2,0)),"", VLOOKUP($S1552,Datos!$B$25:$C$29,2,0))</f>
        <v>Alta</v>
      </c>
      <c r="U1552" s="198" t="str">
        <f>VLOOKUP($S1552,'Efectividad de Controles'!$B$5:$D$9,3,0)</f>
        <v>Impacto / Probabilidad</v>
      </c>
      <c r="V1552" s="177"/>
      <c r="W1552" s="177"/>
      <c r="X1552" s="178" t="s">
        <v>191</v>
      </c>
      <c r="Y1552" s="178" t="s">
        <v>196</v>
      </c>
      <c r="Z1552" s="198">
        <f>IF( AND($X1552&lt;&gt;"", $Y1552&lt;&gt;""), VLOOKUP( IF(ISERROR(VLOOKUP($X1552,Datos!$B$8:$C$13,2,0)),0,VLOOKUP($X1552,Datos!$B$8:$C$13,2,0)), Datos!$I$9:$N$13, IF(ISERROR(VLOOKUP($Y1552,Datos!$B$17:$C$21,2,0)),0,VLOOKUP($Y1552, Datos!$B$17:$C$21,2,0)+1),  0),  "-")</f>
        <v>25</v>
      </c>
      <c r="AA1552" s="177"/>
      <c r="AB1552" s="177"/>
      <c r="AC1552" s="179"/>
      <c r="AD1552" s="180"/>
      <c r="AE1552" s="198">
        <f t="shared" si="72"/>
        <v>22</v>
      </c>
      <c r="AF1552" s="198">
        <f t="shared" si="73"/>
        <v>25</v>
      </c>
      <c r="AG1552" s="178">
        <v>3</v>
      </c>
      <c r="AH1552" s="198" t="str">
        <f>IF(ISERROR(VLOOKUP($AG1552,Datos!$A$9:$E$13,2,0)),"",VLOOKUP($AG1552,Datos!$A$9:$E$13,2,0))</f>
        <v>3 Moderado</v>
      </c>
      <c r="AI1552" s="197" t="str">
        <f>IF(ISERROR(VLOOKUP($AJ1552,Datos!$D$8:$E$13,2,0)),0,VLOOKUP($AJ1552,Datos!$D$8:$E$13,2,0))</f>
        <v>Extremadamente Dañino</v>
      </c>
      <c r="AJ1552" s="198">
        <f>IF(ISERROR(VLOOKUP($X1552,Datos!$B$8:$E$13,3,0)), 0, VLOOKUP($X1552,Datos!$B$8:$E$13,3,0))</f>
        <v>4</v>
      </c>
      <c r="AK1552" s="198">
        <f>IF(ISERROR(VLOOKUP(AL1552,Datos!D1545:E1550,2,0)),0,VLOOKUP(AL1552,Datos!D1545:E1550,2,0))</f>
        <v>0</v>
      </c>
      <c r="AL1552" s="198">
        <f>IF(ISERROR(VLOOKUP(Y1552,Datos!B1545:E1550,3,0)),0,VLOOKUP(Y1552,Datos!B1545:E1550,3,0))</f>
        <v>0</v>
      </c>
      <c r="AM1552" s="198">
        <f t="shared" si="74"/>
        <v>4</v>
      </c>
      <c r="AN1552" s="198" t="str">
        <f>IF(ISERROR(VLOOKUP($AM1552,Datos!$I$24:$J$28,2,0)),"-",VLOOKUP($AM1552,Datos!$I$24:$J$28,2,0))</f>
        <v>Moderado</v>
      </c>
    </row>
    <row r="1553" spans="1:40" s="199" customFormat="1">
      <c r="A1553" s="196"/>
      <c r="B1553" s="177"/>
      <c r="C1553" s="177"/>
      <c r="D1553" s="177"/>
      <c r="E1553" s="177"/>
      <c r="F1553" s="177"/>
      <c r="G1553" s="177"/>
      <c r="H1553" s="177"/>
      <c r="I1553" s="177"/>
      <c r="J1553" s="177"/>
      <c r="K1553" s="177"/>
      <c r="L1553" s="177"/>
      <c r="M1553" s="178" t="s">
        <v>191</v>
      </c>
      <c r="N1553" s="178" t="s">
        <v>194</v>
      </c>
      <c r="O1553" s="198">
        <f>IF( AND($M1553&lt;&gt;"", $N1553&lt;&gt;""), VLOOKUP( IF(ISERROR(VLOOKUP($M1553,Datos!$B$8:$C$13,2,0)),0,VLOOKUP($M1553,Datos!$B$8:$C$13,2,0)), Datos!$I$9:$N$13, IF(ISERROR(VLOOKUP($N1553,Datos!$B$17:$C$21,2,0)),0,VLOOKUP($N1553, Datos!$B$17:$C$21,2,0)+1),  0),  "-")</f>
        <v>22</v>
      </c>
      <c r="P1553" s="177"/>
      <c r="Q1553" s="177"/>
      <c r="R1553" s="177"/>
      <c r="S1553" s="178" t="s">
        <v>40</v>
      </c>
      <c r="T1553" s="198" t="str">
        <f>IF(ISERROR(VLOOKUP($S1553,Datos!$B$25:$C$29,2,0)),"", VLOOKUP($S1553,Datos!$B$25:$C$29,2,0))</f>
        <v>Alta</v>
      </c>
      <c r="U1553" s="198" t="str">
        <f>VLOOKUP($S1553,'Efectividad de Controles'!$B$5:$D$9,3,0)</f>
        <v>Impacto / Probabilidad</v>
      </c>
      <c r="V1553" s="177"/>
      <c r="W1553" s="177"/>
      <c r="X1553" s="178" t="s">
        <v>191</v>
      </c>
      <c r="Y1553" s="178" t="s">
        <v>196</v>
      </c>
      <c r="Z1553" s="198">
        <f>IF( AND($X1553&lt;&gt;"", $Y1553&lt;&gt;""), VLOOKUP( IF(ISERROR(VLOOKUP($X1553,Datos!$B$8:$C$13,2,0)),0,VLOOKUP($X1553,Datos!$B$8:$C$13,2,0)), Datos!$I$9:$N$13, IF(ISERROR(VLOOKUP($Y1553,Datos!$B$17:$C$21,2,0)),0,VLOOKUP($Y1553, Datos!$B$17:$C$21,2,0)+1),  0),  "-")</f>
        <v>25</v>
      </c>
      <c r="AA1553" s="177"/>
      <c r="AB1553" s="177"/>
      <c r="AC1553" s="179"/>
      <c r="AD1553" s="180"/>
      <c r="AE1553" s="198">
        <f t="shared" si="72"/>
        <v>22</v>
      </c>
      <c r="AF1553" s="198">
        <f t="shared" si="73"/>
        <v>25</v>
      </c>
      <c r="AG1553" s="178">
        <v>3</v>
      </c>
      <c r="AH1553" s="198" t="str">
        <f>IF(ISERROR(VLOOKUP($AG1553,Datos!$A$9:$E$13,2,0)),"",VLOOKUP($AG1553,Datos!$A$9:$E$13,2,0))</f>
        <v>3 Moderado</v>
      </c>
      <c r="AI1553" s="197" t="str">
        <f>IF(ISERROR(VLOOKUP($AJ1553,Datos!$D$8:$E$13,2,0)),0,VLOOKUP($AJ1553,Datos!$D$8:$E$13,2,0))</f>
        <v>Extremadamente Dañino</v>
      </c>
      <c r="AJ1553" s="198">
        <f>IF(ISERROR(VLOOKUP($X1553,Datos!$B$8:$E$13,3,0)), 0, VLOOKUP($X1553,Datos!$B$8:$E$13,3,0))</f>
        <v>4</v>
      </c>
      <c r="AK1553" s="198">
        <f>IF(ISERROR(VLOOKUP(AL1553,Datos!D1546:E1551,2,0)),0,VLOOKUP(AL1553,Datos!D1546:E1551,2,0))</f>
        <v>0</v>
      </c>
      <c r="AL1553" s="198">
        <f>IF(ISERROR(VLOOKUP(Y1553,Datos!B1546:E1551,3,0)),0,VLOOKUP(Y1553,Datos!B1546:E1551,3,0))</f>
        <v>0</v>
      </c>
      <c r="AM1553" s="198">
        <f t="shared" si="74"/>
        <v>4</v>
      </c>
      <c r="AN1553" s="198" t="str">
        <f>IF(ISERROR(VLOOKUP($AM1553,Datos!$I$24:$J$28,2,0)),"-",VLOOKUP($AM1553,Datos!$I$24:$J$28,2,0))</f>
        <v>Moderado</v>
      </c>
    </row>
    <row r="1554" spans="1:40" s="199" customFormat="1">
      <c r="A1554" s="196"/>
      <c r="B1554" s="177"/>
      <c r="C1554" s="177"/>
      <c r="D1554" s="177"/>
      <c r="E1554" s="177"/>
      <c r="F1554" s="177"/>
      <c r="G1554" s="177"/>
      <c r="H1554" s="177"/>
      <c r="I1554" s="177"/>
      <c r="J1554" s="177"/>
      <c r="K1554" s="177"/>
      <c r="L1554" s="177"/>
      <c r="M1554" s="178" t="s">
        <v>191</v>
      </c>
      <c r="N1554" s="178" t="s">
        <v>194</v>
      </c>
      <c r="O1554" s="198">
        <f>IF( AND($M1554&lt;&gt;"", $N1554&lt;&gt;""), VLOOKUP( IF(ISERROR(VLOOKUP($M1554,Datos!$B$8:$C$13,2,0)),0,VLOOKUP($M1554,Datos!$B$8:$C$13,2,0)), Datos!$I$9:$N$13, IF(ISERROR(VLOOKUP($N1554,Datos!$B$17:$C$21,2,0)),0,VLOOKUP($N1554, Datos!$B$17:$C$21,2,0)+1),  0),  "-")</f>
        <v>22</v>
      </c>
      <c r="P1554" s="177"/>
      <c r="Q1554" s="177"/>
      <c r="R1554" s="177"/>
      <c r="S1554" s="178" t="s">
        <v>40</v>
      </c>
      <c r="T1554" s="198" t="str">
        <f>IF(ISERROR(VLOOKUP($S1554,Datos!$B$25:$C$29,2,0)),"", VLOOKUP($S1554,Datos!$B$25:$C$29,2,0))</f>
        <v>Alta</v>
      </c>
      <c r="U1554" s="198" t="str">
        <f>VLOOKUP($S1554,'Efectividad de Controles'!$B$5:$D$9,3,0)</f>
        <v>Impacto / Probabilidad</v>
      </c>
      <c r="V1554" s="177"/>
      <c r="W1554" s="177"/>
      <c r="X1554" s="178" t="s">
        <v>191</v>
      </c>
      <c r="Y1554" s="178" t="s">
        <v>196</v>
      </c>
      <c r="Z1554" s="198">
        <f>IF( AND($X1554&lt;&gt;"", $Y1554&lt;&gt;""), VLOOKUP( IF(ISERROR(VLOOKUP($X1554,Datos!$B$8:$C$13,2,0)),0,VLOOKUP($X1554,Datos!$B$8:$C$13,2,0)), Datos!$I$9:$N$13, IF(ISERROR(VLOOKUP($Y1554,Datos!$B$17:$C$21,2,0)),0,VLOOKUP($Y1554, Datos!$B$17:$C$21,2,0)+1),  0),  "-")</f>
        <v>25</v>
      </c>
      <c r="AA1554" s="177"/>
      <c r="AB1554" s="177"/>
      <c r="AC1554" s="179"/>
      <c r="AD1554" s="180"/>
      <c r="AE1554" s="198">
        <f t="shared" si="72"/>
        <v>22</v>
      </c>
      <c r="AF1554" s="198">
        <f t="shared" si="73"/>
        <v>25</v>
      </c>
      <c r="AG1554" s="178">
        <v>3</v>
      </c>
      <c r="AH1554" s="198" t="str">
        <f>IF(ISERROR(VLOOKUP($AG1554,Datos!$A$9:$E$13,2,0)),"",VLOOKUP($AG1554,Datos!$A$9:$E$13,2,0))</f>
        <v>3 Moderado</v>
      </c>
      <c r="AI1554" s="197" t="str">
        <f>IF(ISERROR(VLOOKUP($AJ1554,Datos!$D$8:$E$13,2,0)),0,VLOOKUP($AJ1554,Datos!$D$8:$E$13,2,0))</f>
        <v>Extremadamente Dañino</v>
      </c>
      <c r="AJ1554" s="198">
        <f>IF(ISERROR(VLOOKUP($X1554,Datos!$B$8:$E$13,3,0)), 0, VLOOKUP($X1554,Datos!$B$8:$E$13,3,0))</f>
        <v>4</v>
      </c>
      <c r="AK1554" s="198">
        <f>IF(ISERROR(VLOOKUP(AL1554,Datos!D1547:E1552,2,0)),0,VLOOKUP(AL1554,Datos!D1547:E1552,2,0))</f>
        <v>0</v>
      </c>
      <c r="AL1554" s="198">
        <f>IF(ISERROR(VLOOKUP(Y1554,Datos!B1547:E1552,3,0)),0,VLOOKUP(Y1554,Datos!B1547:E1552,3,0))</f>
        <v>0</v>
      </c>
      <c r="AM1554" s="198">
        <f t="shared" si="74"/>
        <v>4</v>
      </c>
      <c r="AN1554" s="198" t="str">
        <f>IF(ISERROR(VLOOKUP($AM1554,Datos!$I$24:$J$28,2,0)),"-",VLOOKUP($AM1554,Datos!$I$24:$J$28,2,0))</f>
        <v>Moderado</v>
      </c>
    </row>
    <row r="1555" spans="1:40" s="199" customFormat="1">
      <c r="A1555" s="196"/>
      <c r="B1555" s="177"/>
      <c r="C1555" s="177"/>
      <c r="D1555" s="177"/>
      <c r="E1555" s="177"/>
      <c r="F1555" s="177"/>
      <c r="G1555" s="177"/>
      <c r="H1555" s="177"/>
      <c r="I1555" s="177"/>
      <c r="J1555" s="177"/>
      <c r="K1555" s="177"/>
      <c r="L1555" s="177"/>
      <c r="M1555" s="178" t="s">
        <v>191</v>
      </c>
      <c r="N1555" s="178" t="s">
        <v>194</v>
      </c>
      <c r="O1555" s="198">
        <f>IF( AND($M1555&lt;&gt;"", $N1555&lt;&gt;""), VLOOKUP( IF(ISERROR(VLOOKUP($M1555,Datos!$B$8:$C$13,2,0)),0,VLOOKUP($M1555,Datos!$B$8:$C$13,2,0)), Datos!$I$9:$N$13, IF(ISERROR(VLOOKUP($N1555,Datos!$B$17:$C$21,2,0)),0,VLOOKUP($N1555, Datos!$B$17:$C$21,2,0)+1),  0),  "-")</f>
        <v>22</v>
      </c>
      <c r="P1555" s="177"/>
      <c r="Q1555" s="177"/>
      <c r="R1555" s="177"/>
      <c r="S1555" s="178" t="s">
        <v>40</v>
      </c>
      <c r="T1555" s="198" t="str">
        <f>IF(ISERROR(VLOOKUP($S1555,Datos!$B$25:$C$29,2,0)),"", VLOOKUP($S1555,Datos!$B$25:$C$29,2,0))</f>
        <v>Alta</v>
      </c>
      <c r="U1555" s="198" t="str">
        <f>VLOOKUP($S1555,'Efectividad de Controles'!$B$5:$D$9,3,0)</f>
        <v>Impacto / Probabilidad</v>
      </c>
      <c r="V1555" s="177"/>
      <c r="W1555" s="177"/>
      <c r="X1555" s="178" t="s">
        <v>191</v>
      </c>
      <c r="Y1555" s="178" t="s">
        <v>196</v>
      </c>
      <c r="Z1555" s="198">
        <f>IF( AND($X1555&lt;&gt;"", $Y1555&lt;&gt;""), VLOOKUP( IF(ISERROR(VLOOKUP($X1555,Datos!$B$8:$C$13,2,0)),0,VLOOKUP($X1555,Datos!$B$8:$C$13,2,0)), Datos!$I$9:$N$13, IF(ISERROR(VLOOKUP($Y1555,Datos!$B$17:$C$21,2,0)),0,VLOOKUP($Y1555, Datos!$B$17:$C$21,2,0)+1),  0),  "-")</f>
        <v>25</v>
      </c>
      <c r="AA1555" s="177"/>
      <c r="AB1555" s="177"/>
      <c r="AC1555" s="179"/>
      <c r="AD1555" s="180"/>
      <c r="AE1555" s="198">
        <f t="shared" si="72"/>
        <v>22</v>
      </c>
      <c r="AF1555" s="198">
        <f t="shared" si="73"/>
        <v>25</v>
      </c>
      <c r="AG1555" s="178">
        <v>3</v>
      </c>
      <c r="AH1555" s="198" t="str">
        <f>IF(ISERROR(VLOOKUP($AG1555,Datos!$A$9:$E$13,2,0)),"",VLOOKUP($AG1555,Datos!$A$9:$E$13,2,0))</f>
        <v>3 Moderado</v>
      </c>
      <c r="AI1555" s="197" t="str">
        <f>IF(ISERROR(VLOOKUP($AJ1555,Datos!$D$8:$E$13,2,0)),0,VLOOKUP($AJ1555,Datos!$D$8:$E$13,2,0))</f>
        <v>Extremadamente Dañino</v>
      </c>
      <c r="AJ1555" s="198">
        <f>IF(ISERROR(VLOOKUP($X1555,Datos!$B$8:$E$13,3,0)), 0, VLOOKUP($X1555,Datos!$B$8:$E$13,3,0))</f>
        <v>4</v>
      </c>
      <c r="AK1555" s="198">
        <f>IF(ISERROR(VLOOKUP(AL1555,Datos!D1548:E1553,2,0)),0,VLOOKUP(AL1555,Datos!D1548:E1553,2,0))</f>
        <v>0</v>
      </c>
      <c r="AL1555" s="198">
        <f>IF(ISERROR(VLOOKUP(Y1555,Datos!B1548:E1553,3,0)),0,VLOOKUP(Y1555,Datos!B1548:E1553,3,0))</f>
        <v>0</v>
      </c>
      <c r="AM1555" s="198">
        <f t="shared" si="74"/>
        <v>4</v>
      </c>
      <c r="AN1555" s="198" t="str">
        <f>IF(ISERROR(VLOOKUP($AM1555,Datos!$I$24:$J$28,2,0)),"-",VLOOKUP($AM1555,Datos!$I$24:$J$28,2,0))</f>
        <v>Moderado</v>
      </c>
    </row>
    <row r="1556" spans="1:40" s="199" customFormat="1">
      <c r="A1556" s="196"/>
      <c r="B1556" s="177"/>
      <c r="C1556" s="177"/>
      <c r="D1556" s="177"/>
      <c r="E1556" s="177"/>
      <c r="F1556" s="177"/>
      <c r="G1556" s="177"/>
      <c r="H1556" s="177"/>
      <c r="I1556" s="177"/>
      <c r="J1556" s="177"/>
      <c r="K1556" s="177"/>
      <c r="L1556" s="177"/>
      <c r="M1556" s="178" t="s">
        <v>191</v>
      </c>
      <c r="N1556" s="178" t="s">
        <v>194</v>
      </c>
      <c r="O1556" s="198">
        <f>IF( AND($M1556&lt;&gt;"", $N1556&lt;&gt;""), VLOOKUP( IF(ISERROR(VLOOKUP($M1556,Datos!$B$8:$C$13,2,0)),0,VLOOKUP($M1556,Datos!$B$8:$C$13,2,0)), Datos!$I$9:$N$13, IF(ISERROR(VLOOKUP($N1556,Datos!$B$17:$C$21,2,0)),0,VLOOKUP($N1556, Datos!$B$17:$C$21,2,0)+1),  0),  "-")</f>
        <v>22</v>
      </c>
      <c r="P1556" s="177"/>
      <c r="Q1556" s="177"/>
      <c r="R1556" s="177"/>
      <c r="S1556" s="178" t="s">
        <v>40</v>
      </c>
      <c r="T1556" s="198" t="str">
        <f>IF(ISERROR(VLOOKUP($S1556,Datos!$B$25:$C$29,2,0)),"", VLOOKUP($S1556,Datos!$B$25:$C$29,2,0))</f>
        <v>Alta</v>
      </c>
      <c r="U1556" s="198" t="str">
        <f>VLOOKUP($S1556,'Efectividad de Controles'!$B$5:$D$9,3,0)</f>
        <v>Impacto / Probabilidad</v>
      </c>
      <c r="V1556" s="177"/>
      <c r="W1556" s="177"/>
      <c r="X1556" s="178" t="s">
        <v>191</v>
      </c>
      <c r="Y1556" s="178" t="s">
        <v>196</v>
      </c>
      <c r="Z1556" s="198">
        <f>IF( AND($X1556&lt;&gt;"", $Y1556&lt;&gt;""), VLOOKUP( IF(ISERROR(VLOOKUP($X1556,Datos!$B$8:$C$13,2,0)),0,VLOOKUP($X1556,Datos!$B$8:$C$13,2,0)), Datos!$I$9:$N$13, IF(ISERROR(VLOOKUP($Y1556,Datos!$B$17:$C$21,2,0)),0,VLOOKUP($Y1556, Datos!$B$17:$C$21,2,0)+1),  0),  "-")</f>
        <v>25</v>
      </c>
      <c r="AA1556" s="177"/>
      <c r="AB1556" s="177"/>
      <c r="AC1556" s="179"/>
      <c r="AD1556" s="180"/>
      <c r="AE1556" s="198">
        <f t="shared" si="72"/>
        <v>22</v>
      </c>
      <c r="AF1556" s="198">
        <f t="shared" si="73"/>
        <v>25</v>
      </c>
      <c r="AG1556" s="178">
        <v>3</v>
      </c>
      <c r="AH1556" s="198" t="str">
        <f>IF(ISERROR(VLOOKUP($AG1556,Datos!$A$9:$E$13,2,0)),"",VLOOKUP($AG1556,Datos!$A$9:$E$13,2,0))</f>
        <v>3 Moderado</v>
      </c>
      <c r="AI1556" s="197" t="str">
        <f>IF(ISERROR(VLOOKUP($AJ1556,Datos!$D$8:$E$13,2,0)),0,VLOOKUP($AJ1556,Datos!$D$8:$E$13,2,0))</f>
        <v>Extremadamente Dañino</v>
      </c>
      <c r="AJ1556" s="198">
        <f>IF(ISERROR(VLOOKUP($X1556,Datos!$B$8:$E$13,3,0)), 0, VLOOKUP($X1556,Datos!$B$8:$E$13,3,0))</f>
        <v>4</v>
      </c>
      <c r="AK1556" s="198">
        <f>IF(ISERROR(VLOOKUP(AL1556,Datos!D1549:E1554,2,0)),0,VLOOKUP(AL1556,Datos!D1549:E1554,2,0))</f>
        <v>0</v>
      </c>
      <c r="AL1556" s="198">
        <f>IF(ISERROR(VLOOKUP(Y1556,Datos!B1549:E1554,3,0)),0,VLOOKUP(Y1556,Datos!B1549:E1554,3,0))</f>
        <v>0</v>
      </c>
      <c r="AM1556" s="198">
        <f t="shared" si="74"/>
        <v>4</v>
      </c>
      <c r="AN1556" s="198" t="str">
        <f>IF(ISERROR(VLOOKUP($AM1556,Datos!$I$24:$J$28,2,0)),"-",VLOOKUP($AM1556,Datos!$I$24:$J$28,2,0))</f>
        <v>Moderado</v>
      </c>
    </row>
    <row r="1557" spans="1:40" s="199" customFormat="1">
      <c r="A1557" s="196"/>
      <c r="B1557" s="177"/>
      <c r="C1557" s="177"/>
      <c r="D1557" s="177"/>
      <c r="E1557" s="177"/>
      <c r="F1557" s="177"/>
      <c r="G1557" s="177"/>
      <c r="H1557" s="177"/>
      <c r="I1557" s="177"/>
      <c r="J1557" s="177"/>
      <c r="K1557" s="177"/>
      <c r="L1557" s="177"/>
      <c r="M1557" s="178" t="s">
        <v>191</v>
      </c>
      <c r="N1557" s="178" t="s">
        <v>194</v>
      </c>
      <c r="O1557" s="198">
        <f>IF( AND($M1557&lt;&gt;"", $N1557&lt;&gt;""), VLOOKUP( IF(ISERROR(VLOOKUP($M1557,Datos!$B$8:$C$13,2,0)),0,VLOOKUP($M1557,Datos!$B$8:$C$13,2,0)), Datos!$I$9:$N$13, IF(ISERROR(VLOOKUP($N1557,Datos!$B$17:$C$21,2,0)),0,VLOOKUP($N1557, Datos!$B$17:$C$21,2,0)+1),  0),  "-")</f>
        <v>22</v>
      </c>
      <c r="P1557" s="177"/>
      <c r="Q1557" s="177"/>
      <c r="R1557" s="177"/>
      <c r="S1557" s="178" t="s">
        <v>40</v>
      </c>
      <c r="T1557" s="198" t="str">
        <f>IF(ISERROR(VLOOKUP($S1557,Datos!$B$25:$C$29,2,0)),"", VLOOKUP($S1557,Datos!$B$25:$C$29,2,0))</f>
        <v>Alta</v>
      </c>
      <c r="U1557" s="198" t="str">
        <f>VLOOKUP($S1557,'Efectividad de Controles'!$B$5:$D$9,3,0)</f>
        <v>Impacto / Probabilidad</v>
      </c>
      <c r="V1557" s="177"/>
      <c r="W1557" s="177"/>
      <c r="X1557" s="178" t="s">
        <v>191</v>
      </c>
      <c r="Y1557" s="178" t="s">
        <v>196</v>
      </c>
      <c r="Z1557" s="198">
        <f>IF( AND($X1557&lt;&gt;"", $Y1557&lt;&gt;""), VLOOKUP( IF(ISERROR(VLOOKUP($X1557,Datos!$B$8:$C$13,2,0)),0,VLOOKUP($X1557,Datos!$B$8:$C$13,2,0)), Datos!$I$9:$N$13, IF(ISERROR(VLOOKUP($Y1557,Datos!$B$17:$C$21,2,0)),0,VLOOKUP($Y1557, Datos!$B$17:$C$21,2,0)+1),  0),  "-")</f>
        <v>25</v>
      </c>
      <c r="AA1557" s="177"/>
      <c r="AB1557" s="177"/>
      <c r="AC1557" s="179"/>
      <c r="AD1557" s="180"/>
      <c r="AE1557" s="198">
        <f t="shared" si="72"/>
        <v>22</v>
      </c>
      <c r="AF1557" s="198">
        <f t="shared" si="73"/>
        <v>25</v>
      </c>
      <c r="AG1557" s="178">
        <v>3</v>
      </c>
      <c r="AH1557" s="198" t="str">
        <f>IF(ISERROR(VLOOKUP($AG1557,Datos!$A$9:$E$13,2,0)),"",VLOOKUP($AG1557,Datos!$A$9:$E$13,2,0))</f>
        <v>3 Moderado</v>
      </c>
      <c r="AI1557" s="197" t="str">
        <f>IF(ISERROR(VLOOKUP($AJ1557,Datos!$D$8:$E$13,2,0)),0,VLOOKUP($AJ1557,Datos!$D$8:$E$13,2,0))</f>
        <v>Extremadamente Dañino</v>
      </c>
      <c r="AJ1557" s="198">
        <f>IF(ISERROR(VLOOKUP($X1557,Datos!$B$8:$E$13,3,0)), 0, VLOOKUP($X1557,Datos!$B$8:$E$13,3,0))</f>
        <v>4</v>
      </c>
      <c r="AK1557" s="198">
        <f>IF(ISERROR(VLOOKUP(AL1557,Datos!D1550:E1555,2,0)),0,VLOOKUP(AL1557,Datos!D1550:E1555,2,0))</f>
        <v>0</v>
      </c>
      <c r="AL1557" s="198">
        <f>IF(ISERROR(VLOOKUP(Y1557,Datos!B1550:E1555,3,0)),0,VLOOKUP(Y1557,Datos!B1550:E1555,3,0))</f>
        <v>0</v>
      </c>
      <c r="AM1557" s="198">
        <f t="shared" si="74"/>
        <v>4</v>
      </c>
      <c r="AN1557" s="198" t="str">
        <f>IF(ISERROR(VLOOKUP($AM1557,Datos!$I$24:$J$28,2,0)),"-",VLOOKUP($AM1557,Datos!$I$24:$J$28,2,0))</f>
        <v>Moderado</v>
      </c>
    </row>
    <row r="1558" spans="1:40" s="199" customFormat="1">
      <c r="A1558" s="196"/>
      <c r="B1558" s="177"/>
      <c r="C1558" s="177"/>
      <c r="D1558" s="177"/>
      <c r="E1558" s="177"/>
      <c r="F1558" s="177"/>
      <c r="G1558" s="177"/>
      <c r="H1558" s="177"/>
      <c r="I1558" s="177"/>
      <c r="J1558" s="177"/>
      <c r="K1558" s="177"/>
      <c r="L1558" s="177"/>
      <c r="M1558" s="178" t="s">
        <v>191</v>
      </c>
      <c r="N1558" s="178" t="s">
        <v>194</v>
      </c>
      <c r="O1558" s="198">
        <f>IF( AND($M1558&lt;&gt;"", $N1558&lt;&gt;""), VLOOKUP( IF(ISERROR(VLOOKUP($M1558,Datos!$B$8:$C$13,2,0)),0,VLOOKUP($M1558,Datos!$B$8:$C$13,2,0)), Datos!$I$9:$N$13, IF(ISERROR(VLOOKUP($N1558,Datos!$B$17:$C$21,2,0)),0,VLOOKUP($N1558, Datos!$B$17:$C$21,2,0)+1),  0),  "-")</f>
        <v>22</v>
      </c>
      <c r="P1558" s="177"/>
      <c r="Q1558" s="177"/>
      <c r="R1558" s="177"/>
      <c r="S1558" s="178" t="s">
        <v>40</v>
      </c>
      <c r="T1558" s="198" t="str">
        <f>IF(ISERROR(VLOOKUP($S1558,Datos!$B$25:$C$29,2,0)),"", VLOOKUP($S1558,Datos!$B$25:$C$29,2,0))</f>
        <v>Alta</v>
      </c>
      <c r="U1558" s="198" t="str">
        <f>VLOOKUP($S1558,'Efectividad de Controles'!$B$5:$D$9,3,0)</f>
        <v>Impacto / Probabilidad</v>
      </c>
      <c r="V1558" s="177"/>
      <c r="W1558" s="177"/>
      <c r="X1558" s="178" t="s">
        <v>191</v>
      </c>
      <c r="Y1558" s="178" t="s">
        <v>196</v>
      </c>
      <c r="Z1558" s="198">
        <f>IF( AND($X1558&lt;&gt;"", $Y1558&lt;&gt;""), VLOOKUP( IF(ISERROR(VLOOKUP($X1558,Datos!$B$8:$C$13,2,0)),0,VLOOKUP($X1558,Datos!$B$8:$C$13,2,0)), Datos!$I$9:$N$13, IF(ISERROR(VLOOKUP($Y1558,Datos!$B$17:$C$21,2,0)),0,VLOOKUP($Y1558, Datos!$B$17:$C$21,2,0)+1),  0),  "-")</f>
        <v>25</v>
      </c>
      <c r="AA1558" s="177"/>
      <c r="AB1558" s="177"/>
      <c r="AC1558" s="179"/>
      <c r="AD1558" s="180"/>
      <c r="AE1558" s="198">
        <f t="shared" si="72"/>
        <v>22</v>
      </c>
      <c r="AF1558" s="198">
        <f t="shared" si="73"/>
        <v>25</v>
      </c>
      <c r="AG1558" s="178">
        <v>3</v>
      </c>
      <c r="AH1558" s="198" t="str">
        <f>IF(ISERROR(VLOOKUP($AG1558,Datos!$A$9:$E$13,2,0)),"",VLOOKUP($AG1558,Datos!$A$9:$E$13,2,0))</f>
        <v>3 Moderado</v>
      </c>
      <c r="AI1558" s="197" t="str">
        <f>IF(ISERROR(VLOOKUP($AJ1558,Datos!$D$8:$E$13,2,0)),0,VLOOKUP($AJ1558,Datos!$D$8:$E$13,2,0))</f>
        <v>Extremadamente Dañino</v>
      </c>
      <c r="AJ1558" s="198">
        <f>IF(ISERROR(VLOOKUP($X1558,Datos!$B$8:$E$13,3,0)), 0, VLOOKUP($X1558,Datos!$B$8:$E$13,3,0))</f>
        <v>4</v>
      </c>
      <c r="AK1558" s="198">
        <f>IF(ISERROR(VLOOKUP(AL1558,Datos!D1551:E1556,2,0)),0,VLOOKUP(AL1558,Datos!D1551:E1556,2,0))</f>
        <v>0</v>
      </c>
      <c r="AL1558" s="198">
        <f>IF(ISERROR(VLOOKUP(Y1558,Datos!B1551:E1556,3,0)),0,VLOOKUP(Y1558,Datos!B1551:E1556,3,0))</f>
        <v>0</v>
      </c>
      <c r="AM1558" s="198">
        <f t="shared" si="74"/>
        <v>4</v>
      </c>
      <c r="AN1558" s="198" t="str">
        <f>IF(ISERROR(VLOOKUP($AM1558,Datos!$I$24:$J$28,2,0)),"-",VLOOKUP($AM1558,Datos!$I$24:$J$28,2,0))</f>
        <v>Moderado</v>
      </c>
    </row>
    <row r="1559" spans="1:40" s="199" customFormat="1">
      <c r="A1559" s="196"/>
      <c r="B1559" s="177"/>
      <c r="C1559" s="177"/>
      <c r="D1559" s="177"/>
      <c r="E1559" s="177"/>
      <c r="F1559" s="177"/>
      <c r="G1559" s="177"/>
      <c r="H1559" s="177"/>
      <c r="I1559" s="177"/>
      <c r="J1559" s="177"/>
      <c r="K1559" s="177"/>
      <c r="L1559" s="177"/>
      <c r="M1559" s="178" t="s">
        <v>191</v>
      </c>
      <c r="N1559" s="178" t="s">
        <v>194</v>
      </c>
      <c r="O1559" s="198">
        <f>IF( AND($M1559&lt;&gt;"", $N1559&lt;&gt;""), VLOOKUP( IF(ISERROR(VLOOKUP($M1559,Datos!$B$8:$C$13,2,0)),0,VLOOKUP($M1559,Datos!$B$8:$C$13,2,0)), Datos!$I$9:$N$13, IF(ISERROR(VLOOKUP($N1559,Datos!$B$17:$C$21,2,0)),0,VLOOKUP($N1559, Datos!$B$17:$C$21,2,0)+1),  0),  "-")</f>
        <v>22</v>
      </c>
      <c r="P1559" s="177"/>
      <c r="Q1559" s="177"/>
      <c r="R1559" s="177"/>
      <c r="S1559" s="178" t="s">
        <v>40</v>
      </c>
      <c r="T1559" s="198" t="str">
        <f>IF(ISERROR(VLOOKUP($S1559,Datos!$B$25:$C$29,2,0)),"", VLOOKUP($S1559,Datos!$B$25:$C$29,2,0))</f>
        <v>Alta</v>
      </c>
      <c r="U1559" s="198" t="str">
        <f>VLOOKUP($S1559,'Efectividad de Controles'!$B$5:$D$9,3,0)</f>
        <v>Impacto / Probabilidad</v>
      </c>
      <c r="V1559" s="177"/>
      <c r="W1559" s="177"/>
      <c r="X1559" s="178" t="s">
        <v>191</v>
      </c>
      <c r="Y1559" s="178" t="s">
        <v>196</v>
      </c>
      <c r="Z1559" s="198">
        <f>IF( AND($X1559&lt;&gt;"", $Y1559&lt;&gt;""), VLOOKUP( IF(ISERROR(VLOOKUP($X1559,Datos!$B$8:$C$13,2,0)),0,VLOOKUP($X1559,Datos!$B$8:$C$13,2,0)), Datos!$I$9:$N$13, IF(ISERROR(VLOOKUP($Y1559,Datos!$B$17:$C$21,2,0)),0,VLOOKUP($Y1559, Datos!$B$17:$C$21,2,0)+1),  0),  "-")</f>
        <v>25</v>
      </c>
      <c r="AA1559" s="177"/>
      <c r="AB1559" s="177"/>
      <c r="AC1559" s="179"/>
      <c r="AD1559" s="180"/>
      <c r="AE1559" s="198">
        <f t="shared" si="72"/>
        <v>22</v>
      </c>
      <c r="AF1559" s="198">
        <f t="shared" si="73"/>
        <v>25</v>
      </c>
      <c r="AG1559" s="178">
        <v>3</v>
      </c>
      <c r="AH1559" s="198" t="str">
        <f>IF(ISERROR(VLOOKUP($AG1559,Datos!$A$9:$E$13,2,0)),"",VLOOKUP($AG1559,Datos!$A$9:$E$13,2,0))</f>
        <v>3 Moderado</v>
      </c>
      <c r="AI1559" s="197" t="str">
        <f>IF(ISERROR(VLOOKUP($AJ1559,Datos!$D$8:$E$13,2,0)),0,VLOOKUP($AJ1559,Datos!$D$8:$E$13,2,0))</f>
        <v>Extremadamente Dañino</v>
      </c>
      <c r="AJ1559" s="198">
        <f>IF(ISERROR(VLOOKUP($X1559,Datos!$B$8:$E$13,3,0)), 0, VLOOKUP($X1559,Datos!$B$8:$E$13,3,0))</f>
        <v>4</v>
      </c>
      <c r="AK1559" s="198">
        <f>IF(ISERROR(VLOOKUP(AL1559,Datos!D1552:E1557,2,0)),0,VLOOKUP(AL1559,Datos!D1552:E1557,2,0))</f>
        <v>0</v>
      </c>
      <c r="AL1559" s="198">
        <f>IF(ISERROR(VLOOKUP(Y1559,Datos!B1552:E1557,3,0)),0,VLOOKUP(Y1559,Datos!B1552:E1557,3,0))</f>
        <v>0</v>
      </c>
      <c r="AM1559" s="198">
        <f t="shared" si="74"/>
        <v>4</v>
      </c>
      <c r="AN1559" s="198" t="str">
        <f>IF(ISERROR(VLOOKUP($AM1559,Datos!$I$24:$J$28,2,0)),"-",VLOOKUP($AM1559,Datos!$I$24:$J$28,2,0))</f>
        <v>Moderado</v>
      </c>
    </row>
    <row r="1560" spans="1:40" s="199" customFormat="1">
      <c r="A1560" s="196"/>
      <c r="B1560" s="177"/>
      <c r="C1560" s="177"/>
      <c r="D1560" s="177"/>
      <c r="E1560" s="177"/>
      <c r="F1560" s="177"/>
      <c r="G1560" s="177"/>
      <c r="H1560" s="177"/>
      <c r="I1560" s="177"/>
      <c r="J1560" s="177"/>
      <c r="K1560" s="177"/>
      <c r="L1560" s="177"/>
      <c r="M1560" s="178" t="s">
        <v>191</v>
      </c>
      <c r="N1560" s="178" t="s">
        <v>194</v>
      </c>
      <c r="O1560" s="198">
        <f>IF( AND($M1560&lt;&gt;"", $N1560&lt;&gt;""), VLOOKUP( IF(ISERROR(VLOOKUP($M1560,Datos!$B$8:$C$13,2,0)),0,VLOOKUP($M1560,Datos!$B$8:$C$13,2,0)), Datos!$I$9:$N$13, IF(ISERROR(VLOOKUP($N1560,Datos!$B$17:$C$21,2,0)),0,VLOOKUP($N1560, Datos!$B$17:$C$21,2,0)+1),  0),  "-")</f>
        <v>22</v>
      </c>
      <c r="P1560" s="177"/>
      <c r="Q1560" s="177"/>
      <c r="R1560" s="177"/>
      <c r="S1560" s="178" t="s">
        <v>40</v>
      </c>
      <c r="T1560" s="198" t="str">
        <f>IF(ISERROR(VLOOKUP($S1560,Datos!$B$25:$C$29,2,0)),"", VLOOKUP($S1560,Datos!$B$25:$C$29,2,0))</f>
        <v>Alta</v>
      </c>
      <c r="U1560" s="198" t="str">
        <f>VLOOKUP($S1560,'Efectividad de Controles'!$B$5:$D$9,3,0)</f>
        <v>Impacto / Probabilidad</v>
      </c>
      <c r="V1560" s="177"/>
      <c r="W1560" s="177"/>
      <c r="X1560" s="178" t="s">
        <v>191</v>
      </c>
      <c r="Y1560" s="178" t="s">
        <v>196</v>
      </c>
      <c r="Z1560" s="198">
        <f>IF( AND($X1560&lt;&gt;"", $Y1560&lt;&gt;""), VLOOKUP( IF(ISERROR(VLOOKUP($X1560,Datos!$B$8:$C$13,2,0)),0,VLOOKUP($X1560,Datos!$B$8:$C$13,2,0)), Datos!$I$9:$N$13, IF(ISERROR(VLOOKUP($Y1560,Datos!$B$17:$C$21,2,0)),0,VLOOKUP($Y1560, Datos!$B$17:$C$21,2,0)+1),  0),  "-")</f>
        <v>25</v>
      </c>
      <c r="AA1560" s="177"/>
      <c r="AB1560" s="177"/>
      <c r="AC1560" s="179"/>
      <c r="AD1560" s="180"/>
      <c r="AE1560" s="198">
        <f t="shared" si="72"/>
        <v>22</v>
      </c>
      <c r="AF1560" s="198">
        <f t="shared" si="73"/>
        <v>25</v>
      </c>
      <c r="AG1560" s="178">
        <v>3</v>
      </c>
      <c r="AH1560" s="198" t="str">
        <f>IF(ISERROR(VLOOKUP($AG1560,Datos!$A$9:$E$13,2,0)),"",VLOOKUP($AG1560,Datos!$A$9:$E$13,2,0))</f>
        <v>3 Moderado</v>
      </c>
      <c r="AI1560" s="197" t="str">
        <f>IF(ISERROR(VLOOKUP($AJ1560,Datos!$D$8:$E$13,2,0)),0,VLOOKUP($AJ1560,Datos!$D$8:$E$13,2,0))</f>
        <v>Extremadamente Dañino</v>
      </c>
      <c r="AJ1560" s="198">
        <f>IF(ISERROR(VLOOKUP($X1560,Datos!$B$8:$E$13,3,0)), 0, VLOOKUP($X1560,Datos!$B$8:$E$13,3,0))</f>
        <v>4</v>
      </c>
      <c r="AK1560" s="198">
        <f>IF(ISERROR(VLOOKUP(AL1560,Datos!D1553:E1558,2,0)),0,VLOOKUP(AL1560,Datos!D1553:E1558,2,0))</f>
        <v>0</v>
      </c>
      <c r="AL1560" s="198">
        <f>IF(ISERROR(VLOOKUP(Y1560,Datos!B1553:E1558,3,0)),0,VLOOKUP(Y1560,Datos!B1553:E1558,3,0))</f>
        <v>0</v>
      </c>
      <c r="AM1560" s="198">
        <f t="shared" si="74"/>
        <v>4</v>
      </c>
      <c r="AN1560" s="198" t="str">
        <f>IF(ISERROR(VLOOKUP($AM1560,Datos!$I$24:$J$28,2,0)),"-",VLOOKUP($AM1560,Datos!$I$24:$J$28,2,0))</f>
        <v>Moderado</v>
      </c>
    </row>
    <row r="1561" spans="1:40" s="199" customFormat="1">
      <c r="A1561" s="196"/>
      <c r="B1561" s="177"/>
      <c r="C1561" s="177"/>
      <c r="D1561" s="177"/>
      <c r="E1561" s="177"/>
      <c r="F1561" s="177"/>
      <c r="G1561" s="177"/>
      <c r="H1561" s="177"/>
      <c r="I1561" s="177"/>
      <c r="J1561" s="177"/>
      <c r="K1561" s="177"/>
      <c r="L1561" s="177"/>
      <c r="M1561" s="178" t="s">
        <v>191</v>
      </c>
      <c r="N1561" s="178" t="s">
        <v>194</v>
      </c>
      <c r="O1561" s="198">
        <f>IF( AND($M1561&lt;&gt;"", $N1561&lt;&gt;""), VLOOKUP( IF(ISERROR(VLOOKUP($M1561,Datos!$B$8:$C$13,2,0)),0,VLOOKUP($M1561,Datos!$B$8:$C$13,2,0)), Datos!$I$9:$N$13, IF(ISERROR(VLOOKUP($N1561,Datos!$B$17:$C$21,2,0)),0,VLOOKUP($N1561, Datos!$B$17:$C$21,2,0)+1),  0),  "-")</f>
        <v>22</v>
      </c>
      <c r="P1561" s="177"/>
      <c r="Q1561" s="177"/>
      <c r="R1561" s="177"/>
      <c r="S1561" s="178" t="s">
        <v>40</v>
      </c>
      <c r="T1561" s="198" t="str">
        <f>IF(ISERROR(VLOOKUP($S1561,Datos!$B$25:$C$29,2,0)),"", VLOOKUP($S1561,Datos!$B$25:$C$29,2,0))</f>
        <v>Alta</v>
      </c>
      <c r="U1561" s="198" t="str">
        <f>VLOOKUP($S1561,'Efectividad de Controles'!$B$5:$D$9,3,0)</f>
        <v>Impacto / Probabilidad</v>
      </c>
      <c r="V1561" s="177"/>
      <c r="W1561" s="177"/>
      <c r="X1561" s="178" t="s">
        <v>191</v>
      </c>
      <c r="Y1561" s="178" t="s">
        <v>196</v>
      </c>
      <c r="Z1561" s="198">
        <f>IF( AND($X1561&lt;&gt;"", $Y1561&lt;&gt;""), VLOOKUP( IF(ISERROR(VLOOKUP($X1561,Datos!$B$8:$C$13,2,0)),0,VLOOKUP($X1561,Datos!$B$8:$C$13,2,0)), Datos!$I$9:$N$13, IF(ISERROR(VLOOKUP($Y1561,Datos!$B$17:$C$21,2,0)),0,VLOOKUP($Y1561, Datos!$B$17:$C$21,2,0)+1),  0),  "-")</f>
        <v>25</v>
      </c>
      <c r="AA1561" s="177"/>
      <c r="AB1561" s="177"/>
      <c r="AC1561" s="179"/>
      <c r="AD1561" s="180"/>
      <c r="AE1561" s="198">
        <f t="shared" si="72"/>
        <v>22</v>
      </c>
      <c r="AF1561" s="198">
        <f t="shared" si="73"/>
        <v>25</v>
      </c>
      <c r="AG1561" s="178">
        <v>3</v>
      </c>
      <c r="AH1561" s="198" t="str">
        <f>IF(ISERROR(VLOOKUP($AG1561,Datos!$A$9:$E$13,2,0)),"",VLOOKUP($AG1561,Datos!$A$9:$E$13,2,0))</f>
        <v>3 Moderado</v>
      </c>
      <c r="AI1561" s="197" t="str">
        <f>IF(ISERROR(VLOOKUP($AJ1561,Datos!$D$8:$E$13,2,0)),0,VLOOKUP($AJ1561,Datos!$D$8:$E$13,2,0))</f>
        <v>Extremadamente Dañino</v>
      </c>
      <c r="AJ1561" s="198">
        <f>IF(ISERROR(VLOOKUP($X1561,Datos!$B$8:$E$13,3,0)), 0, VLOOKUP($X1561,Datos!$B$8:$E$13,3,0))</f>
        <v>4</v>
      </c>
      <c r="AK1561" s="198">
        <f>IF(ISERROR(VLOOKUP(AL1561,Datos!D1554:E1559,2,0)),0,VLOOKUP(AL1561,Datos!D1554:E1559,2,0))</f>
        <v>0</v>
      </c>
      <c r="AL1561" s="198">
        <f>IF(ISERROR(VLOOKUP(Y1561,Datos!B1554:E1559,3,0)),0,VLOOKUP(Y1561,Datos!B1554:E1559,3,0))</f>
        <v>0</v>
      </c>
      <c r="AM1561" s="198">
        <f t="shared" si="74"/>
        <v>4</v>
      </c>
      <c r="AN1561" s="198" t="str">
        <f>IF(ISERROR(VLOOKUP($AM1561,Datos!$I$24:$J$28,2,0)),"-",VLOOKUP($AM1561,Datos!$I$24:$J$28,2,0))</f>
        <v>Moderado</v>
      </c>
    </row>
    <row r="1562" spans="1:40" s="199" customFormat="1">
      <c r="A1562" s="196"/>
      <c r="B1562" s="177"/>
      <c r="C1562" s="177"/>
      <c r="D1562" s="177"/>
      <c r="E1562" s="177"/>
      <c r="F1562" s="177"/>
      <c r="G1562" s="177"/>
      <c r="H1562" s="177"/>
      <c r="I1562" s="177"/>
      <c r="J1562" s="177"/>
      <c r="K1562" s="177"/>
      <c r="L1562" s="177"/>
      <c r="M1562" s="178" t="s">
        <v>191</v>
      </c>
      <c r="N1562" s="178" t="s">
        <v>194</v>
      </c>
      <c r="O1562" s="198">
        <f>IF( AND($M1562&lt;&gt;"", $N1562&lt;&gt;""), VLOOKUP( IF(ISERROR(VLOOKUP($M1562,Datos!$B$8:$C$13,2,0)),0,VLOOKUP($M1562,Datos!$B$8:$C$13,2,0)), Datos!$I$9:$N$13, IF(ISERROR(VLOOKUP($N1562,Datos!$B$17:$C$21,2,0)),0,VLOOKUP($N1562, Datos!$B$17:$C$21,2,0)+1),  0),  "-")</f>
        <v>22</v>
      </c>
      <c r="P1562" s="177"/>
      <c r="Q1562" s="177"/>
      <c r="R1562" s="177"/>
      <c r="S1562" s="178" t="s">
        <v>40</v>
      </c>
      <c r="T1562" s="198" t="str">
        <f>IF(ISERROR(VLOOKUP($S1562,Datos!$B$25:$C$29,2,0)),"", VLOOKUP($S1562,Datos!$B$25:$C$29,2,0))</f>
        <v>Alta</v>
      </c>
      <c r="U1562" s="198" t="str">
        <f>VLOOKUP($S1562,'Efectividad de Controles'!$B$5:$D$9,3,0)</f>
        <v>Impacto / Probabilidad</v>
      </c>
      <c r="V1562" s="177"/>
      <c r="W1562" s="177"/>
      <c r="X1562" s="178" t="s">
        <v>191</v>
      </c>
      <c r="Y1562" s="178" t="s">
        <v>196</v>
      </c>
      <c r="Z1562" s="198">
        <f>IF( AND($X1562&lt;&gt;"", $Y1562&lt;&gt;""), VLOOKUP( IF(ISERROR(VLOOKUP($X1562,Datos!$B$8:$C$13,2,0)),0,VLOOKUP($X1562,Datos!$B$8:$C$13,2,0)), Datos!$I$9:$N$13, IF(ISERROR(VLOOKUP($Y1562,Datos!$B$17:$C$21,2,0)),0,VLOOKUP($Y1562, Datos!$B$17:$C$21,2,0)+1),  0),  "-")</f>
        <v>25</v>
      </c>
      <c r="AA1562" s="177"/>
      <c r="AB1562" s="177"/>
      <c r="AC1562" s="179"/>
      <c r="AD1562" s="180"/>
      <c r="AE1562" s="198">
        <f t="shared" si="72"/>
        <v>22</v>
      </c>
      <c r="AF1562" s="198">
        <f t="shared" si="73"/>
        <v>25</v>
      </c>
      <c r="AG1562" s="178">
        <v>3</v>
      </c>
      <c r="AH1562" s="198" t="str">
        <f>IF(ISERROR(VLOOKUP($AG1562,Datos!$A$9:$E$13,2,0)),"",VLOOKUP($AG1562,Datos!$A$9:$E$13,2,0))</f>
        <v>3 Moderado</v>
      </c>
      <c r="AI1562" s="197" t="str">
        <f>IF(ISERROR(VLOOKUP($AJ1562,Datos!$D$8:$E$13,2,0)),0,VLOOKUP($AJ1562,Datos!$D$8:$E$13,2,0))</f>
        <v>Extremadamente Dañino</v>
      </c>
      <c r="AJ1562" s="198">
        <f>IF(ISERROR(VLOOKUP($X1562,Datos!$B$8:$E$13,3,0)), 0, VLOOKUP($X1562,Datos!$B$8:$E$13,3,0))</f>
        <v>4</v>
      </c>
      <c r="AK1562" s="198">
        <f>IF(ISERROR(VLOOKUP(AL1562,Datos!D1555:E1560,2,0)),0,VLOOKUP(AL1562,Datos!D1555:E1560,2,0))</f>
        <v>0</v>
      </c>
      <c r="AL1562" s="198">
        <f>IF(ISERROR(VLOOKUP(Y1562,Datos!B1555:E1560,3,0)),0,VLOOKUP(Y1562,Datos!B1555:E1560,3,0))</f>
        <v>0</v>
      </c>
      <c r="AM1562" s="198">
        <f t="shared" si="74"/>
        <v>4</v>
      </c>
      <c r="AN1562" s="198" t="str">
        <f>IF(ISERROR(VLOOKUP($AM1562,Datos!$I$24:$J$28,2,0)),"-",VLOOKUP($AM1562,Datos!$I$24:$J$28,2,0))</f>
        <v>Moderado</v>
      </c>
    </row>
    <row r="1563" spans="1:40" s="199" customFormat="1">
      <c r="A1563" s="196"/>
      <c r="B1563" s="177"/>
      <c r="C1563" s="177"/>
      <c r="D1563" s="177"/>
      <c r="E1563" s="177"/>
      <c r="F1563" s="177"/>
      <c r="G1563" s="177"/>
      <c r="H1563" s="177"/>
      <c r="I1563" s="177"/>
      <c r="J1563" s="177"/>
      <c r="K1563" s="177"/>
      <c r="L1563" s="177"/>
      <c r="M1563" s="178" t="s">
        <v>191</v>
      </c>
      <c r="N1563" s="178" t="s">
        <v>194</v>
      </c>
      <c r="O1563" s="198">
        <f>IF( AND($M1563&lt;&gt;"", $N1563&lt;&gt;""), VLOOKUP( IF(ISERROR(VLOOKUP($M1563,Datos!$B$8:$C$13,2,0)),0,VLOOKUP($M1563,Datos!$B$8:$C$13,2,0)), Datos!$I$9:$N$13, IF(ISERROR(VLOOKUP($N1563,Datos!$B$17:$C$21,2,0)),0,VLOOKUP($N1563, Datos!$B$17:$C$21,2,0)+1),  0),  "-")</f>
        <v>22</v>
      </c>
      <c r="P1563" s="177"/>
      <c r="Q1563" s="177"/>
      <c r="R1563" s="177"/>
      <c r="S1563" s="178" t="s">
        <v>40</v>
      </c>
      <c r="T1563" s="198" t="str">
        <f>IF(ISERROR(VLOOKUP($S1563,Datos!$B$25:$C$29,2,0)),"", VLOOKUP($S1563,Datos!$B$25:$C$29,2,0))</f>
        <v>Alta</v>
      </c>
      <c r="U1563" s="198" t="str">
        <f>VLOOKUP($S1563,'Efectividad de Controles'!$B$5:$D$9,3,0)</f>
        <v>Impacto / Probabilidad</v>
      </c>
      <c r="V1563" s="177"/>
      <c r="W1563" s="177"/>
      <c r="X1563" s="178" t="s">
        <v>191</v>
      </c>
      <c r="Y1563" s="178" t="s">
        <v>196</v>
      </c>
      <c r="Z1563" s="198">
        <f>IF( AND($X1563&lt;&gt;"", $Y1563&lt;&gt;""), VLOOKUP( IF(ISERROR(VLOOKUP($X1563,Datos!$B$8:$C$13,2,0)),0,VLOOKUP($X1563,Datos!$B$8:$C$13,2,0)), Datos!$I$9:$N$13, IF(ISERROR(VLOOKUP($Y1563,Datos!$B$17:$C$21,2,0)),0,VLOOKUP($Y1563, Datos!$B$17:$C$21,2,0)+1),  0),  "-")</f>
        <v>25</v>
      </c>
      <c r="AA1563" s="177"/>
      <c r="AB1563" s="177"/>
      <c r="AC1563" s="179"/>
      <c r="AD1563" s="180"/>
      <c r="AE1563" s="198">
        <f t="shared" si="72"/>
        <v>22</v>
      </c>
      <c r="AF1563" s="198">
        <f t="shared" si="73"/>
        <v>25</v>
      </c>
      <c r="AG1563" s="178">
        <v>3</v>
      </c>
      <c r="AH1563" s="198" t="str">
        <f>IF(ISERROR(VLOOKUP($AG1563,Datos!$A$9:$E$13,2,0)),"",VLOOKUP($AG1563,Datos!$A$9:$E$13,2,0))</f>
        <v>3 Moderado</v>
      </c>
      <c r="AI1563" s="197" t="str">
        <f>IF(ISERROR(VLOOKUP($AJ1563,Datos!$D$8:$E$13,2,0)),0,VLOOKUP($AJ1563,Datos!$D$8:$E$13,2,0))</f>
        <v>Extremadamente Dañino</v>
      </c>
      <c r="AJ1563" s="198">
        <f>IF(ISERROR(VLOOKUP($X1563,Datos!$B$8:$E$13,3,0)), 0, VLOOKUP($X1563,Datos!$B$8:$E$13,3,0))</f>
        <v>4</v>
      </c>
      <c r="AK1563" s="198">
        <f>IF(ISERROR(VLOOKUP(AL1563,Datos!D1556:E1561,2,0)),0,VLOOKUP(AL1563,Datos!D1556:E1561,2,0))</f>
        <v>0</v>
      </c>
      <c r="AL1563" s="198">
        <f>IF(ISERROR(VLOOKUP(Y1563,Datos!B1556:E1561,3,0)),0,VLOOKUP(Y1563,Datos!B1556:E1561,3,0))</f>
        <v>0</v>
      </c>
      <c r="AM1563" s="198">
        <f t="shared" si="74"/>
        <v>4</v>
      </c>
      <c r="AN1563" s="198" t="str">
        <f>IF(ISERROR(VLOOKUP($AM1563,Datos!$I$24:$J$28,2,0)),"-",VLOOKUP($AM1563,Datos!$I$24:$J$28,2,0))</f>
        <v>Moderado</v>
      </c>
    </row>
    <row r="1564" spans="1:40" s="199" customFormat="1">
      <c r="A1564" s="196"/>
      <c r="B1564" s="177"/>
      <c r="C1564" s="177"/>
      <c r="D1564" s="177"/>
      <c r="E1564" s="177"/>
      <c r="F1564" s="177"/>
      <c r="G1564" s="177"/>
      <c r="H1564" s="177"/>
      <c r="I1564" s="177"/>
      <c r="J1564" s="177"/>
      <c r="K1564" s="177"/>
      <c r="L1564" s="177"/>
      <c r="M1564" s="178" t="s">
        <v>191</v>
      </c>
      <c r="N1564" s="178" t="s">
        <v>194</v>
      </c>
      <c r="O1564" s="198">
        <f>IF( AND($M1564&lt;&gt;"", $N1564&lt;&gt;""), VLOOKUP( IF(ISERROR(VLOOKUP($M1564,Datos!$B$8:$C$13,2,0)),0,VLOOKUP($M1564,Datos!$B$8:$C$13,2,0)), Datos!$I$9:$N$13, IF(ISERROR(VLOOKUP($N1564,Datos!$B$17:$C$21,2,0)),0,VLOOKUP($N1564, Datos!$B$17:$C$21,2,0)+1),  0),  "-")</f>
        <v>22</v>
      </c>
      <c r="P1564" s="177"/>
      <c r="Q1564" s="177"/>
      <c r="R1564" s="177"/>
      <c r="S1564" s="178" t="s">
        <v>40</v>
      </c>
      <c r="T1564" s="198" t="str">
        <f>IF(ISERROR(VLOOKUP($S1564,Datos!$B$25:$C$29,2,0)),"", VLOOKUP($S1564,Datos!$B$25:$C$29,2,0))</f>
        <v>Alta</v>
      </c>
      <c r="U1564" s="198" t="str">
        <f>VLOOKUP($S1564,'Efectividad de Controles'!$B$5:$D$9,3,0)</f>
        <v>Impacto / Probabilidad</v>
      </c>
      <c r="V1564" s="177"/>
      <c r="W1564" s="177"/>
      <c r="X1564" s="178" t="s">
        <v>191</v>
      </c>
      <c r="Y1564" s="178" t="s">
        <v>196</v>
      </c>
      <c r="Z1564" s="198">
        <f>IF( AND($X1564&lt;&gt;"", $Y1564&lt;&gt;""), VLOOKUP( IF(ISERROR(VLOOKUP($X1564,Datos!$B$8:$C$13,2,0)),0,VLOOKUP($X1564,Datos!$B$8:$C$13,2,0)), Datos!$I$9:$N$13, IF(ISERROR(VLOOKUP($Y1564,Datos!$B$17:$C$21,2,0)),0,VLOOKUP($Y1564, Datos!$B$17:$C$21,2,0)+1),  0),  "-")</f>
        <v>25</v>
      </c>
      <c r="AA1564" s="177"/>
      <c r="AB1564" s="177"/>
      <c r="AC1564" s="179"/>
      <c r="AD1564" s="180"/>
      <c r="AE1564" s="198">
        <f t="shared" si="72"/>
        <v>22</v>
      </c>
      <c r="AF1564" s="198">
        <f t="shared" si="73"/>
        <v>25</v>
      </c>
      <c r="AG1564" s="178">
        <v>3</v>
      </c>
      <c r="AH1564" s="198" t="str">
        <f>IF(ISERROR(VLOOKUP($AG1564,Datos!$A$9:$E$13,2,0)),"",VLOOKUP($AG1564,Datos!$A$9:$E$13,2,0))</f>
        <v>3 Moderado</v>
      </c>
      <c r="AI1564" s="197" t="str">
        <f>IF(ISERROR(VLOOKUP($AJ1564,Datos!$D$8:$E$13,2,0)),0,VLOOKUP($AJ1564,Datos!$D$8:$E$13,2,0))</f>
        <v>Extremadamente Dañino</v>
      </c>
      <c r="AJ1564" s="198">
        <f>IF(ISERROR(VLOOKUP($X1564,Datos!$B$8:$E$13,3,0)), 0, VLOOKUP($X1564,Datos!$B$8:$E$13,3,0))</f>
        <v>4</v>
      </c>
      <c r="AK1564" s="198">
        <f>IF(ISERROR(VLOOKUP(AL1564,Datos!D1557:E1562,2,0)),0,VLOOKUP(AL1564,Datos!D1557:E1562,2,0))</f>
        <v>0</v>
      </c>
      <c r="AL1564" s="198">
        <f>IF(ISERROR(VLOOKUP(Y1564,Datos!B1557:E1562,3,0)),0,VLOOKUP(Y1564,Datos!B1557:E1562,3,0))</f>
        <v>0</v>
      </c>
      <c r="AM1564" s="198">
        <f t="shared" si="74"/>
        <v>4</v>
      </c>
      <c r="AN1564" s="198" t="str">
        <f>IF(ISERROR(VLOOKUP($AM1564,Datos!$I$24:$J$28,2,0)),"-",VLOOKUP($AM1564,Datos!$I$24:$J$28,2,0))</f>
        <v>Moderado</v>
      </c>
    </row>
    <row r="1565" spans="1:40" s="199" customFormat="1">
      <c r="A1565" s="196"/>
      <c r="B1565" s="177"/>
      <c r="C1565" s="177"/>
      <c r="D1565" s="177"/>
      <c r="E1565" s="177"/>
      <c r="F1565" s="177"/>
      <c r="G1565" s="177"/>
      <c r="H1565" s="177"/>
      <c r="I1565" s="177"/>
      <c r="J1565" s="177"/>
      <c r="K1565" s="177"/>
      <c r="L1565" s="177"/>
      <c r="M1565" s="178" t="s">
        <v>191</v>
      </c>
      <c r="N1565" s="178" t="s">
        <v>194</v>
      </c>
      <c r="O1565" s="198">
        <f>IF( AND($M1565&lt;&gt;"", $N1565&lt;&gt;""), VLOOKUP( IF(ISERROR(VLOOKUP($M1565,Datos!$B$8:$C$13,2,0)),0,VLOOKUP($M1565,Datos!$B$8:$C$13,2,0)), Datos!$I$9:$N$13, IF(ISERROR(VLOOKUP($N1565,Datos!$B$17:$C$21,2,0)),0,VLOOKUP($N1565, Datos!$B$17:$C$21,2,0)+1),  0),  "-")</f>
        <v>22</v>
      </c>
      <c r="P1565" s="177"/>
      <c r="Q1565" s="177"/>
      <c r="R1565" s="177"/>
      <c r="S1565" s="178" t="s">
        <v>40</v>
      </c>
      <c r="T1565" s="198" t="str">
        <f>IF(ISERROR(VLOOKUP($S1565,Datos!$B$25:$C$29,2,0)),"", VLOOKUP($S1565,Datos!$B$25:$C$29,2,0))</f>
        <v>Alta</v>
      </c>
      <c r="U1565" s="198" t="str">
        <f>VLOOKUP($S1565,'Efectividad de Controles'!$B$5:$D$9,3,0)</f>
        <v>Impacto / Probabilidad</v>
      </c>
      <c r="V1565" s="177"/>
      <c r="W1565" s="177"/>
      <c r="X1565" s="178" t="s">
        <v>191</v>
      </c>
      <c r="Y1565" s="178" t="s">
        <v>196</v>
      </c>
      <c r="Z1565" s="198">
        <f>IF( AND($X1565&lt;&gt;"", $Y1565&lt;&gt;""), VLOOKUP( IF(ISERROR(VLOOKUP($X1565,Datos!$B$8:$C$13,2,0)),0,VLOOKUP($X1565,Datos!$B$8:$C$13,2,0)), Datos!$I$9:$N$13, IF(ISERROR(VLOOKUP($Y1565,Datos!$B$17:$C$21,2,0)),0,VLOOKUP($Y1565, Datos!$B$17:$C$21,2,0)+1),  0),  "-")</f>
        <v>25</v>
      </c>
      <c r="AA1565" s="177"/>
      <c r="AB1565" s="177"/>
      <c r="AC1565" s="179"/>
      <c r="AD1565" s="180"/>
      <c r="AE1565" s="198">
        <f t="shared" si="72"/>
        <v>22</v>
      </c>
      <c r="AF1565" s="198">
        <f t="shared" si="73"/>
        <v>25</v>
      </c>
      <c r="AG1565" s="178">
        <v>3</v>
      </c>
      <c r="AH1565" s="198" t="str">
        <f>IF(ISERROR(VLOOKUP($AG1565,Datos!$A$9:$E$13,2,0)),"",VLOOKUP($AG1565,Datos!$A$9:$E$13,2,0))</f>
        <v>3 Moderado</v>
      </c>
      <c r="AI1565" s="197" t="str">
        <f>IF(ISERROR(VLOOKUP($AJ1565,Datos!$D$8:$E$13,2,0)),0,VLOOKUP($AJ1565,Datos!$D$8:$E$13,2,0))</f>
        <v>Extremadamente Dañino</v>
      </c>
      <c r="AJ1565" s="198">
        <f>IF(ISERROR(VLOOKUP($X1565,Datos!$B$8:$E$13,3,0)), 0, VLOOKUP($X1565,Datos!$B$8:$E$13,3,0))</f>
        <v>4</v>
      </c>
      <c r="AK1565" s="198">
        <f>IF(ISERROR(VLOOKUP(AL1565,Datos!D1558:E1563,2,0)),0,VLOOKUP(AL1565,Datos!D1558:E1563,2,0))</f>
        <v>0</v>
      </c>
      <c r="AL1565" s="198">
        <f>IF(ISERROR(VLOOKUP(Y1565,Datos!B1558:E1563,3,0)),0,VLOOKUP(Y1565,Datos!B1558:E1563,3,0))</f>
        <v>0</v>
      </c>
      <c r="AM1565" s="198">
        <f t="shared" si="74"/>
        <v>4</v>
      </c>
      <c r="AN1565" s="198" t="str">
        <f>IF(ISERROR(VLOOKUP($AM1565,Datos!$I$24:$J$28,2,0)),"-",VLOOKUP($AM1565,Datos!$I$24:$J$28,2,0))</f>
        <v>Moderado</v>
      </c>
    </row>
    <row r="1566" spans="1:40" s="199" customFormat="1">
      <c r="A1566" s="196"/>
      <c r="B1566" s="177"/>
      <c r="C1566" s="177"/>
      <c r="D1566" s="177"/>
      <c r="E1566" s="177"/>
      <c r="F1566" s="177"/>
      <c r="G1566" s="177"/>
      <c r="H1566" s="177"/>
      <c r="I1566" s="177"/>
      <c r="J1566" s="177"/>
      <c r="K1566" s="177"/>
      <c r="L1566" s="177"/>
      <c r="M1566" s="178" t="s">
        <v>191</v>
      </c>
      <c r="N1566" s="178" t="s">
        <v>194</v>
      </c>
      <c r="O1566" s="198">
        <f>IF( AND($M1566&lt;&gt;"", $N1566&lt;&gt;""), VLOOKUP( IF(ISERROR(VLOOKUP($M1566,Datos!$B$8:$C$13,2,0)),0,VLOOKUP($M1566,Datos!$B$8:$C$13,2,0)), Datos!$I$9:$N$13, IF(ISERROR(VLOOKUP($N1566,Datos!$B$17:$C$21,2,0)),0,VLOOKUP($N1566, Datos!$B$17:$C$21,2,0)+1),  0),  "-")</f>
        <v>22</v>
      </c>
      <c r="P1566" s="177"/>
      <c r="Q1566" s="177"/>
      <c r="R1566" s="177"/>
      <c r="S1566" s="178" t="s">
        <v>40</v>
      </c>
      <c r="T1566" s="198" t="str">
        <f>IF(ISERROR(VLOOKUP($S1566,Datos!$B$25:$C$29,2,0)),"", VLOOKUP($S1566,Datos!$B$25:$C$29,2,0))</f>
        <v>Alta</v>
      </c>
      <c r="U1566" s="198" t="str">
        <f>VLOOKUP($S1566,'Efectividad de Controles'!$B$5:$D$9,3,0)</f>
        <v>Impacto / Probabilidad</v>
      </c>
      <c r="V1566" s="177"/>
      <c r="W1566" s="177"/>
      <c r="X1566" s="178" t="s">
        <v>191</v>
      </c>
      <c r="Y1566" s="178" t="s">
        <v>196</v>
      </c>
      <c r="Z1566" s="198">
        <f>IF( AND($X1566&lt;&gt;"", $Y1566&lt;&gt;""), VLOOKUP( IF(ISERROR(VLOOKUP($X1566,Datos!$B$8:$C$13,2,0)),0,VLOOKUP($X1566,Datos!$B$8:$C$13,2,0)), Datos!$I$9:$N$13, IF(ISERROR(VLOOKUP($Y1566,Datos!$B$17:$C$21,2,0)),0,VLOOKUP($Y1566, Datos!$B$17:$C$21,2,0)+1),  0),  "-")</f>
        <v>25</v>
      </c>
      <c r="AA1566" s="177"/>
      <c r="AB1566" s="177"/>
      <c r="AC1566" s="179"/>
      <c r="AD1566" s="180"/>
      <c r="AE1566" s="198">
        <f t="shared" si="72"/>
        <v>22</v>
      </c>
      <c r="AF1566" s="198">
        <f t="shared" si="73"/>
        <v>25</v>
      </c>
      <c r="AG1566" s="178">
        <v>3</v>
      </c>
      <c r="AH1566" s="198" t="str">
        <f>IF(ISERROR(VLOOKUP($AG1566,Datos!$A$9:$E$13,2,0)),"",VLOOKUP($AG1566,Datos!$A$9:$E$13,2,0))</f>
        <v>3 Moderado</v>
      </c>
      <c r="AI1566" s="197" t="str">
        <f>IF(ISERROR(VLOOKUP($AJ1566,Datos!$D$8:$E$13,2,0)),0,VLOOKUP($AJ1566,Datos!$D$8:$E$13,2,0))</f>
        <v>Extremadamente Dañino</v>
      </c>
      <c r="AJ1566" s="198">
        <f>IF(ISERROR(VLOOKUP($X1566,Datos!$B$8:$E$13,3,0)), 0, VLOOKUP($X1566,Datos!$B$8:$E$13,3,0))</f>
        <v>4</v>
      </c>
      <c r="AK1566" s="198">
        <f>IF(ISERROR(VLOOKUP(AL1566,Datos!D1559:E1564,2,0)),0,VLOOKUP(AL1566,Datos!D1559:E1564,2,0))</f>
        <v>0</v>
      </c>
      <c r="AL1566" s="198">
        <f>IF(ISERROR(VLOOKUP(Y1566,Datos!B1559:E1564,3,0)),0,VLOOKUP(Y1566,Datos!B1559:E1564,3,0))</f>
        <v>0</v>
      </c>
      <c r="AM1566" s="198">
        <f t="shared" si="74"/>
        <v>4</v>
      </c>
      <c r="AN1566" s="198" t="str">
        <f>IF(ISERROR(VLOOKUP($AM1566,Datos!$I$24:$J$28,2,0)),"-",VLOOKUP($AM1566,Datos!$I$24:$J$28,2,0))</f>
        <v>Moderado</v>
      </c>
    </row>
    <row r="1567" spans="1:40" s="199" customFormat="1">
      <c r="A1567" s="196"/>
      <c r="B1567" s="177"/>
      <c r="C1567" s="177"/>
      <c r="D1567" s="177"/>
      <c r="E1567" s="177"/>
      <c r="F1567" s="177"/>
      <c r="G1567" s="177"/>
      <c r="H1567" s="177"/>
      <c r="I1567" s="177"/>
      <c r="J1567" s="177"/>
      <c r="K1567" s="177"/>
      <c r="L1567" s="177"/>
      <c r="M1567" s="178" t="s">
        <v>191</v>
      </c>
      <c r="N1567" s="178" t="s">
        <v>194</v>
      </c>
      <c r="O1567" s="198">
        <f>IF( AND($M1567&lt;&gt;"", $N1567&lt;&gt;""), VLOOKUP( IF(ISERROR(VLOOKUP($M1567,Datos!$B$8:$C$13,2,0)),0,VLOOKUP($M1567,Datos!$B$8:$C$13,2,0)), Datos!$I$9:$N$13, IF(ISERROR(VLOOKUP($N1567,Datos!$B$17:$C$21,2,0)),0,VLOOKUP($N1567, Datos!$B$17:$C$21,2,0)+1),  0),  "-")</f>
        <v>22</v>
      </c>
      <c r="P1567" s="177"/>
      <c r="Q1567" s="177"/>
      <c r="R1567" s="177"/>
      <c r="S1567" s="178" t="s">
        <v>40</v>
      </c>
      <c r="T1567" s="198" t="str">
        <f>IF(ISERROR(VLOOKUP($S1567,Datos!$B$25:$C$29,2,0)),"", VLOOKUP($S1567,Datos!$B$25:$C$29,2,0))</f>
        <v>Alta</v>
      </c>
      <c r="U1567" s="198" t="str">
        <f>VLOOKUP($S1567,'Efectividad de Controles'!$B$5:$D$9,3,0)</f>
        <v>Impacto / Probabilidad</v>
      </c>
      <c r="V1567" s="177"/>
      <c r="W1567" s="177"/>
      <c r="X1567" s="178" t="s">
        <v>191</v>
      </c>
      <c r="Y1567" s="178" t="s">
        <v>196</v>
      </c>
      <c r="Z1567" s="198">
        <f>IF( AND($X1567&lt;&gt;"", $Y1567&lt;&gt;""), VLOOKUP( IF(ISERROR(VLOOKUP($X1567,Datos!$B$8:$C$13,2,0)),0,VLOOKUP($X1567,Datos!$B$8:$C$13,2,0)), Datos!$I$9:$N$13, IF(ISERROR(VLOOKUP($Y1567,Datos!$B$17:$C$21,2,0)),0,VLOOKUP($Y1567, Datos!$B$17:$C$21,2,0)+1),  0),  "-")</f>
        <v>25</v>
      </c>
      <c r="AA1567" s="177"/>
      <c r="AB1567" s="177"/>
      <c r="AC1567" s="179"/>
      <c r="AD1567" s="180"/>
      <c r="AE1567" s="198">
        <f t="shared" si="72"/>
        <v>22</v>
      </c>
      <c r="AF1567" s="198">
        <f t="shared" si="73"/>
        <v>25</v>
      </c>
      <c r="AG1567" s="178">
        <v>3</v>
      </c>
      <c r="AH1567" s="198" t="str">
        <f>IF(ISERROR(VLOOKUP($AG1567,Datos!$A$9:$E$13,2,0)),"",VLOOKUP($AG1567,Datos!$A$9:$E$13,2,0))</f>
        <v>3 Moderado</v>
      </c>
      <c r="AI1567" s="197" t="str">
        <f>IF(ISERROR(VLOOKUP($AJ1567,Datos!$D$8:$E$13,2,0)),0,VLOOKUP($AJ1567,Datos!$D$8:$E$13,2,0))</f>
        <v>Extremadamente Dañino</v>
      </c>
      <c r="AJ1567" s="198">
        <f>IF(ISERROR(VLOOKUP($X1567,Datos!$B$8:$E$13,3,0)), 0, VLOOKUP($X1567,Datos!$B$8:$E$13,3,0))</f>
        <v>4</v>
      </c>
      <c r="AK1567" s="198">
        <f>IF(ISERROR(VLOOKUP(AL1567,Datos!D1560:E1565,2,0)),0,VLOOKUP(AL1567,Datos!D1560:E1565,2,0))</f>
        <v>0</v>
      </c>
      <c r="AL1567" s="198">
        <f>IF(ISERROR(VLOOKUP(Y1567,Datos!B1560:E1565,3,0)),0,VLOOKUP(Y1567,Datos!B1560:E1565,3,0))</f>
        <v>0</v>
      </c>
      <c r="AM1567" s="198">
        <f t="shared" si="74"/>
        <v>4</v>
      </c>
      <c r="AN1567" s="198" t="str">
        <f>IF(ISERROR(VLOOKUP($AM1567,Datos!$I$24:$J$28,2,0)),"-",VLOOKUP($AM1567,Datos!$I$24:$J$28,2,0))</f>
        <v>Moderado</v>
      </c>
    </row>
    <row r="1568" spans="1:40" s="199" customFormat="1">
      <c r="A1568" s="196"/>
      <c r="B1568" s="177"/>
      <c r="C1568" s="177"/>
      <c r="D1568" s="177"/>
      <c r="E1568" s="177"/>
      <c r="F1568" s="177"/>
      <c r="G1568" s="177"/>
      <c r="H1568" s="177"/>
      <c r="I1568" s="177"/>
      <c r="J1568" s="177"/>
      <c r="K1568" s="177"/>
      <c r="L1568" s="177"/>
      <c r="M1568" s="178" t="s">
        <v>191</v>
      </c>
      <c r="N1568" s="178" t="s">
        <v>194</v>
      </c>
      <c r="O1568" s="198">
        <f>IF( AND($M1568&lt;&gt;"", $N1568&lt;&gt;""), VLOOKUP( IF(ISERROR(VLOOKUP($M1568,Datos!$B$8:$C$13,2,0)),0,VLOOKUP($M1568,Datos!$B$8:$C$13,2,0)), Datos!$I$9:$N$13, IF(ISERROR(VLOOKUP($N1568,Datos!$B$17:$C$21,2,0)),0,VLOOKUP($N1568, Datos!$B$17:$C$21,2,0)+1),  0),  "-")</f>
        <v>22</v>
      </c>
      <c r="P1568" s="177"/>
      <c r="Q1568" s="177"/>
      <c r="R1568" s="177"/>
      <c r="S1568" s="178" t="s">
        <v>40</v>
      </c>
      <c r="T1568" s="198" t="str">
        <f>IF(ISERROR(VLOOKUP($S1568,Datos!$B$25:$C$29,2,0)),"", VLOOKUP($S1568,Datos!$B$25:$C$29,2,0))</f>
        <v>Alta</v>
      </c>
      <c r="U1568" s="198" t="str">
        <f>VLOOKUP($S1568,'Efectividad de Controles'!$B$5:$D$9,3,0)</f>
        <v>Impacto / Probabilidad</v>
      </c>
      <c r="V1568" s="177"/>
      <c r="W1568" s="177"/>
      <c r="X1568" s="178" t="s">
        <v>191</v>
      </c>
      <c r="Y1568" s="178" t="s">
        <v>196</v>
      </c>
      <c r="Z1568" s="198">
        <f>IF( AND($X1568&lt;&gt;"", $Y1568&lt;&gt;""), VLOOKUP( IF(ISERROR(VLOOKUP($X1568,Datos!$B$8:$C$13,2,0)),0,VLOOKUP($X1568,Datos!$B$8:$C$13,2,0)), Datos!$I$9:$N$13, IF(ISERROR(VLOOKUP($Y1568,Datos!$B$17:$C$21,2,0)),0,VLOOKUP($Y1568, Datos!$B$17:$C$21,2,0)+1),  0),  "-")</f>
        <v>25</v>
      </c>
      <c r="AA1568" s="177"/>
      <c r="AB1568" s="177"/>
      <c r="AC1568" s="179"/>
      <c r="AD1568" s="180"/>
      <c r="AE1568" s="198">
        <f t="shared" si="72"/>
        <v>22</v>
      </c>
      <c r="AF1568" s="198">
        <f t="shared" si="73"/>
        <v>25</v>
      </c>
      <c r="AG1568" s="178">
        <v>3</v>
      </c>
      <c r="AH1568" s="198" t="str">
        <f>IF(ISERROR(VLOOKUP($AG1568,Datos!$A$9:$E$13,2,0)),"",VLOOKUP($AG1568,Datos!$A$9:$E$13,2,0))</f>
        <v>3 Moderado</v>
      </c>
      <c r="AI1568" s="197" t="str">
        <f>IF(ISERROR(VLOOKUP($AJ1568,Datos!$D$8:$E$13,2,0)),0,VLOOKUP($AJ1568,Datos!$D$8:$E$13,2,0))</f>
        <v>Extremadamente Dañino</v>
      </c>
      <c r="AJ1568" s="198">
        <f>IF(ISERROR(VLOOKUP($X1568,Datos!$B$8:$E$13,3,0)), 0, VLOOKUP($X1568,Datos!$B$8:$E$13,3,0))</f>
        <v>4</v>
      </c>
      <c r="AK1568" s="198">
        <f>IF(ISERROR(VLOOKUP(AL1568,Datos!D1561:E1566,2,0)),0,VLOOKUP(AL1568,Datos!D1561:E1566,2,0))</f>
        <v>0</v>
      </c>
      <c r="AL1568" s="198">
        <f>IF(ISERROR(VLOOKUP(Y1568,Datos!B1561:E1566,3,0)),0,VLOOKUP(Y1568,Datos!B1561:E1566,3,0))</f>
        <v>0</v>
      </c>
      <c r="AM1568" s="198">
        <f t="shared" si="74"/>
        <v>4</v>
      </c>
      <c r="AN1568" s="198" t="str">
        <f>IF(ISERROR(VLOOKUP($AM1568,Datos!$I$24:$J$28,2,0)),"-",VLOOKUP($AM1568,Datos!$I$24:$J$28,2,0))</f>
        <v>Moderado</v>
      </c>
    </row>
    <row r="1569" spans="1:40" s="199" customFormat="1">
      <c r="A1569" s="196"/>
      <c r="B1569" s="177"/>
      <c r="C1569" s="177"/>
      <c r="D1569" s="177"/>
      <c r="E1569" s="177"/>
      <c r="F1569" s="177"/>
      <c r="G1569" s="177"/>
      <c r="H1569" s="177"/>
      <c r="I1569" s="177"/>
      <c r="J1569" s="177"/>
      <c r="K1569" s="177"/>
      <c r="L1569" s="177"/>
      <c r="M1569" s="178" t="s">
        <v>191</v>
      </c>
      <c r="N1569" s="178" t="s">
        <v>194</v>
      </c>
      <c r="O1569" s="198">
        <f>IF( AND($M1569&lt;&gt;"", $N1569&lt;&gt;""), VLOOKUP( IF(ISERROR(VLOOKUP($M1569,Datos!$B$8:$C$13,2,0)),0,VLOOKUP($M1569,Datos!$B$8:$C$13,2,0)), Datos!$I$9:$N$13, IF(ISERROR(VLOOKUP($N1569,Datos!$B$17:$C$21,2,0)),0,VLOOKUP($N1569, Datos!$B$17:$C$21,2,0)+1),  0),  "-")</f>
        <v>22</v>
      </c>
      <c r="P1569" s="177"/>
      <c r="Q1569" s="177"/>
      <c r="R1569" s="177"/>
      <c r="S1569" s="178" t="s">
        <v>40</v>
      </c>
      <c r="T1569" s="198" t="str">
        <f>IF(ISERROR(VLOOKUP($S1569,Datos!$B$25:$C$29,2,0)),"", VLOOKUP($S1569,Datos!$B$25:$C$29,2,0))</f>
        <v>Alta</v>
      </c>
      <c r="U1569" s="198" t="str">
        <f>VLOOKUP($S1569,'Efectividad de Controles'!$B$5:$D$9,3,0)</f>
        <v>Impacto / Probabilidad</v>
      </c>
      <c r="V1569" s="177"/>
      <c r="W1569" s="177"/>
      <c r="X1569" s="178" t="s">
        <v>191</v>
      </c>
      <c r="Y1569" s="178" t="s">
        <v>196</v>
      </c>
      <c r="Z1569" s="198">
        <f>IF( AND($X1569&lt;&gt;"", $Y1569&lt;&gt;""), VLOOKUP( IF(ISERROR(VLOOKUP($X1569,Datos!$B$8:$C$13,2,0)),0,VLOOKUP($X1569,Datos!$B$8:$C$13,2,0)), Datos!$I$9:$N$13, IF(ISERROR(VLOOKUP($Y1569,Datos!$B$17:$C$21,2,0)),0,VLOOKUP($Y1569, Datos!$B$17:$C$21,2,0)+1),  0),  "-")</f>
        <v>25</v>
      </c>
      <c r="AA1569" s="177"/>
      <c r="AB1569" s="177"/>
      <c r="AC1569" s="179"/>
      <c r="AD1569" s="180"/>
      <c r="AE1569" s="198">
        <f t="shared" ref="AE1569:AE1632" si="75">+O1569</f>
        <v>22</v>
      </c>
      <c r="AF1569" s="198">
        <f t="shared" ref="AF1569:AF1632" si="76">+Z1569</f>
        <v>25</v>
      </c>
      <c r="AG1569" s="178">
        <v>3</v>
      </c>
      <c r="AH1569" s="198" t="str">
        <f>IF(ISERROR(VLOOKUP($AG1569,Datos!$A$9:$E$13,2,0)),"",VLOOKUP($AG1569,Datos!$A$9:$E$13,2,0))</f>
        <v>3 Moderado</v>
      </c>
      <c r="AI1569" s="197" t="str">
        <f>IF(ISERROR(VLOOKUP($AJ1569,Datos!$D$8:$E$13,2,0)),0,VLOOKUP($AJ1569,Datos!$D$8:$E$13,2,0))</f>
        <v>Extremadamente Dañino</v>
      </c>
      <c r="AJ1569" s="198">
        <f>IF(ISERROR(VLOOKUP($X1569,Datos!$B$8:$E$13,3,0)), 0, VLOOKUP($X1569,Datos!$B$8:$E$13,3,0))</f>
        <v>4</v>
      </c>
      <c r="AK1569" s="198">
        <f>IF(ISERROR(VLOOKUP(AL1569,Datos!D1562:E1567,2,0)),0,VLOOKUP(AL1569,Datos!D1562:E1567,2,0))</f>
        <v>0</v>
      </c>
      <c r="AL1569" s="198">
        <f>IF(ISERROR(VLOOKUP(Y1569,Datos!B1562:E1567,3,0)),0,VLOOKUP(Y1569,Datos!B1562:E1567,3,0))</f>
        <v>0</v>
      </c>
      <c r="AM1569" s="198">
        <f t="shared" ref="AM1569:AM1632" si="77">+AL1569+AJ1569</f>
        <v>4</v>
      </c>
      <c r="AN1569" s="198" t="str">
        <f>IF(ISERROR(VLOOKUP($AM1569,Datos!$I$24:$J$28,2,0)),"-",VLOOKUP($AM1569,Datos!$I$24:$J$28,2,0))</f>
        <v>Moderado</v>
      </c>
    </row>
    <row r="1570" spans="1:40" s="199" customFormat="1">
      <c r="A1570" s="196"/>
      <c r="B1570" s="177"/>
      <c r="C1570" s="177"/>
      <c r="D1570" s="177"/>
      <c r="E1570" s="177"/>
      <c r="F1570" s="177"/>
      <c r="G1570" s="177"/>
      <c r="H1570" s="177"/>
      <c r="I1570" s="177"/>
      <c r="J1570" s="177"/>
      <c r="K1570" s="177"/>
      <c r="L1570" s="177"/>
      <c r="M1570" s="178" t="s">
        <v>191</v>
      </c>
      <c r="N1570" s="178" t="s">
        <v>194</v>
      </c>
      <c r="O1570" s="198">
        <f>IF( AND($M1570&lt;&gt;"", $N1570&lt;&gt;""), VLOOKUP( IF(ISERROR(VLOOKUP($M1570,Datos!$B$8:$C$13,2,0)),0,VLOOKUP($M1570,Datos!$B$8:$C$13,2,0)), Datos!$I$9:$N$13, IF(ISERROR(VLOOKUP($N1570,Datos!$B$17:$C$21,2,0)),0,VLOOKUP($N1570, Datos!$B$17:$C$21,2,0)+1),  0),  "-")</f>
        <v>22</v>
      </c>
      <c r="P1570" s="177"/>
      <c r="Q1570" s="177"/>
      <c r="R1570" s="177"/>
      <c r="S1570" s="178" t="s">
        <v>40</v>
      </c>
      <c r="T1570" s="198" t="str">
        <f>IF(ISERROR(VLOOKUP($S1570,Datos!$B$25:$C$29,2,0)),"", VLOOKUP($S1570,Datos!$B$25:$C$29,2,0))</f>
        <v>Alta</v>
      </c>
      <c r="U1570" s="198" t="str">
        <f>VLOOKUP($S1570,'Efectividad de Controles'!$B$5:$D$9,3,0)</f>
        <v>Impacto / Probabilidad</v>
      </c>
      <c r="V1570" s="177"/>
      <c r="W1570" s="177"/>
      <c r="X1570" s="178" t="s">
        <v>191</v>
      </c>
      <c r="Y1570" s="178" t="s">
        <v>196</v>
      </c>
      <c r="Z1570" s="198">
        <f>IF( AND($X1570&lt;&gt;"", $Y1570&lt;&gt;""), VLOOKUP( IF(ISERROR(VLOOKUP($X1570,Datos!$B$8:$C$13,2,0)),0,VLOOKUP($X1570,Datos!$B$8:$C$13,2,0)), Datos!$I$9:$N$13, IF(ISERROR(VLOOKUP($Y1570,Datos!$B$17:$C$21,2,0)),0,VLOOKUP($Y1570, Datos!$B$17:$C$21,2,0)+1),  0),  "-")</f>
        <v>25</v>
      </c>
      <c r="AA1570" s="177"/>
      <c r="AB1570" s="177"/>
      <c r="AC1570" s="179"/>
      <c r="AD1570" s="180"/>
      <c r="AE1570" s="198">
        <f t="shared" si="75"/>
        <v>22</v>
      </c>
      <c r="AF1570" s="198">
        <f t="shared" si="76"/>
        <v>25</v>
      </c>
      <c r="AG1570" s="178">
        <v>3</v>
      </c>
      <c r="AH1570" s="198" t="str">
        <f>IF(ISERROR(VLOOKUP($AG1570,Datos!$A$9:$E$13,2,0)),"",VLOOKUP($AG1570,Datos!$A$9:$E$13,2,0))</f>
        <v>3 Moderado</v>
      </c>
      <c r="AI1570" s="197" t="str">
        <f>IF(ISERROR(VLOOKUP($AJ1570,Datos!$D$8:$E$13,2,0)),0,VLOOKUP($AJ1570,Datos!$D$8:$E$13,2,0))</f>
        <v>Extremadamente Dañino</v>
      </c>
      <c r="AJ1570" s="198">
        <f>IF(ISERROR(VLOOKUP($X1570,Datos!$B$8:$E$13,3,0)), 0, VLOOKUP($X1570,Datos!$B$8:$E$13,3,0))</f>
        <v>4</v>
      </c>
      <c r="AK1570" s="198">
        <f>IF(ISERROR(VLOOKUP(AL1570,Datos!D1563:E1568,2,0)),0,VLOOKUP(AL1570,Datos!D1563:E1568,2,0))</f>
        <v>0</v>
      </c>
      <c r="AL1570" s="198">
        <f>IF(ISERROR(VLOOKUP(Y1570,Datos!B1563:E1568,3,0)),0,VLOOKUP(Y1570,Datos!B1563:E1568,3,0))</f>
        <v>0</v>
      </c>
      <c r="AM1570" s="198">
        <f t="shared" si="77"/>
        <v>4</v>
      </c>
      <c r="AN1570" s="198" t="str">
        <f>IF(ISERROR(VLOOKUP($AM1570,Datos!$I$24:$J$28,2,0)),"-",VLOOKUP($AM1570,Datos!$I$24:$J$28,2,0))</f>
        <v>Moderado</v>
      </c>
    </row>
    <row r="1571" spans="1:40" s="199" customFormat="1">
      <c r="A1571" s="196"/>
      <c r="B1571" s="177"/>
      <c r="C1571" s="177"/>
      <c r="D1571" s="177"/>
      <c r="E1571" s="177"/>
      <c r="F1571" s="177"/>
      <c r="G1571" s="177"/>
      <c r="H1571" s="177"/>
      <c r="I1571" s="177"/>
      <c r="J1571" s="177"/>
      <c r="K1571" s="177"/>
      <c r="L1571" s="177"/>
      <c r="M1571" s="178" t="s">
        <v>191</v>
      </c>
      <c r="N1571" s="178" t="s">
        <v>194</v>
      </c>
      <c r="O1571" s="198">
        <f>IF( AND($M1571&lt;&gt;"", $N1571&lt;&gt;""), VLOOKUP( IF(ISERROR(VLOOKUP($M1571,Datos!$B$8:$C$13,2,0)),0,VLOOKUP($M1571,Datos!$B$8:$C$13,2,0)), Datos!$I$9:$N$13, IF(ISERROR(VLOOKUP($N1571,Datos!$B$17:$C$21,2,0)),0,VLOOKUP($N1571, Datos!$B$17:$C$21,2,0)+1),  0),  "-")</f>
        <v>22</v>
      </c>
      <c r="P1571" s="177"/>
      <c r="Q1571" s="177"/>
      <c r="R1571" s="177"/>
      <c r="S1571" s="178" t="s">
        <v>40</v>
      </c>
      <c r="T1571" s="198" t="str">
        <f>IF(ISERROR(VLOOKUP($S1571,Datos!$B$25:$C$29,2,0)),"", VLOOKUP($S1571,Datos!$B$25:$C$29,2,0))</f>
        <v>Alta</v>
      </c>
      <c r="U1571" s="198" t="str">
        <f>VLOOKUP($S1571,'Efectividad de Controles'!$B$5:$D$9,3,0)</f>
        <v>Impacto / Probabilidad</v>
      </c>
      <c r="V1571" s="177"/>
      <c r="W1571" s="177"/>
      <c r="X1571" s="178" t="s">
        <v>191</v>
      </c>
      <c r="Y1571" s="178" t="s">
        <v>196</v>
      </c>
      <c r="Z1571" s="198">
        <f>IF( AND($X1571&lt;&gt;"", $Y1571&lt;&gt;""), VLOOKUP( IF(ISERROR(VLOOKUP($X1571,Datos!$B$8:$C$13,2,0)),0,VLOOKUP($X1571,Datos!$B$8:$C$13,2,0)), Datos!$I$9:$N$13, IF(ISERROR(VLOOKUP($Y1571,Datos!$B$17:$C$21,2,0)),0,VLOOKUP($Y1571, Datos!$B$17:$C$21,2,0)+1),  0),  "-")</f>
        <v>25</v>
      </c>
      <c r="AA1571" s="177"/>
      <c r="AB1571" s="177"/>
      <c r="AC1571" s="179"/>
      <c r="AD1571" s="180"/>
      <c r="AE1571" s="198">
        <f t="shared" si="75"/>
        <v>22</v>
      </c>
      <c r="AF1571" s="198">
        <f t="shared" si="76"/>
        <v>25</v>
      </c>
      <c r="AG1571" s="178">
        <v>3</v>
      </c>
      <c r="AH1571" s="198" t="str">
        <f>IF(ISERROR(VLOOKUP($AG1571,Datos!$A$9:$E$13,2,0)),"",VLOOKUP($AG1571,Datos!$A$9:$E$13,2,0))</f>
        <v>3 Moderado</v>
      </c>
      <c r="AI1571" s="197" t="str">
        <f>IF(ISERROR(VLOOKUP($AJ1571,Datos!$D$8:$E$13,2,0)),0,VLOOKUP($AJ1571,Datos!$D$8:$E$13,2,0))</f>
        <v>Extremadamente Dañino</v>
      </c>
      <c r="AJ1571" s="198">
        <f>IF(ISERROR(VLOOKUP($X1571,Datos!$B$8:$E$13,3,0)), 0, VLOOKUP($X1571,Datos!$B$8:$E$13,3,0))</f>
        <v>4</v>
      </c>
      <c r="AK1571" s="198">
        <f>IF(ISERROR(VLOOKUP(AL1571,Datos!D1564:E1569,2,0)),0,VLOOKUP(AL1571,Datos!D1564:E1569,2,0))</f>
        <v>0</v>
      </c>
      <c r="AL1571" s="198">
        <f>IF(ISERROR(VLOOKUP(Y1571,Datos!B1564:E1569,3,0)),0,VLOOKUP(Y1571,Datos!B1564:E1569,3,0))</f>
        <v>0</v>
      </c>
      <c r="AM1571" s="198">
        <f t="shared" si="77"/>
        <v>4</v>
      </c>
      <c r="AN1571" s="198" t="str">
        <f>IF(ISERROR(VLOOKUP($AM1571,Datos!$I$24:$J$28,2,0)),"-",VLOOKUP($AM1571,Datos!$I$24:$J$28,2,0))</f>
        <v>Moderado</v>
      </c>
    </row>
    <row r="1572" spans="1:40" s="199" customFormat="1">
      <c r="A1572" s="196"/>
      <c r="B1572" s="177"/>
      <c r="C1572" s="177"/>
      <c r="D1572" s="177"/>
      <c r="E1572" s="177"/>
      <c r="F1572" s="177"/>
      <c r="G1572" s="177"/>
      <c r="H1572" s="177"/>
      <c r="I1572" s="177"/>
      <c r="J1572" s="177"/>
      <c r="K1572" s="177"/>
      <c r="L1572" s="177"/>
      <c r="M1572" s="178" t="s">
        <v>191</v>
      </c>
      <c r="N1572" s="178" t="s">
        <v>194</v>
      </c>
      <c r="O1572" s="198">
        <f>IF( AND($M1572&lt;&gt;"", $N1572&lt;&gt;""), VLOOKUP( IF(ISERROR(VLOOKUP($M1572,Datos!$B$8:$C$13,2,0)),0,VLOOKUP($M1572,Datos!$B$8:$C$13,2,0)), Datos!$I$9:$N$13, IF(ISERROR(VLOOKUP($N1572,Datos!$B$17:$C$21,2,0)),0,VLOOKUP($N1572, Datos!$B$17:$C$21,2,0)+1),  0),  "-")</f>
        <v>22</v>
      </c>
      <c r="P1572" s="177"/>
      <c r="Q1572" s="177"/>
      <c r="R1572" s="177"/>
      <c r="S1572" s="178" t="s">
        <v>40</v>
      </c>
      <c r="T1572" s="198" t="str">
        <f>IF(ISERROR(VLOOKUP($S1572,Datos!$B$25:$C$29,2,0)),"", VLOOKUP($S1572,Datos!$B$25:$C$29,2,0))</f>
        <v>Alta</v>
      </c>
      <c r="U1572" s="198" t="str">
        <f>VLOOKUP($S1572,'Efectividad de Controles'!$B$5:$D$9,3,0)</f>
        <v>Impacto / Probabilidad</v>
      </c>
      <c r="V1572" s="177"/>
      <c r="W1572" s="177"/>
      <c r="X1572" s="178" t="s">
        <v>191</v>
      </c>
      <c r="Y1572" s="178" t="s">
        <v>196</v>
      </c>
      <c r="Z1572" s="198">
        <f>IF( AND($X1572&lt;&gt;"", $Y1572&lt;&gt;""), VLOOKUP( IF(ISERROR(VLOOKUP($X1572,Datos!$B$8:$C$13,2,0)),0,VLOOKUP($X1572,Datos!$B$8:$C$13,2,0)), Datos!$I$9:$N$13, IF(ISERROR(VLOOKUP($Y1572,Datos!$B$17:$C$21,2,0)),0,VLOOKUP($Y1572, Datos!$B$17:$C$21,2,0)+1),  0),  "-")</f>
        <v>25</v>
      </c>
      <c r="AA1572" s="177"/>
      <c r="AB1572" s="177"/>
      <c r="AC1572" s="179"/>
      <c r="AD1572" s="180"/>
      <c r="AE1572" s="198">
        <f t="shared" si="75"/>
        <v>22</v>
      </c>
      <c r="AF1572" s="198">
        <f t="shared" si="76"/>
        <v>25</v>
      </c>
      <c r="AG1572" s="178">
        <v>3</v>
      </c>
      <c r="AH1572" s="198" t="str">
        <f>IF(ISERROR(VLOOKUP($AG1572,Datos!$A$9:$E$13,2,0)),"",VLOOKUP($AG1572,Datos!$A$9:$E$13,2,0))</f>
        <v>3 Moderado</v>
      </c>
      <c r="AI1572" s="197" t="str">
        <f>IF(ISERROR(VLOOKUP($AJ1572,Datos!$D$8:$E$13,2,0)),0,VLOOKUP($AJ1572,Datos!$D$8:$E$13,2,0))</f>
        <v>Extremadamente Dañino</v>
      </c>
      <c r="AJ1572" s="198">
        <f>IF(ISERROR(VLOOKUP($X1572,Datos!$B$8:$E$13,3,0)), 0, VLOOKUP($X1572,Datos!$B$8:$E$13,3,0))</f>
        <v>4</v>
      </c>
      <c r="AK1572" s="198">
        <f>IF(ISERROR(VLOOKUP(AL1572,Datos!D1565:E1570,2,0)),0,VLOOKUP(AL1572,Datos!D1565:E1570,2,0))</f>
        <v>0</v>
      </c>
      <c r="AL1572" s="198">
        <f>IF(ISERROR(VLOOKUP(Y1572,Datos!B1565:E1570,3,0)),0,VLOOKUP(Y1572,Datos!B1565:E1570,3,0))</f>
        <v>0</v>
      </c>
      <c r="AM1572" s="198">
        <f t="shared" si="77"/>
        <v>4</v>
      </c>
      <c r="AN1572" s="198" t="str">
        <f>IF(ISERROR(VLOOKUP($AM1572,Datos!$I$24:$J$28,2,0)),"-",VLOOKUP($AM1572,Datos!$I$24:$J$28,2,0))</f>
        <v>Moderado</v>
      </c>
    </row>
    <row r="1573" spans="1:40" s="199" customFormat="1">
      <c r="A1573" s="196"/>
      <c r="B1573" s="177"/>
      <c r="C1573" s="177"/>
      <c r="D1573" s="177"/>
      <c r="E1573" s="177"/>
      <c r="F1573" s="177"/>
      <c r="G1573" s="177"/>
      <c r="H1573" s="177"/>
      <c r="I1573" s="177"/>
      <c r="J1573" s="177"/>
      <c r="K1573" s="177"/>
      <c r="L1573" s="177"/>
      <c r="M1573" s="178" t="s">
        <v>191</v>
      </c>
      <c r="N1573" s="178" t="s">
        <v>194</v>
      </c>
      <c r="O1573" s="198">
        <f>IF( AND($M1573&lt;&gt;"", $N1573&lt;&gt;""), VLOOKUP( IF(ISERROR(VLOOKUP($M1573,Datos!$B$8:$C$13,2,0)),0,VLOOKUP($M1573,Datos!$B$8:$C$13,2,0)), Datos!$I$9:$N$13, IF(ISERROR(VLOOKUP($N1573,Datos!$B$17:$C$21,2,0)),0,VLOOKUP($N1573, Datos!$B$17:$C$21,2,0)+1),  0),  "-")</f>
        <v>22</v>
      </c>
      <c r="P1573" s="177"/>
      <c r="Q1573" s="177"/>
      <c r="R1573" s="177"/>
      <c r="S1573" s="178" t="s">
        <v>40</v>
      </c>
      <c r="T1573" s="198" t="str">
        <f>IF(ISERROR(VLOOKUP($S1573,Datos!$B$25:$C$29,2,0)),"", VLOOKUP($S1573,Datos!$B$25:$C$29,2,0))</f>
        <v>Alta</v>
      </c>
      <c r="U1573" s="198" t="str">
        <f>VLOOKUP($S1573,'Efectividad de Controles'!$B$5:$D$9,3,0)</f>
        <v>Impacto / Probabilidad</v>
      </c>
      <c r="V1573" s="177"/>
      <c r="W1573" s="177"/>
      <c r="X1573" s="178" t="s">
        <v>191</v>
      </c>
      <c r="Y1573" s="178" t="s">
        <v>196</v>
      </c>
      <c r="Z1573" s="198">
        <f>IF( AND($X1573&lt;&gt;"", $Y1573&lt;&gt;""), VLOOKUP( IF(ISERROR(VLOOKUP($X1573,Datos!$B$8:$C$13,2,0)),0,VLOOKUP($X1573,Datos!$B$8:$C$13,2,0)), Datos!$I$9:$N$13, IF(ISERROR(VLOOKUP($Y1573,Datos!$B$17:$C$21,2,0)),0,VLOOKUP($Y1573, Datos!$B$17:$C$21,2,0)+1),  0),  "-")</f>
        <v>25</v>
      </c>
      <c r="AA1573" s="177"/>
      <c r="AB1573" s="177"/>
      <c r="AC1573" s="179"/>
      <c r="AD1573" s="180"/>
      <c r="AE1573" s="198">
        <f t="shared" si="75"/>
        <v>22</v>
      </c>
      <c r="AF1573" s="198">
        <f t="shared" si="76"/>
        <v>25</v>
      </c>
      <c r="AG1573" s="178">
        <v>3</v>
      </c>
      <c r="AH1573" s="198" t="str">
        <f>IF(ISERROR(VLOOKUP($AG1573,Datos!$A$9:$E$13,2,0)),"",VLOOKUP($AG1573,Datos!$A$9:$E$13,2,0))</f>
        <v>3 Moderado</v>
      </c>
      <c r="AI1573" s="197" t="str">
        <f>IF(ISERROR(VLOOKUP($AJ1573,Datos!$D$8:$E$13,2,0)),0,VLOOKUP($AJ1573,Datos!$D$8:$E$13,2,0))</f>
        <v>Extremadamente Dañino</v>
      </c>
      <c r="AJ1573" s="198">
        <f>IF(ISERROR(VLOOKUP($X1573,Datos!$B$8:$E$13,3,0)), 0, VLOOKUP($X1573,Datos!$B$8:$E$13,3,0))</f>
        <v>4</v>
      </c>
      <c r="AK1573" s="198">
        <f>IF(ISERROR(VLOOKUP(AL1573,Datos!D1566:E1571,2,0)),0,VLOOKUP(AL1573,Datos!D1566:E1571,2,0))</f>
        <v>0</v>
      </c>
      <c r="AL1573" s="198">
        <f>IF(ISERROR(VLOOKUP(Y1573,Datos!B1566:E1571,3,0)),0,VLOOKUP(Y1573,Datos!B1566:E1571,3,0))</f>
        <v>0</v>
      </c>
      <c r="AM1573" s="198">
        <f t="shared" si="77"/>
        <v>4</v>
      </c>
      <c r="AN1573" s="198" t="str">
        <f>IF(ISERROR(VLOOKUP($AM1573,Datos!$I$24:$J$28,2,0)),"-",VLOOKUP($AM1573,Datos!$I$24:$J$28,2,0))</f>
        <v>Moderado</v>
      </c>
    </row>
    <row r="1574" spans="1:40" s="199" customFormat="1">
      <c r="A1574" s="196"/>
      <c r="B1574" s="177"/>
      <c r="C1574" s="177"/>
      <c r="D1574" s="177"/>
      <c r="E1574" s="177"/>
      <c r="F1574" s="177"/>
      <c r="G1574" s="177"/>
      <c r="H1574" s="177"/>
      <c r="I1574" s="177"/>
      <c r="J1574" s="177"/>
      <c r="K1574" s="177"/>
      <c r="L1574" s="177"/>
      <c r="M1574" s="178" t="s">
        <v>191</v>
      </c>
      <c r="N1574" s="178" t="s">
        <v>194</v>
      </c>
      <c r="O1574" s="198">
        <f>IF( AND($M1574&lt;&gt;"", $N1574&lt;&gt;""), VLOOKUP( IF(ISERROR(VLOOKUP($M1574,Datos!$B$8:$C$13,2,0)),0,VLOOKUP($M1574,Datos!$B$8:$C$13,2,0)), Datos!$I$9:$N$13, IF(ISERROR(VLOOKUP($N1574,Datos!$B$17:$C$21,2,0)),0,VLOOKUP($N1574, Datos!$B$17:$C$21,2,0)+1),  0),  "-")</f>
        <v>22</v>
      </c>
      <c r="P1574" s="177"/>
      <c r="Q1574" s="177"/>
      <c r="R1574" s="177"/>
      <c r="S1574" s="178" t="s">
        <v>40</v>
      </c>
      <c r="T1574" s="198" t="str">
        <f>IF(ISERROR(VLOOKUP($S1574,Datos!$B$25:$C$29,2,0)),"", VLOOKUP($S1574,Datos!$B$25:$C$29,2,0))</f>
        <v>Alta</v>
      </c>
      <c r="U1574" s="198" t="str">
        <f>VLOOKUP($S1574,'Efectividad de Controles'!$B$5:$D$9,3,0)</f>
        <v>Impacto / Probabilidad</v>
      </c>
      <c r="V1574" s="177"/>
      <c r="W1574" s="177"/>
      <c r="X1574" s="178" t="s">
        <v>191</v>
      </c>
      <c r="Y1574" s="178" t="s">
        <v>196</v>
      </c>
      <c r="Z1574" s="198">
        <f>IF( AND($X1574&lt;&gt;"", $Y1574&lt;&gt;""), VLOOKUP( IF(ISERROR(VLOOKUP($X1574,Datos!$B$8:$C$13,2,0)),0,VLOOKUP($X1574,Datos!$B$8:$C$13,2,0)), Datos!$I$9:$N$13, IF(ISERROR(VLOOKUP($Y1574,Datos!$B$17:$C$21,2,0)),0,VLOOKUP($Y1574, Datos!$B$17:$C$21,2,0)+1),  0),  "-")</f>
        <v>25</v>
      </c>
      <c r="AA1574" s="177"/>
      <c r="AB1574" s="177"/>
      <c r="AC1574" s="179"/>
      <c r="AD1574" s="180"/>
      <c r="AE1574" s="198">
        <f t="shared" si="75"/>
        <v>22</v>
      </c>
      <c r="AF1574" s="198">
        <f t="shared" si="76"/>
        <v>25</v>
      </c>
      <c r="AG1574" s="178">
        <v>3</v>
      </c>
      <c r="AH1574" s="198" t="str">
        <f>IF(ISERROR(VLOOKUP($AG1574,Datos!$A$9:$E$13,2,0)),"",VLOOKUP($AG1574,Datos!$A$9:$E$13,2,0))</f>
        <v>3 Moderado</v>
      </c>
      <c r="AI1574" s="197" t="str">
        <f>IF(ISERROR(VLOOKUP($AJ1574,Datos!$D$8:$E$13,2,0)),0,VLOOKUP($AJ1574,Datos!$D$8:$E$13,2,0))</f>
        <v>Extremadamente Dañino</v>
      </c>
      <c r="AJ1574" s="198">
        <f>IF(ISERROR(VLOOKUP($X1574,Datos!$B$8:$E$13,3,0)), 0, VLOOKUP($X1574,Datos!$B$8:$E$13,3,0))</f>
        <v>4</v>
      </c>
      <c r="AK1574" s="198">
        <f>IF(ISERROR(VLOOKUP(AL1574,Datos!D1567:E1572,2,0)),0,VLOOKUP(AL1574,Datos!D1567:E1572,2,0))</f>
        <v>0</v>
      </c>
      <c r="AL1574" s="198">
        <f>IF(ISERROR(VLOOKUP(Y1574,Datos!B1567:E1572,3,0)),0,VLOOKUP(Y1574,Datos!B1567:E1572,3,0))</f>
        <v>0</v>
      </c>
      <c r="AM1574" s="198">
        <f t="shared" si="77"/>
        <v>4</v>
      </c>
      <c r="AN1574" s="198" t="str">
        <f>IF(ISERROR(VLOOKUP($AM1574,Datos!$I$24:$J$28,2,0)),"-",VLOOKUP($AM1574,Datos!$I$24:$J$28,2,0))</f>
        <v>Moderado</v>
      </c>
    </row>
    <row r="1575" spans="1:40" s="199" customFormat="1">
      <c r="A1575" s="196"/>
      <c r="B1575" s="177"/>
      <c r="C1575" s="177"/>
      <c r="D1575" s="177"/>
      <c r="E1575" s="177"/>
      <c r="F1575" s="177"/>
      <c r="G1575" s="177"/>
      <c r="H1575" s="177"/>
      <c r="I1575" s="177"/>
      <c r="J1575" s="177"/>
      <c r="K1575" s="177"/>
      <c r="L1575" s="177"/>
      <c r="M1575" s="178" t="s">
        <v>191</v>
      </c>
      <c r="N1575" s="178" t="s">
        <v>194</v>
      </c>
      <c r="O1575" s="198">
        <f>IF( AND($M1575&lt;&gt;"", $N1575&lt;&gt;""), VLOOKUP( IF(ISERROR(VLOOKUP($M1575,Datos!$B$8:$C$13,2,0)),0,VLOOKUP($M1575,Datos!$B$8:$C$13,2,0)), Datos!$I$9:$N$13, IF(ISERROR(VLOOKUP($N1575,Datos!$B$17:$C$21,2,0)),0,VLOOKUP($N1575, Datos!$B$17:$C$21,2,0)+1),  0),  "-")</f>
        <v>22</v>
      </c>
      <c r="P1575" s="177"/>
      <c r="Q1575" s="177"/>
      <c r="R1575" s="177"/>
      <c r="S1575" s="178" t="s">
        <v>40</v>
      </c>
      <c r="T1575" s="198" t="str">
        <f>IF(ISERROR(VLOOKUP($S1575,Datos!$B$25:$C$29,2,0)),"", VLOOKUP($S1575,Datos!$B$25:$C$29,2,0))</f>
        <v>Alta</v>
      </c>
      <c r="U1575" s="198" t="str">
        <f>VLOOKUP($S1575,'Efectividad de Controles'!$B$5:$D$9,3,0)</f>
        <v>Impacto / Probabilidad</v>
      </c>
      <c r="V1575" s="177"/>
      <c r="W1575" s="177"/>
      <c r="X1575" s="178" t="s">
        <v>191</v>
      </c>
      <c r="Y1575" s="178" t="s">
        <v>196</v>
      </c>
      <c r="Z1575" s="198">
        <f>IF( AND($X1575&lt;&gt;"", $Y1575&lt;&gt;""), VLOOKUP( IF(ISERROR(VLOOKUP($X1575,Datos!$B$8:$C$13,2,0)),0,VLOOKUP($X1575,Datos!$B$8:$C$13,2,0)), Datos!$I$9:$N$13, IF(ISERROR(VLOOKUP($Y1575,Datos!$B$17:$C$21,2,0)),0,VLOOKUP($Y1575, Datos!$B$17:$C$21,2,0)+1),  0),  "-")</f>
        <v>25</v>
      </c>
      <c r="AA1575" s="177"/>
      <c r="AB1575" s="177"/>
      <c r="AC1575" s="179"/>
      <c r="AD1575" s="180"/>
      <c r="AE1575" s="198">
        <f t="shared" si="75"/>
        <v>22</v>
      </c>
      <c r="AF1575" s="198">
        <f t="shared" si="76"/>
        <v>25</v>
      </c>
      <c r="AG1575" s="178">
        <v>3</v>
      </c>
      <c r="AH1575" s="198" t="str">
        <f>IF(ISERROR(VLOOKUP($AG1575,Datos!$A$9:$E$13,2,0)),"",VLOOKUP($AG1575,Datos!$A$9:$E$13,2,0))</f>
        <v>3 Moderado</v>
      </c>
      <c r="AI1575" s="197" t="str">
        <f>IF(ISERROR(VLOOKUP($AJ1575,Datos!$D$8:$E$13,2,0)),0,VLOOKUP($AJ1575,Datos!$D$8:$E$13,2,0))</f>
        <v>Extremadamente Dañino</v>
      </c>
      <c r="AJ1575" s="198">
        <f>IF(ISERROR(VLOOKUP($X1575,Datos!$B$8:$E$13,3,0)), 0, VLOOKUP($X1575,Datos!$B$8:$E$13,3,0))</f>
        <v>4</v>
      </c>
      <c r="AK1575" s="198">
        <f>IF(ISERROR(VLOOKUP(AL1575,Datos!D1568:E1573,2,0)),0,VLOOKUP(AL1575,Datos!D1568:E1573,2,0))</f>
        <v>0</v>
      </c>
      <c r="AL1575" s="198">
        <f>IF(ISERROR(VLOOKUP(Y1575,Datos!B1568:E1573,3,0)),0,VLOOKUP(Y1575,Datos!B1568:E1573,3,0))</f>
        <v>0</v>
      </c>
      <c r="AM1575" s="198">
        <f t="shared" si="77"/>
        <v>4</v>
      </c>
      <c r="AN1575" s="198" t="str">
        <f>IF(ISERROR(VLOOKUP($AM1575,Datos!$I$24:$J$28,2,0)),"-",VLOOKUP($AM1575,Datos!$I$24:$J$28,2,0))</f>
        <v>Moderado</v>
      </c>
    </row>
    <row r="1576" spans="1:40" s="199" customFormat="1">
      <c r="A1576" s="196"/>
      <c r="B1576" s="177"/>
      <c r="C1576" s="177"/>
      <c r="D1576" s="177"/>
      <c r="E1576" s="177"/>
      <c r="F1576" s="177"/>
      <c r="G1576" s="177"/>
      <c r="H1576" s="177"/>
      <c r="I1576" s="177"/>
      <c r="J1576" s="177"/>
      <c r="K1576" s="177"/>
      <c r="L1576" s="177"/>
      <c r="M1576" s="178" t="s">
        <v>191</v>
      </c>
      <c r="N1576" s="178" t="s">
        <v>194</v>
      </c>
      <c r="O1576" s="198">
        <f>IF( AND($M1576&lt;&gt;"", $N1576&lt;&gt;""), VLOOKUP( IF(ISERROR(VLOOKUP($M1576,Datos!$B$8:$C$13,2,0)),0,VLOOKUP($M1576,Datos!$B$8:$C$13,2,0)), Datos!$I$9:$N$13, IF(ISERROR(VLOOKUP($N1576,Datos!$B$17:$C$21,2,0)),0,VLOOKUP($N1576, Datos!$B$17:$C$21,2,0)+1),  0),  "-")</f>
        <v>22</v>
      </c>
      <c r="P1576" s="177"/>
      <c r="Q1576" s="177"/>
      <c r="R1576" s="177"/>
      <c r="S1576" s="178" t="s">
        <v>40</v>
      </c>
      <c r="T1576" s="198" t="str">
        <f>IF(ISERROR(VLOOKUP($S1576,Datos!$B$25:$C$29,2,0)),"", VLOOKUP($S1576,Datos!$B$25:$C$29,2,0))</f>
        <v>Alta</v>
      </c>
      <c r="U1576" s="198" t="str">
        <f>VLOOKUP($S1576,'Efectividad de Controles'!$B$5:$D$9,3,0)</f>
        <v>Impacto / Probabilidad</v>
      </c>
      <c r="V1576" s="177"/>
      <c r="W1576" s="177"/>
      <c r="X1576" s="178" t="s">
        <v>191</v>
      </c>
      <c r="Y1576" s="178" t="s">
        <v>196</v>
      </c>
      <c r="Z1576" s="198">
        <f>IF( AND($X1576&lt;&gt;"", $Y1576&lt;&gt;""), VLOOKUP( IF(ISERROR(VLOOKUP($X1576,Datos!$B$8:$C$13,2,0)),0,VLOOKUP($X1576,Datos!$B$8:$C$13,2,0)), Datos!$I$9:$N$13, IF(ISERROR(VLOOKUP($Y1576,Datos!$B$17:$C$21,2,0)),0,VLOOKUP($Y1576, Datos!$B$17:$C$21,2,0)+1),  0),  "-")</f>
        <v>25</v>
      </c>
      <c r="AA1576" s="177"/>
      <c r="AB1576" s="177"/>
      <c r="AC1576" s="179"/>
      <c r="AD1576" s="180"/>
      <c r="AE1576" s="198">
        <f t="shared" si="75"/>
        <v>22</v>
      </c>
      <c r="AF1576" s="198">
        <f t="shared" si="76"/>
        <v>25</v>
      </c>
      <c r="AG1576" s="178">
        <v>3</v>
      </c>
      <c r="AH1576" s="198" t="str">
        <f>IF(ISERROR(VLOOKUP($AG1576,Datos!$A$9:$E$13,2,0)),"",VLOOKUP($AG1576,Datos!$A$9:$E$13,2,0))</f>
        <v>3 Moderado</v>
      </c>
      <c r="AI1576" s="197" t="str">
        <f>IF(ISERROR(VLOOKUP($AJ1576,Datos!$D$8:$E$13,2,0)),0,VLOOKUP($AJ1576,Datos!$D$8:$E$13,2,0))</f>
        <v>Extremadamente Dañino</v>
      </c>
      <c r="AJ1576" s="198">
        <f>IF(ISERROR(VLOOKUP($X1576,Datos!$B$8:$E$13,3,0)), 0, VLOOKUP($X1576,Datos!$B$8:$E$13,3,0))</f>
        <v>4</v>
      </c>
      <c r="AK1576" s="198">
        <f>IF(ISERROR(VLOOKUP(AL1576,Datos!D1569:E1574,2,0)),0,VLOOKUP(AL1576,Datos!D1569:E1574,2,0))</f>
        <v>0</v>
      </c>
      <c r="AL1576" s="198">
        <f>IF(ISERROR(VLOOKUP(Y1576,Datos!B1569:E1574,3,0)),0,VLOOKUP(Y1576,Datos!B1569:E1574,3,0))</f>
        <v>0</v>
      </c>
      <c r="AM1576" s="198">
        <f t="shared" si="77"/>
        <v>4</v>
      </c>
      <c r="AN1576" s="198" t="str">
        <f>IF(ISERROR(VLOOKUP($AM1576,Datos!$I$24:$J$28,2,0)),"-",VLOOKUP($AM1576,Datos!$I$24:$J$28,2,0))</f>
        <v>Moderado</v>
      </c>
    </row>
    <row r="1577" spans="1:40" s="199" customFormat="1">
      <c r="A1577" s="196"/>
      <c r="B1577" s="177"/>
      <c r="C1577" s="177"/>
      <c r="D1577" s="177"/>
      <c r="E1577" s="177"/>
      <c r="F1577" s="177"/>
      <c r="G1577" s="177"/>
      <c r="H1577" s="177"/>
      <c r="I1577" s="177"/>
      <c r="J1577" s="177"/>
      <c r="K1577" s="177"/>
      <c r="L1577" s="177"/>
      <c r="M1577" s="178" t="s">
        <v>191</v>
      </c>
      <c r="N1577" s="178" t="s">
        <v>194</v>
      </c>
      <c r="O1577" s="198">
        <f>IF( AND($M1577&lt;&gt;"", $N1577&lt;&gt;""), VLOOKUP( IF(ISERROR(VLOOKUP($M1577,Datos!$B$8:$C$13,2,0)),0,VLOOKUP($M1577,Datos!$B$8:$C$13,2,0)), Datos!$I$9:$N$13, IF(ISERROR(VLOOKUP($N1577,Datos!$B$17:$C$21,2,0)),0,VLOOKUP($N1577, Datos!$B$17:$C$21,2,0)+1),  0),  "-")</f>
        <v>22</v>
      </c>
      <c r="P1577" s="177"/>
      <c r="Q1577" s="177"/>
      <c r="R1577" s="177"/>
      <c r="S1577" s="178" t="s">
        <v>40</v>
      </c>
      <c r="T1577" s="198" t="str">
        <f>IF(ISERROR(VLOOKUP($S1577,Datos!$B$25:$C$29,2,0)),"", VLOOKUP($S1577,Datos!$B$25:$C$29,2,0))</f>
        <v>Alta</v>
      </c>
      <c r="U1577" s="198" t="str">
        <f>VLOOKUP($S1577,'Efectividad de Controles'!$B$5:$D$9,3,0)</f>
        <v>Impacto / Probabilidad</v>
      </c>
      <c r="V1577" s="177"/>
      <c r="W1577" s="177"/>
      <c r="X1577" s="178" t="s">
        <v>191</v>
      </c>
      <c r="Y1577" s="178" t="s">
        <v>196</v>
      </c>
      <c r="Z1577" s="198">
        <f>IF( AND($X1577&lt;&gt;"", $Y1577&lt;&gt;""), VLOOKUP( IF(ISERROR(VLOOKUP($X1577,Datos!$B$8:$C$13,2,0)),0,VLOOKUP($X1577,Datos!$B$8:$C$13,2,0)), Datos!$I$9:$N$13, IF(ISERROR(VLOOKUP($Y1577,Datos!$B$17:$C$21,2,0)),0,VLOOKUP($Y1577, Datos!$B$17:$C$21,2,0)+1),  0),  "-")</f>
        <v>25</v>
      </c>
      <c r="AA1577" s="177"/>
      <c r="AB1577" s="177"/>
      <c r="AC1577" s="179"/>
      <c r="AD1577" s="180"/>
      <c r="AE1577" s="198">
        <f t="shared" si="75"/>
        <v>22</v>
      </c>
      <c r="AF1577" s="198">
        <f t="shared" si="76"/>
        <v>25</v>
      </c>
      <c r="AG1577" s="178">
        <v>3</v>
      </c>
      <c r="AH1577" s="198" t="str">
        <f>IF(ISERROR(VLOOKUP($AG1577,Datos!$A$9:$E$13,2,0)),"",VLOOKUP($AG1577,Datos!$A$9:$E$13,2,0))</f>
        <v>3 Moderado</v>
      </c>
      <c r="AI1577" s="197" t="str">
        <f>IF(ISERROR(VLOOKUP($AJ1577,Datos!$D$8:$E$13,2,0)),0,VLOOKUP($AJ1577,Datos!$D$8:$E$13,2,0))</f>
        <v>Extremadamente Dañino</v>
      </c>
      <c r="AJ1577" s="198">
        <f>IF(ISERROR(VLOOKUP($X1577,Datos!$B$8:$E$13,3,0)), 0, VLOOKUP($X1577,Datos!$B$8:$E$13,3,0))</f>
        <v>4</v>
      </c>
      <c r="AK1577" s="198">
        <f>IF(ISERROR(VLOOKUP(AL1577,Datos!D1570:E1575,2,0)),0,VLOOKUP(AL1577,Datos!D1570:E1575,2,0))</f>
        <v>0</v>
      </c>
      <c r="AL1577" s="198">
        <f>IF(ISERROR(VLOOKUP(Y1577,Datos!B1570:E1575,3,0)),0,VLOOKUP(Y1577,Datos!B1570:E1575,3,0))</f>
        <v>0</v>
      </c>
      <c r="AM1577" s="198">
        <f t="shared" si="77"/>
        <v>4</v>
      </c>
      <c r="AN1577" s="198" t="str">
        <f>IF(ISERROR(VLOOKUP($AM1577,Datos!$I$24:$J$28,2,0)),"-",VLOOKUP($AM1577,Datos!$I$24:$J$28,2,0))</f>
        <v>Moderado</v>
      </c>
    </row>
    <row r="1578" spans="1:40" s="199" customFormat="1">
      <c r="A1578" s="196"/>
      <c r="B1578" s="177"/>
      <c r="C1578" s="177"/>
      <c r="D1578" s="177"/>
      <c r="E1578" s="177"/>
      <c r="F1578" s="177"/>
      <c r="G1578" s="177"/>
      <c r="H1578" s="177"/>
      <c r="I1578" s="177"/>
      <c r="J1578" s="177"/>
      <c r="K1578" s="177"/>
      <c r="L1578" s="177"/>
      <c r="M1578" s="178" t="s">
        <v>191</v>
      </c>
      <c r="N1578" s="178" t="s">
        <v>194</v>
      </c>
      <c r="O1578" s="198">
        <f>IF( AND($M1578&lt;&gt;"", $N1578&lt;&gt;""), VLOOKUP( IF(ISERROR(VLOOKUP($M1578,Datos!$B$8:$C$13,2,0)),0,VLOOKUP($M1578,Datos!$B$8:$C$13,2,0)), Datos!$I$9:$N$13, IF(ISERROR(VLOOKUP($N1578,Datos!$B$17:$C$21,2,0)),0,VLOOKUP($N1578, Datos!$B$17:$C$21,2,0)+1),  0),  "-")</f>
        <v>22</v>
      </c>
      <c r="P1578" s="177"/>
      <c r="Q1578" s="177"/>
      <c r="R1578" s="177"/>
      <c r="S1578" s="178" t="s">
        <v>40</v>
      </c>
      <c r="T1578" s="198" t="str">
        <f>IF(ISERROR(VLOOKUP($S1578,Datos!$B$25:$C$29,2,0)),"", VLOOKUP($S1578,Datos!$B$25:$C$29,2,0))</f>
        <v>Alta</v>
      </c>
      <c r="U1578" s="198" t="str">
        <f>VLOOKUP($S1578,'Efectividad de Controles'!$B$5:$D$9,3,0)</f>
        <v>Impacto / Probabilidad</v>
      </c>
      <c r="V1578" s="177"/>
      <c r="W1578" s="177"/>
      <c r="X1578" s="178" t="s">
        <v>191</v>
      </c>
      <c r="Y1578" s="178" t="s">
        <v>196</v>
      </c>
      <c r="Z1578" s="198">
        <f>IF( AND($X1578&lt;&gt;"", $Y1578&lt;&gt;""), VLOOKUP( IF(ISERROR(VLOOKUP($X1578,Datos!$B$8:$C$13,2,0)),0,VLOOKUP($X1578,Datos!$B$8:$C$13,2,0)), Datos!$I$9:$N$13, IF(ISERROR(VLOOKUP($Y1578,Datos!$B$17:$C$21,2,0)),0,VLOOKUP($Y1578, Datos!$B$17:$C$21,2,0)+1),  0),  "-")</f>
        <v>25</v>
      </c>
      <c r="AA1578" s="177"/>
      <c r="AB1578" s="177"/>
      <c r="AC1578" s="179"/>
      <c r="AD1578" s="180"/>
      <c r="AE1578" s="198">
        <f t="shared" si="75"/>
        <v>22</v>
      </c>
      <c r="AF1578" s="198">
        <f t="shared" si="76"/>
        <v>25</v>
      </c>
      <c r="AG1578" s="178">
        <v>3</v>
      </c>
      <c r="AH1578" s="198" t="str">
        <f>IF(ISERROR(VLOOKUP($AG1578,Datos!$A$9:$E$13,2,0)),"",VLOOKUP($AG1578,Datos!$A$9:$E$13,2,0))</f>
        <v>3 Moderado</v>
      </c>
      <c r="AI1578" s="197" t="str">
        <f>IF(ISERROR(VLOOKUP($AJ1578,Datos!$D$8:$E$13,2,0)),0,VLOOKUP($AJ1578,Datos!$D$8:$E$13,2,0))</f>
        <v>Extremadamente Dañino</v>
      </c>
      <c r="AJ1578" s="198">
        <f>IF(ISERROR(VLOOKUP($X1578,Datos!$B$8:$E$13,3,0)), 0, VLOOKUP($X1578,Datos!$B$8:$E$13,3,0))</f>
        <v>4</v>
      </c>
      <c r="AK1578" s="198">
        <f>IF(ISERROR(VLOOKUP(AL1578,Datos!D1571:E1576,2,0)),0,VLOOKUP(AL1578,Datos!D1571:E1576,2,0))</f>
        <v>0</v>
      </c>
      <c r="AL1578" s="198">
        <f>IF(ISERROR(VLOOKUP(Y1578,Datos!B1571:E1576,3,0)),0,VLOOKUP(Y1578,Datos!B1571:E1576,3,0))</f>
        <v>0</v>
      </c>
      <c r="AM1578" s="198">
        <f t="shared" si="77"/>
        <v>4</v>
      </c>
      <c r="AN1578" s="198" t="str">
        <f>IF(ISERROR(VLOOKUP($AM1578,Datos!$I$24:$J$28,2,0)),"-",VLOOKUP($AM1578,Datos!$I$24:$J$28,2,0))</f>
        <v>Moderado</v>
      </c>
    </row>
    <row r="1579" spans="1:40" s="199" customFormat="1">
      <c r="A1579" s="196"/>
      <c r="B1579" s="177"/>
      <c r="C1579" s="177"/>
      <c r="D1579" s="177"/>
      <c r="E1579" s="177"/>
      <c r="F1579" s="177"/>
      <c r="G1579" s="177"/>
      <c r="H1579" s="177"/>
      <c r="I1579" s="177"/>
      <c r="J1579" s="177"/>
      <c r="K1579" s="177"/>
      <c r="L1579" s="177"/>
      <c r="M1579" s="178" t="s">
        <v>191</v>
      </c>
      <c r="N1579" s="178" t="s">
        <v>194</v>
      </c>
      <c r="O1579" s="198">
        <f>IF( AND($M1579&lt;&gt;"", $N1579&lt;&gt;""), VLOOKUP( IF(ISERROR(VLOOKUP($M1579,Datos!$B$8:$C$13,2,0)),0,VLOOKUP($M1579,Datos!$B$8:$C$13,2,0)), Datos!$I$9:$N$13, IF(ISERROR(VLOOKUP($N1579,Datos!$B$17:$C$21,2,0)),0,VLOOKUP($N1579, Datos!$B$17:$C$21,2,0)+1),  0),  "-")</f>
        <v>22</v>
      </c>
      <c r="P1579" s="177"/>
      <c r="Q1579" s="177"/>
      <c r="R1579" s="177"/>
      <c r="S1579" s="178" t="s">
        <v>40</v>
      </c>
      <c r="T1579" s="198" t="str">
        <f>IF(ISERROR(VLOOKUP($S1579,Datos!$B$25:$C$29,2,0)),"", VLOOKUP($S1579,Datos!$B$25:$C$29,2,0))</f>
        <v>Alta</v>
      </c>
      <c r="U1579" s="198" t="str">
        <f>VLOOKUP($S1579,'Efectividad de Controles'!$B$5:$D$9,3,0)</f>
        <v>Impacto / Probabilidad</v>
      </c>
      <c r="V1579" s="177"/>
      <c r="W1579" s="177"/>
      <c r="X1579" s="178" t="s">
        <v>191</v>
      </c>
      <c r="Y1579" s="178" t="s">
        <v>196</v>
      </c>
      <c r="Z1579" s="198">
        <f>IF( AND($X1579&lt;&gt;"", $Y1579&lt;&gt;""), VLOOKUP( IF(ISERROR(VLOOKUP($X1579,Datos!$B$8:$C$13,2,0)),0,VLOOKUP($X1579,Datos!$B$8:$C$13,2,0)), Datos!$I$9:$N$13, IF(ISERROR(VLOOKUP($Y1579,Datos!$B$17:$C$21,2,0)),0,VLOOKUP($Y1579, Datos!$B$17:$C$21,2,0)+1),  0),  "-")</f>
        <v>25</v>
      </c>
      <c r="AA1579" s="177"/>
      <c r="AB1579" s="177"/>
      <c r="AC1579" s="179"/>
      <c r="AD1579" s="180"/>
      <c r="AE1579" s="198">
        <f t="shared" si="75"/>
        <v>22</v>
      </c>
      <c r="AF1579" s="198">
        <f t="shared" si="76"/>
        <v>25</v>
      </c>
      <c r="AG1579" s="178">
        <v>3</v>
      </c>
      <c r="AH1579" s="198" t="str">
        <f>IF(ISERROR(VLOOKUP($AG1579,Datos!$A$9:$E$13,2,0)),"",VLOOKUP($AG1579,Datos!$A$9:$E$13,2,0))</f>
        <v>3 Moderado</v>
      </c>
      <c r="AI1579" s="197" t="str">
        <f>IF(ISERROR(VLOOKUP($AJ1579,Datos!$D$8:$E$13,2,0)),0,VLOOKUP($AJ1579,Datos!$D$8:$E$13,2,0))</f>
        <v>Extremadamente Dañino</v>
      </c>
      <c r="AJ1579" s="198">
        <f>IF(ISERROR(VLOOKUP($X1579,Datos!$B$8:$E$13,3,0)), 0, VLOOKUP($X1579,Datos!$B$8:$E$13,3,0))</f>
        <v>4</v>
      </c>
      <c r="AK1579" s="198">
        <f>IF(ISERROR(VLOOKUP(AL1579,Datos!D1572:E1577,2,0)),0,VLOOKUP(AL1579,Datos!D1572:E1577,2,0))</f>
        <v>0</v>
      </c>
      <c r="AL1579" s="198">
        <f>IF(ISERROR(VLOOKUP(Y1579,Datos!B1572:E1577,3,0)),0,VLOOKUP(Y1579,Datos!B1572:E1577,3,0))</f>
        <v>0</v>
      </c>
      <c r="AM1579" s="198">
        <f t="shared" si="77"/>
        <v>4</v>
      </c>
      <c r="AN1579" s="198" t="str">
        <f>IF(ISERROR(VLOOKUP($AM1579,Datos!$I$24:$J$28,2,0)),"-",VLOOKUP($AM1579,Datos!$I$24:$J$28,2,0))</f>
        <v>Moderado</v>
      </c>
    </row>
    <row r="1580" spans="1:40" s="199" customFormat="1">
      <c r="A1580" s="196"/>
      <c r="B1580" s="177"/>
      <c r="C1580" s="177"/>
      <c r="D1580" s="177"/>
      <c r="E1580" s="177"/>
      <c r="F1580" s="177"/>
      <c r="G1580" s="177"/>
      <c r="H1580" s="177"/>
      <c r="I1580" s="177"/>
      <c r="J1580" s="177"/>
      <c r="K1580" s="177"/>
      <c r="L1580" s="177"/>
      <c r="M1580" s="178" t="s">
        <v>191</v>
      </c>
      <c r="N1580" s="178" t="s">
        <v>194</v>
      </c>
      <c r="O1580" s="198">
        <f>IF( AND($M1580&lt;&gt;"", $N1580&lt;&gt;""), VLOOKUP( IF(ISERROR(VLOOKUP($M1580,Datos!$B$8:$C$13,2,0)),0,VLOOKUP($M1580,Datos!$B$8:$C$13,2,0)), Datos!$I$9:$N$13, IF(ISERROR(VLOOKUP($N1580,Datos!$B$17:$C$21,2,0)),0,VLOOKUP($N1580, Datos!$B$17:$C$21,2,0)+1),  0),  "-")</f>
        <v>22</v>
      </c>
      <c r="P1580" s="177"/>
      <c r="Q1580" s="177"/>
      <c r="R1580" s="177"/>
      <c r="S1580" s="178" t="s">
        <v>40</v>
      </c>
      <c r="T1580" s="198" t="str">
        <f>IF(ISERROR(VLOOKUP($S1580,Datos!$B$25:$C$29,2,0)),"", VLOOKUP($S1580,Datos!$B$25:$C$29,2,0))</f>
        <v>Alta</v>
      </c>
      <c r="U1580" s="198" t="str">
        <f>VLOOKUP($S1580,'Efectividad de Controles'!$B$5:$D$9,3,0)</f>
        <v>Impacto / Probabilidad</v>
      </c>
      <c r="V1580" s="177"/>
      <c r="W1580" s="177"/>
      <c r="X1580" s="178" t="s">
        <v>191</v>
      </c>
      <c r="Y1580" s="178" t="s">
        <v>196</v>
      </c>
      <c r="Z1580" s="198">
        <f>IF( AND($X1580&lt;&gt;"", $Y1580&lt;&gt;""), VLOOKUP( IF(ISERROR(VLOOKUP($X1580,Datos!$B$8:$C$13,2,0)),0,VLOOKUP($X1580,Datos!$B$8:$C$13,2,0)), Datos!$I$9:$N$13, IF(ISERROR(VLOOKUP($Y1580,Datos!$B$17:$C$21,2,0)),0,VLOOKUP($Y1580, Datos!$B$17:$C$21,2,0)+1),  0),  "-")</f>
        <v>25</v>
      </c>
      <c r="AA1580" s="177"/>
      <c r="AB1580" s="177"/>
      <c r="AC1580" s="179"/>
      <c r="AD1580" s="180"/>
      <c r="AE1580" s="198">
        <f t="shared" si="75"/>
        <v>22</v>
      </c>
      <c r="AF1580" s="198">
        <f t="shared" si="76"/>
        <v>25</v>
      </c>
      <c r="AG1580" s="178">
        <v>3</v>
      </c>
      <c r="AH1580" s="198" t="str">
        <f>IF(ISERROR(VLOOKUP($AG1580,Datos!$A$9:$E$13,2,0)),"",VLOOKUP($AG1580,Datos!$A$9:$E$13,2,0))</f>
        <v>3 Moderado</v>
      </c>
      <c r="AI1580" s="197" t="str">
        <f>IF(ISERROR(VLOOKUP($AJ1580,Datos!$D$8:$E$13,2,0)),0,VLOOKUP($AJ1580,Datos!$D$8:$E$13,2,0))</f>
        <v>Extremadamente Dañino</v>
      </c>
      <c r="AJ1580" s="198">
        <f>IF(ISERROR(VLOOKUP($X1580,Datos!$B$8:$E$13,3,0)), 0, VLOOKUP($X1580,Datos!$B$8:$E$13,3,0))</f>
        <v>4</v>
      </c>
      <c r="AK1580" s="198">
        <f>IF(ISERROR(VLOOKUP(AL1580,Datos!D1573:E1578,2,0)),0,VLOOKUP(AL1580,Datos!D1573:E1578,2,0))</f>
        <v>0</v>
      </c>
      <c r="AL1580" s="198">
        <f>IF(ISERROR(VLOOKUP(Y1580,Datos!B1573:E1578,3,0)),0,VLOOKUP(Y1580,Datos!B1573:E1578,3,0))</f>
        <v>0</v>
      </c>
      <c r="AM1580" s="198">
        <f t="shared" si="77"/>
        <v>4</v>
      </c>
      <c r="AN1580" s="198" t="str">
        <f>IF(ISERROR(VLOOKUP($AM1580,Datos!$I$24:$J$28,2,0)),"-",VLOOKUP($AM1580,Datos!$I$24:$J$28,2,0))</f>
        <v>Moderado</v>
      </c>
    </row>
    <row r="1581" spans="1:40" s="199" customFormat="1">
      <c r="A1581" s="196"/>
      <c r="B1581" s="177"/>
      <c r="C1581" s="177"/>
      <c r="D1581" s="177"/>
      <c r="E1581" s="177"/>
      <c r="F1581" s="177"/>
      <c r="G1581" s="177"/>
      <c r="H1581" s="177"/>
      <c r="I1581" s="177"/>
      <c r="J1581" s="177"/>
      <c r="K1581" s="177"/>
      <c r="L1581" s="177"/>
      <c r="M1581" s="178" t="s">
        <v>191</v>
      </c>
      <c r="N1581" s="178" t="s">
        <v>194</v>
      </c>
      <c r="O1581" s="198">
        <f>IF( AND($M1581&lt;&gt;"", $N1581&lt;&gt;""), VLOOKUP( IF(ISERROR(VLOOKUP($M1581,Datos!$B$8:$C$13,2,0)),0,VLOOKUP($M1581,Datos!$B$8:$C$13,2,0)), Datos!$I$9:$N$13, IF(ISERROR(VLOOKUP($N1581,Datos!$B$17:$C$21,2,0)),0,VLOOKUP($N1581, Datos!$B$17:$C$21,2,0)+1),  0),  "-")</f>
        <v>22</v>
      </c>
      <c r="P1581" s="177"/>
      <c r="Q1581" s="177"/>
      <c r="R1581" s="177"/>
      <c r="S1581" s="178" t="s">
        <v>40</v>
      </c>
      <c r="T1581" s="198" t="str">
        <f>IF(ISERROR(VLOOKUP($S1581,Datos!$B$25:$C$29,2,0)),"", VLOOKUP($S1581,Datos!$B$25:$C$29,2,0))</f>
        <v>Alta</v>
      </c>
      <c r="U1581" s="198" t="str">
        <f>VLOOKUP($S1581,'Efectividad de Controles'!$B$5:$D$9,3,0)</f>
        <v>Impacto / Probabilidad</v>
      </c>
      <c r="V1581" s="177"/>
      <c r="W1581" s="177"/>
      <c r="X1581" s="178" t="s">
        <v>191</v>
      </c>
      <c r="Y1581" s="178" t="s">
        <v>196</v>
      </c>
      <c r="Z1581" s="198">
        <f>IF( AND($X1581&lt;&gt;"", $Y1581&lt;&gt;""), VLOOKUP( IF(ISERROR(VLOOKUP($X1581,Datos!$B$8:$C$13,2,0)),0,VLOOKUP($X1581,Datos!$B$8:$C$13,2,0)), Datos!$I$9:$N$13, IF(ISERROR(VLOOKUP($Y1581,Datos!$B$17:$C$21,2,0)),0,VLOOKUP($Y1581, Datos!$B$17:$C$21,2,0)+1),  0),  "-")</f>
        <v>25</v>
      </c>
      <c r="AA1581" s="177"/>
      <c r="AB1581" s="177"/>
      <c r="AC1581" s="179"/>
      <c r="AD1581" s="180"/>
      <c r="AE1581" s="198">
        <f t="shared" si="75"/>
        <v>22</v>
      </c>
      <c r="AF1581" s="198">
        <f t="shared" si="76"/>
        <v>25</v>
      </c>
      <c r="AG1581" s="178">
        <v>3</v>
      </c>
      <c r="AH1581" s="198" t="str">
        <f>IF(ISERROR(VLOOKUP($AG1581,Datos!$A$9:$E$13,2,0)),"",VLOOKUP($AG1581,Datos!$A$9:$E$13,2,0))</f>
        <v>3 Moderado</v>
      </c>
      <c r="AI1581" s="197" t="str">
        <f>IF(ISERROR(VLOOKUP($AJ1581,Datos!$D$8:$E$13,2,0)),0,VLOOKUP($AJ1581,Datos!$D$8:$E$13,2,0))</f>
        <v>Extremadamente Dañino</v>
      </c>
      <c r="AJ1581" s="198">
        <f>IF(ISERROR(VLOOKUP($X1581,Datos!$B$8:$E$13,3,0)), 0, VLOOKUP($X1581,Datos!$B$8:$E$13,3,0))</f>
        <v>4</v>
      </c>
      <c r="AK1581" s="198">
        <f>IF(ISERROR(VLOOKUP(AL1581,Datos!D1574:E1579,2,0)),0,VLOOKUP(AL1581,Datos!D1574:E1579,2,0))</f>
        <v>0</v>
      </c>
      <c r="AL1581" s="198">
        <f>IF(ISERROR(VLOOKUP(Y1581,Datos!B1574:E1579,3,0)),0,VLOOKUP(Y1581,Datos!B1574:E1579,3,0))</f>
        <v>0</v>
      </c>
      <c r="AM1581" s="198">
        <f t="shared" si="77"/>
        <v>4</v>
      </c>
      <c r="AN1581" s="198" t="str">
        <f>IF(ISERROR(VLOOKUP($AM1581,Datos!$I$24:$J$28,2,0)),"-",VLOOKUP($AM1581,Datos!$I$24:$J$28,2,0))</f>
        <v>Moderado</v>
      </c>
    </row>
    <row r="1582" spans="1:40" s="199" customFormat="1">
      <c r="A1582" s="196"/>
      <c r="B1582" s="177"/>
      <c r="C1582" s="177"/>
      <c r="D1582" s="177"/>
      <c r="E1582" s="177"/>
      <c r="F1582" s="177"/>
      <c r="G1582" s="177"/>
      <c r="H1582" s="177"/>
      <c r="I1582" s="177"/>
      <c r="J1582" s="177"/>
      <c r="K1582" s="177"/>
      <c r="L1582" s="177"/>
      <c r="M1582" s="178" t="s">
        <v>191</v>
      </c>
      <c r="N1582" s="178" t="s">
        <v>194</v>
      </c>
      <c r="O1582" s="198">
        <f>IF( AND($M1582&lt;&gt;"", $N1582&lt;&gt;""), VLOOKUP( IF(ISERROR(VLOOKUP($M1582,Datos!$B$8:$C$13,2,0)),0,VLOOKUP($M1582,Datos!$B$8:$C$13,2,0)), Datos!$I$9:$N$13, IF(ISERROR(VLOOKUP($N1582,Datos!$B$17:$C$21,2,0)),0,VLOOKUP($N1582, Datos!$B$17:$C$21,2,0)+1),  0),  "-")</f>
        <v>22</v>
      </c>
      <c r="P1582" s="177"/>
      <c r="Q1582" s="177"/>
      <c r="R1582" s="177"/>
      <c r="S1582" s="178" t="s">
        <v>40</v>
      </c>
      <c r="T1582" s="198" t="str">
        <f>IF(ISERROR(VLOOKUP($S1582,Datos!$B$25:$C$29,2,0)),"", VLOOKUP($S1582,Datos!$B$25:$C$29,2,0))</f>
        <v>Alta</v>
      </c>
      <c r="U1582" s="198" t="str">
        <f>VLOOKUP($S1582,'Efectividad de Controles'!$B$5:$D$9,3,0)</f>
        <v>Impacto / Probabilidad</v>
      </c>
      <c r="V1582" s="177"/>
      <c r="W1582" s="177"/>
      <c r="X1582" s="178" t="s">
        <v>191</v>
      </c>
      <c r="Y1582" s="178" t="s">
        <v>196</v>
      </c>
      <c r="Z1582" s="198">
        <f>IF( AND($X1582&lt;&gt;"", $Y1582&lt;&gt;""), VLOOKUP( IF(ISERROR(VLOOKUP($X1582,Datos!$B$8:$C$13,2,0)),0,VLOOKUP($X1582,Datos!$B$8:$C$13,2,0)), Datos!$I$9:$N$13, IF(ISERROR(VLOOKUP($Y1582,Datos!$B$17:$C$21,2,0)),0,VLOOKUP($Y1582, Datos!$B$17:$C$21,2,0)+1),  0),  "-")</f>
        <v>25</v>
      </c>
      <c r="AA1582" s="177"/>
      <c r="AB1582" s="177"/>
      <c r="AC1582" s="179"/>
      <c r="AD1582" s="180"/>
      <c r="AE1582" s="198">
        <f t="shared" si="75"/>
        <v>22</v>
      </c>
      <c r="AF1582" s="198">
        <f t="shared" si="76"/>
        <v>25</v>
      </c>
      <c r="AG1582" s="178">
        <v>3</v>
      </c>
      <c r="AH1582" s="198" t="str">
        <f>IF(ISERROR(VLOOKUP($AG1582,Datos!$A$9:$E$13,2,0)),"",VLOOKUP($AG1582,Datos!$A$9:$E$13,2,0))</f>
        <v>3 Moderado</v>
      </c>
      <c r="AI1582" s="197" t="str">
        <f>IF(ISERROR(VLOOKUP($AJ1582,Datos!$D$8:$E$13,2,0)),0,VLOOKUP($AJ1582,Datos!$D$8:$E$13,2,0))</f>
        <v>Extremadamente Dañino</v>
      </c>
      <c r="AJ1582" s="198">
        <f>IF(ISERROR(VLOOKUP($X1582,Datos!$B$8:$E$13,3,0)), 0, VLOOKUP($X1582,Datos!$B$8:$E$13,3,0))</f>
        <v>4</v>
      </c>
      <c r="AK1582" s="198">
        <f>IF(ISERROR(VLOOKUP(AL1582,Datos!D1575:E1580,2,0)),0,VLOOKUP(AL1582,Datos!D1575:E1580,2,0))</f>
        <v>0</v>
      </c>
      <c r="AL1582" s="198">
        <f>IF(ISERROR(VLOOKUP(Y1582,Datos!B1575:E1580,3,0)),0,VLOOKUP(Y1582,Datos!B1575:E1580,3,0))</f>
        <v>0</v>
      </c>
      <c r="AM1582" s="198">
        <f t="shared" si="77"/>
        <v>4</v>
      </c>
      <c r="AN1582" s="198" t="str">
        <f>IF(ISERROR(VLOOKUP($AM1582,Datos!$I$24:$J$28,2,0)),"-",VLOOKUP($AM1582,Datos!$I$24:$J$28,2,0))</f>
        <v>Moderado</v>
      </c>
    </row>
    <row r="1583" spans="1:40" s="199" customFormat="1">
      <c r="A1583" s="196"/>
      <c r="B1583" s="177"/>
      <c r="C1583" s="177"/>
      <c r="D1583" s="177"/>
      <c r="E1583" s="177"/>
      <c r="F1583" s="177"/>
      <c r="G1583" s="177"/>
      <c r="H1583" s="177"/>
      <c r="I1583" s="177"/>
      <c r="J1583" s="177"/>
      <c r="K1583" s="177"/>
      <c r="L1583" s="177"/>
      <c r="M1583" s="178" t="s">
        <v>191</v>
      </c>
      <c r="N1583" s="178" t="s">
        <v>194</v>
      </c>
      <c r="O1583" s="198">
        <f>IF( AND($M1583&lt;&gt;"", $N1583&lt;&gt;""), VLOOKUP( IF(ISERROR(VLOOKUP($M1583,Datos!$B$8:$C$13,2,0)),0,VLOOKUP($M1583,Datos!$B$8:$C$13,2,0)), Datos!$I$9:$N$13, IF(ISERROR(VLOOKUP($N1583,Datos!$B$17:$C$21,2,0)),0,VLOOKUP($N1583, Datos!$B$17:$C$21,2,0)+1),  0),  "-")</f>
        <v>22</v>
      </c>
      <c r="P1583" s="177"/>
      <c r="Q1583" s="177"/>
      <c r="R1583" s="177"/>
      <c r="S1583" s="178" t="s">
        <v>40</v>
      </c>
      <c r="T1583" s="198" t="str">
        <f>IF(ISERROR(VLOOKUP($S1583,Datos!$B$25:$C$29,2,0)),"", VLOOKUP($S1583,Datos!$B$25:$C$29,2,0))</f>
        <v>Alta</v>
      </c>
      <c r="U1583" s="198" t="str">
        <f>VLOOKUP($S1583,'Efectividad de Controles'!$B$5:$D$9,3,0)</f>
        <v>Impacto / Probabilidad</v>
      </c>
      <c r="V1583" s="177"/>
      <c r="W1583" s="177"/>
      <c r="X1583" s="178" t="s">
        <v>191</v>
      </c>
      <c r="Y1583" s="178" t="s">
        <v>196</v>
      </c>
      <c r="Z1583" s="198">
        <f>IF( AND($X1583&lt;&gt;"", $Y1583&lt;&gt;""), VLOOKUP( IF(ISERROR(VLOOKUP($X1583,Datos!$B$8:$C$13,2,0)),0,VLOOKUP($X1583,Datos!$B$8:$C$13,2,0)), Datos!$I$9:$N$13, IF(ISERROR(VLOOKUP($Y1583,Datos!$B$17:$C$21,2,0)),0,VLOOKUP($Y1583, Datos!$B$17:$C$21,2,0)+1),  0),  "-")</f>
        <v>25</v>
      </c>
      <c r="AA1583" s="177"/>
      <c r="AB1583" s="177"/>
      <c r="AC1583" s="179"/>
      <c r="AD1583" s="180"/>
      <c r="AE1583" s="198">
        <f t="shared" si="75"/>
        <v>22</v>
      </c>
      <c r="AF1583" s="198">
        <f t="shared" si="76"/>
        <v>25</v>
      </c>
      <c r="AG1583" s="178">
        <v>3</v>
      </c>
      <c r="AH1583" s="198" t="str">
        <f>IF(ISERROR(VLOOKUP($AG1583,Datos!$A$9:$E$13,2,0)),"",VLOOKUP($AG1583,Datos!$A$9:$E$13,2,0))</f>
        <v>3 Moderado</v>
      </c>
      <c r="AI1583" s="197" t="str">
        <f>IF(ISERROR(VLOOKUP($AJ1583,Datos!$D$8:$E$13,2,0)),0,VLOOKUP($AJ1583,Datos!$D$8:$E$13,2,0))</f>
        <v>Extremadamente Dañino</v>
      </c>
      <c r="AJ1583" s="198">
        <f>IF(ISERROR(VLOOKUP($X1583,Datos!$B$8:$E$13,3,0)), 0, VLOOKUP($X1583,Datos!$B$8:$E$13,3,0))</f>
        <v>4</v>
      </c>
      <c r="AK1583" s="198">
        <f>IF(ISERROR(VLOOKUP(AL1583,Datos!D1576:E1581,2,0)),0,VLOOKUP(AL1583,Datos!D1576:E1581,2,0))</f>
        <v>0</v>
      </c>
      <c r="AL1583" s="198">
        <f>IF(ISERROR(VLOOKUP(Y1583,Datos!B1576:E1581,3,0)),0,VLOOKUP(Y1583,Datos!B1576:E1581,3,0))</f>
        <v>0</v>
      </c>
      <c r="AM1583" s="198">
        <f t="shared" si="77"/>
        <v>4</v>
      </c>
      <c r="AN1583" s="198" t="str">
        <f>IF(ISERROR(VLOOKUP($AM1583,Datos!$I$24:$J$28,2,0)),"-",VLOOKUP($AM1583,Datos!$I$24:$J$28,2,0))</f>
        <v>Moderado</v>
      </c>
    </row>
    <row r="1584" spans="1:40" s="199" customFormat="1">
      <c r="A1584" s="196"/>
      <c r="B1584" s="177"/>
      <c r="C1584" s="177"/>
      <c r="D1584" s="177"/>
      <c r="E1584" s="177"/>
      <c r="F1584" s="177"/>
      <c r="G1584" s="177"/>
      <c r="H1584" s="177"/>
      <c r="I1584" s="177"/>
      <c r="J1584" s="177"/>
      <c r="K1584" s="177"/>
      <c r="L1584" s="177"/>
      <c r="M1584" s="178" t="s">
        <v>191</v>
      </c>
      <c r="N1584" s="178" t="s">
        <v>194</v>
      </c>
      <c r="O1584" s="198">
        <f>IF( AND($M1584&lt;&gt;"", $N1584&lt;&gt;""), VLOOKUP( IF(ISERROR(VLOOKUP($M1584,Datos!$B$8:$C$13,2,0)),0,VLOOKUP($M1584,Datos!$B$8:$C$13,2,0)), Datos!$I$9:$N$13, IF(ISERROR(VLOOKUP($N1584,Datos!$B$17:$C$21,2,0)),0,VLOOKUP($N1584, Datos!$B$17:$C$21,2,0)+1),  0),  "-")</f>
        <v>22</v>
      </c>
      <c r="P1584" s="177"/>
      <c r="Q1584" s="177"/>
      <c r="R1584" s="177"/>
      <c r="S1584" s="178" t="s">
        <v>40</v>
      </c>
      <c r="T1584" s="198" t="str">
        <f>IF(ISERROR(VLOOKUP($S1584,Datos!$B$25:$C$29,2,0)),"", VLOOKUP($S1584,Datos!$B$25:$C$29,2,0))</f>
        <v>Alta</v>
      </c>
      <c r="U1584" s="198" t="str">
        <f>VLOOKUP($S1584,'Efectividad de Controles'!$B$5:$D$9,3,0)</f>
        <v>Impacto / Probabilidad</v>
      </c>
      <c r="V1584" s="177"/>
      <c r="W1584" s="177"/>
      <c r="X1584" s="178" t="s">
        <v>191</v>
      </c>
      <c r="Y1584" s="178" t="s">
        <v>196</v>
      </c>
      <c r="Z1584" s="198">
        <f>IF( AND($X1584&lt;&gt;"", $Y1584&lt;&gt;""), VLOOKUP( IF(ISERROR(VLOOKUP($X1584,Datos!$B$8:$C$13,2,0)),0,VLOOKUP($X1584,Datos!$B$8:$C$13,2,0)), Datos!$I$9:$N$13, IF(ISERROR(VLOOKUP($Y1584,Datos!$B$17:$C$21,2,0)),0,VLOOKUP($Y1584, Datos!$B$17:$C$21,2,0)+1),  0),  "-")</f>
        <v>25</v>
      </c>
      <c r="AA1584" s="177"/>
      <c r="AB1584" s="177"/>
      <c r="AC1584" s="179"/>
      <c r="AD1584" s="180"/>
      <c r="AE1584" s="198">
        <f t="shared" si="75"/>
        <v>22</v>
      </c>
      <c r="AF1584" s="198">
        <f t="shared" si="76"/>
        <v>25</v>
      </c>
      <c r="AG1584" s="178">
        <v>3</v>
      </c>
      <c r="AH1584" s="198" t="str">
        <f>IF(ISERROR(VLOOKUP($AG1584,Datos!$A$9:$E$13,2,0)),"",VLOOKUP($AG1584,Datos!$A$9:$E$13,2,0))</f>
        <v>3 Moderado</v>
      </c>
      <c r="AI1584" s="197" t="str">
        <f>IF(ISERROR(VLOOKUP($AJ1584,Datos!$D$8:$E$13,2,0)),0,VLOOKUP($AJ1584,Datos!$D$8:$E$13,2,0))</f>
        <v>Extremadamente Dañino</v>
      </c>
      <c r="AJ1584" s="198">
        <f>IF(ISERROR(VLOOKUP($X1584,Datos!$B$8:$E$13,3,0)), 0, VLOOKUP($X1584,Datos!$B$8:$E$13,3,0))</f>
        <v>4</v>
      </c>
      <c r="AK1584" s="198">
        <f>IF(ISERROR(VLOOKUP(AL1584,Datos!D1577:E1582,2,0)),0,VLOOKUP(AL1584,Datos!D1577:E1582,2,0))</f>
        <v>0</v>
      </c>
      <c r="AL1584" s="198">
        <f>IF(ISERROR(VLOOKUP(Y1584,Datos!B1577:E1582,3,0)),0,VLOOKUP(Y1584,Datos!B1577:E1582,3,0))</f>
        <v>0</v>
      </c>
      <c r="AM1584" s="198">
        <f t="shared" si="77"/>
        <v>4</v>
      </c>
      <c r="AN1584" s="198" t="str">
        <f>IF(ISERROR(VLOOKUP($AM1584,Datos!$I$24:$J$28,2,0)),"-",VLOOKUP($AM1584,Datos!$I$24:$J$28,2,0))</f>
        <v>Moderado</v>
      </c>
    </row>
    <row r="1585" spans="1:40" s="199" customFormat="1">
      <c r="A1585" s="196"/>
      <c r="B1585" s="177"/>
      <c r="C1585" s="177"/>
      <c r="D1585" s="177"/>
      <c r="E1585" s="177"/>
      <c r="F1585" s="177"/>
      <c r="G1585" s="177"/>
      <c r="H1585" s="177"/>
      <c r="I1585" s="177"/>
      <c r="J1585" s="177"/>
      <c r="K1585" s="177"/>
      <c r="L1585" s="177"/>
      <c r="M1585" s="178" t="s">
        <v>191</v>
      </c>
      <c r="N1585" s="178" t="s">
        <v>194</v>
      </c>
      <c r="O1585" s="198">
        <f>IF( AND($M1585&lt;&gt;"", $N1585&lt;&gt;""), VLOOKUP( IF(ISERROR(VLOOKUP($M1585,Datos!$B$8:$C$13,2,0)),0,VLOOKUP($M1585,Datos!$B$8:$C$13,2,0)), Datos!$I$9:$N$13, IF(ISERROR(VLOOKUP($N1585,Datos!$B$17:$C$21,2,0)),0,VLOOKUP($N1585, Datos!$B$17:$C$21,2,0)+1),  0),  "-")</f>
        <v>22</v>
      </c>
      <c r="P1585" s="177"/>
      <c r="Q1585" s="177"/>
      <c r="R1585" s="177"/>
      <c r="S1585" s="178" t="s">
        <v>40</v>
      </c>
      <c r="T1585" s="198" t="str">
        <f>IF(ISERROR(VLOOKUP($S1585,Datos!$B$25:$C$29,2,0)),"", VLOOKUP($S1585,Datos!$B$25:$C$29,2,0))</f>
        <v>Alta</v>
      </c>
      <c r="U1585" s="198" t="str">
        <f>VLOOKUP($S1585,'Efectividad de Controles'!$B$5:$D$9,3,0)</f>
        <v>Impacto / Probabilidad</v>
      </c>
      <c r="V1585" s="177"/>
      <c r="W1585" s="177"/>
      <c r="X1585" s="178" t="s">
        <v>191</v>
      </c>
      <c r="Y1585" s="178" t="s">
        <v>196</v>
      </c>
      <c r="Z1585" s="198">
        <f>IF( AND($X1585&lt;&gt;"", $Y1585&lt;&gt;""), VLOOKUP( IF(ISERROR(VLOOKUP($X1585,Datos!$B$8:$C$13,2,0)),0,VLOOKUP($X1585,Datos!$B$8:$C$13,2,0)), Datos!$I$9:$N$13, IF(ISERROR(VLOOKUP($Y1585,Datos!$B$17:$C$21,2,0)),0,VLOOKUP($Y1585, Datos!$B$17:$C$21,2,0)+1),  0),  "-")</f>
        <v>25</v>
      </c>
      <c r="AA1585" s="177"/>
      <c r="AB1585" s="177"/>
      <c r="AC1585" s="179"/>
      <c r="AD1585" s="180"/>
      <c r="AE1585" s="198">
        <f t="shared" si="75"/>
        <v>22</v>
      </c>
      <c r="AF1585" s="198">
        <f t="shared" si="76"/>
        <v>25</v>
      </c>
      <c r="AG1585" s="178">
        <v>3</v>
      </c>
      <c r="AH1585" s="198" t="str">
        <f>IF(ISERROR(VLOOKUP($AG1585,Datos!$A$9:$E$13,2,0)),"",VLOOKUP($AG1585,Datos!$A$9:$E$13,2,0))</f>
        <v>3 Moderado</v>
      </c>
      <c r="AI1585" s="197" t="str">
        <f>IF(ISERROR(VLOOKUP($AJ1585,Datos!$D$8:$E$13,2,0)),0,VLOOKUP($AJ1585,Datos!$D$8:$E$13,2,0))</f>
        <v>Extremadamente Dañino</v>
      </c>
      <c r="AJ1585" s="198">
        <f>IF(ISERROR(VLOOKUP($X1585,Datos!$B$8:$E$13,3,0)), 0, VLOOKUP($X1585,Datos!$B$8:$E$13,3,0))</f>
        <v>4</v>
      </c>
      <c r="AK1585" s="198">
        <f>IF(ISERROR(VLOOKUP(AL1585,Datos!D1578:E1583,2,0)),0,VLOOKUP(AL1585,Datos!D1578:E1583,2,0))</f>
        <v>0</v>
      </c>
      <c r="AL1585" s="198">
        <f>IF(ISERROR(VLOOKUP(Y1585,Datos!B1578:E1583,3,0)),0,VLOOKUP(Y1585,Datos!B1578:E1583,3,0))</f>
        <v>0</v>
      </c>
      <c r="AM1585" s="198">
        <f t="shared" si="77"/>
        <v>4</v>
      </c>
      <c r="AN1585" s="198" t="str">
        <f>IF(ISERROR(VLOOKUP($AM1585,Datos!$I$24:$J$28,2,0)),"-",VLOOKUP($AM1585,Datos!$I$24:$J$28,2,0))</f>
        <v>Moderado</v>
      </c>
    </row>
    <row r="1586" spans="1:40" s="199" customFormat="1">
      <c r="A1586" s="196"/>
      <c r="B1586" s="177"/>
      <c r="C1586" s="177"/>
      <c r="D1586" s="177"/>
      <c r="E1586" s="177"/>
      <c r="F1586" s="177"/>
      <c r="G1586" s="177"/>
      <c r="H1586" s="177"/>
      <c r="I1586" s="177"/>
      <c r="J1586" s="177"/>
      <c r="K1586" s="177"/>
      <c r="L1586" s="177"/>
      <c r="M1586" s="178" t="s">
        <v>191</v>
      </c>
      <c r="N1586" s="178" t="s">
        <v>194</v>
      </c>
      <c r="O1586" s="198">
        <f>IF( AND($M1586&lt;&gt;"", $N1586&lt;&gt;""), VLOOKUP( IF(ISERROR(VLOOKUP($M1586,Datos!$B$8:$C$13,2,0)),0,VLOOKUP($M1586,Datos!$B$8:$C$13,2,0)), Datos!$I$9:$N$13, IF(ISERROR(VLOOKUP($N1586,Datos!$B$17:$C$21,2,0)),0,VLOOKUP($N1586, Datos!$B$17:$C$21,2,0)+1),  0),  "-")</f>
        <v>22</v>
      </c>
      <c r="P1586" s="177"/>
      <c r="Q1586" s="177"/>
      <c r="R1586" s="177"/>
      <c r="S1586" s="178" t="s">
        <v>40</v>
      </c>
      <c r="T1586" s="198" t="str">
        <f>IF(ISERROR(VLOOKUP($S1586,Datos!$B$25:$C$29,2,0)),"", VLOOKUP($S1586,Datos!$B$25:$C$29,2,0))</f>
        <v>Alta</v>
      </c>
      <c r="U1586" s="198" t="str">
        <f>VLOOKUP($S1586,'Efectividad de Controles'!$B$5:$D$9,3,0)</f>
        <v>Impacto / Probabilidad</v>
      </c>
      <c r="V1586" s="177"/>
      <c r="W1586" s="177"/>
      <c r="X1586" s="178" t="s">
        <v>191</v>
      </c>
      <c r="Y1586" s="178" t="s">
        <v>196</v>
      </c>
      <c r="Z1586" s="198">
        <f>IF( AND($X1586&lt;&gt;"", $Y1586&lt;&gt;""), VLOOKUP( IF(ISERROR(VLOOKUP($X1586,Datos!$B$8:$C$13,2,0)),0,VLOOKUP($X1586,Datos!$B$8:$C$13,2,0)), Datos!$I$9:$N$13, IF(ISERROR(VLOOKUP($Y1586,Datos!$B$17:$C$21,2,0)),0,VLOOKUP($Y1586, Datos!$B$17:$C$21,2,0)+1),  0),  "-")</f>
        <v>25</v>
      </c>
      <c r="AA1586" s="177"/>
      <c r="AB1586" s="177"/>
      <c r="AC1586" s="179"/>
      <c r="AD1586" s="180"/>
      <c r="AE1586" s="198">
        <f t="shared" si="75"/>
        <v>22</v>
      </c>
      <c r="AF1586" s="198">
        <f t="shared" si="76"/>
        <v>25</v>
      </c>
      <c r="AG1586" s="178">
        <v>3</v>
      </c>
      <c r="AH1586" s="198" t="str">
        <f>IF(ISERROR(VLOOKUP($AG1586,Datos!$A$9:$E$13,2,0)),"",VLOOKUP($AG1586,Datos!$A$9:$E$13,2,0))</f>
        <v>3 Moderado</v>
      </c>
      <c r="AI1586" s="197" t="str">
        <f>IF(ISERROR(VLOOKUP($AJ1586,Datos!$D$8:$E$13,2,0)),0,VLOOKUP($AJ1586,Datos!$D$8:$E$13,2,0))</f>
        <v>Extremadamente Dañino</v>
      </c>
      <c r="AJ1586" s="198">
        <f>IF(ISERROR(VLOOKUP($X1586,Datos!$B$8:$E$13,3,0)), 0, VLOOKUP($X1586,Datos!$B$8:$E$13,3,0))</f>
        <v>4</v>
      </c>
      <c r="AK1586" s="198">
        <f>IF(ISERROR(VLOOKUP(AL1586,Datos!D1579:E1584,2,0)),0,VLOOKUP(AL1586,Datos!D1579:E1584,2,0))</f>
        <v>0</v>
      </c>
      <c r="AL1586" s="198">
        <f>IF(ISERROR(VLOOKUP(Y1586,Datos!B1579:E1584,3,0)),0,VLOOKUP(Y1586,Datos!B1579:E1584,3,0))</f>
        <v>0</v>
      </c>
      <c r="AM1586" s="198">
        <f t="shared" si="77"/>
        <v>4</v>
      </c>
      <c r="AN1586" s="198" t="str">
        <f>IF(ISERROR(VLOOKUP($AM1586,Datos!$I$24:$J$28,2,0)),"-",VLOOKUP($AM1586,Datos!$I$24:$J$28,2,0))</f>
        <v>Moderado</v>
      </c>
    </row>
    <row r="1587" spans="1:40" s="199" customFormat="1">
      <c r="A1587" s="196"/>
      <c r="B1587" s="177"/>
      <c r="C1587" s="177"/>
      <c r="D1587" s="177"/>
      <c r="E1587" s="177"/>
      <c r="F1587" s="177"/>
      <c r="G1587" s="177"/>
      <c r="H1587" s="177"/>
      <c r="I1587" s="177"/>
      <c r="J1587" s="177"/>
      <c r="K1587" s="177"/>
      <c r="L1587" s="177"/>
      <c r="M1587" s="178" t="s">
        <v>191</v>
      </c>
      <c r="N1587" s="178" t="s">
        <v>194</v>
      </c>
      <c r="O1587" s="198">
        <f>IF( AND($M1587&lt;&gt;"", $N1587&lt;&gt;""), VLOOKUP( IF(ISERROR(VLOOKUP($M1587,Datos!$B$8:$C$13,2,0)),0,VLOOKUP($M1587,Datos!$B$8:$C$13,2,0)), Datos!$I$9:$N$13, IF(ISERROR(VLOOKUP($N1587,Datos!$B$17:$C$21,2,0)),0,VLOOKUP($N1587, Datos!$B$17:$C$21,2,0)+1),  0),  "-")</f>
        <v>22</v>
      </c>
      <c r="P1587" s="177"/>
      <c r="Q1587" s="177"/>
      <c r="R1587" s="177"/>
      <c r="S1587" s="178" t="s">
        <v>40</v>
      </c>
      <c r="T1587" s="198" t="str">
        <f>IF(ISERROR(VLOOKUP($S1587,Datos!$B$25:$C$29,2,0)),"", VLOOKUP($S1587,Datos!$B$25:$C$29,2,0))</f>
        <v>Alta</v>
      </c>
      <c r="U1587" s="198" t="str">
        <f>VLOOKUP($S1587,'Efectividad de Controles'!$B$5:$D$9,3,0)</f>
        <v>Impacto / Probabilidad</v>
      </c>
      <c r="V1587" s="177"/>
      <c r="W1587" s="177"/>
      <c r="X1587" s="178" t="s">
        <v>191</v>
      </c>
      <c r="Y1587" s="178" t="s">
        <v>196</v>
      </c>
      <c r="Z1587" s="198">
        <f>IF( AND($X1587&lt;&gt;"", $Y1587&lt;&gt;""), VLOOKUP( IF(ISERROR(VLOOKUP($X1587,Datos!$B$8:$C$13,2,0)),0,VLOOKUP($X1587,Datos!$B$8:$C$13,2,0)), Datos!$I$9:$N$13, IF(ISERROR(VLOOKUP($Y1587,Datos!$B$17:$C$21,2,0)),0,VLOOKUP($Y1587, Datos!$B$17:$C$21,2,0)+1),  0),  "-")</f>
        <v>25</v>
      </c>
      <c r="AA1587" s="177"/>
      <c r="AB1587" s="177"/>
      <c r="AC1587" s="179"/>
      <c r="AD1587" s="180"/>
      <c r="AE1587" s="198">
        <f t="shared" si="75"/>
        <v>22</v>
      </c>
      <c r="AF1587" s="198">
        <f t="shared" si="76"/>
        <v>25</v>
      </c>
      <c r="AG1587" s="178">
        <v>3</v>
      </c>
      <c r="AH1587" s="198" t="str">
        <f>IF(ISERROR(VLOOKUP($AG1587,Datos!$A$9:$E$13,2,0)),"",VLOOKUP($AG1587,Datos!$A$9:$E$13,2,0))</f>
        <v>3 Moderado</v>
      </c>
      <c r="AI1587" s="197" t="str">
        <f>IF(ISERROR(VLOOKUP($AJ1587,Datos!$D$8:$E$13,2,0)),0,VLOOKUP($AJ1587,Datos!$D$8:$E$13,2,0))</f>
        <v>Extremadamente Dañino</v>
      </c>
      <c r="AJ1587" s="198">
        <f>IF(ISERROR(VLOOKUP($X1587,Datos!$B$8:$E$13,3,0)), 0, VLOOKUP($X1587,Datos!$B$8:$E$13,3,0))</f>
        <v>4</v>
      </c>
      <c r="AK1587" s="198">
        <f>IF(ISERROR(VLOOKUP(AL1587,Datos!D1580:E1585,2,0)),0,VLOOKUP(AL1587,Datos!D1580:E1585,2,0))</f>
        <v>0</v>
      </c>
      <c r="AL1587" s="198">
        <f>IF(ISERROR(VLOOKUP(Y1587,Datos!B1580:E1585,3,0)),0,VLOOKUP(Y1587,Datos!B1580:E1585,3,0))</f>
        <v>0</v>
      </c>
      <c r="AM1587" s="198">
        <f t="shared" si="77"/>
        <v>4</v>
      </c>
      <c r="AN1587" s="198" t="str">
        <f>IF(ISERROR(VLOOKUP($AM1587,Datos!$I$24:$J$28,2,0)),"-",VLOOKUP($AM1587,Datos!$I$24:$J$28,2,0))</f>
        <v>Moderado</v>
      </c>
    </row>
    <row r="1588" spans="1:40" s="199" customFormat="1">
      <c r="A1588" s="196"/>
      <c r="B1588" s="177"/>
      <c r="C1588" s="177"/>
      <c r="D1588" s="177"/>
      <c r="E1588" s="177"/>
      <c r="F1588" s="177"/>
      <c r="G1588" s="177"/>
      <c r="H1588" s="177"/>
      <c r="I1588" s="177"/>
      <c r="J1588" s="177"/>
      <c r="K1588" s="177"/>
      <c r="L1588" s="177"/>
      <c r="M1588" s="178" t="s">
        <v>191</v>
      </c>
      <c r="N1588" s="178" t="s">
        <v>194</v>
      </c>
      <c r="O1588" s="198">
        <f>IF( AND($M1588&lt;&gt;"", $N1588&lt;&gt;""), VLOOKUP( IF(ISERROR(VLOOKUP($M1588,Datos!$B$8:$C$13,2,0)),0,VLOOKUP($M1588,Datos!$B$8:$C$13,2,0)), Datos!$I$9:$N$13, IF(ISERROR(VLOOKUP($N1588,Datos!$B$17:$C$21,2,0)),0,VLOOKUP($N1588, Datos!$B$17:$C$21,2,0)+1),  0),  "-")</f>
        <v>22</v>
      </c>
      <c r="P1588" s="177"/>
      <c r="Q1588" s="177"/>
      <c r="R1588" s="177"/>
      <c r="S1588" s="178" t="s">
        <v>40</v>
      </c>
      <c r="T1588" s="198" t="str">
        <f>IF(ISERROR(VLOOKUP($S1588,Datos!$B$25:$C$29,2,0)),"", VLOOKUP($S1588,Datos!$B$25:$C$29,2,0))</f>
        <v>Alta</v>
      </c>
      <c r="U1588" s="198" t="str">
        <f>VLOOKUP($S1588,'Efectividad de Controles'!$B$5:$D$9,3,0)</f>
        <v>Impacto / Probabilidad</v>
      </c>
      <c r="V1588" s="177"/>
      <c r="W1588" s="177"/>
      <c r="X1588" s="178" t="s">
        <v>191</v>
      </c>
      <c r="Y1588" s="178" t="s">
        <v>196</v>
      </c>
      <c r="Z1588" s="198">
        <f>IF( AND($X1588&lt;&gt;"", $Y1588&lt;&gt;""), VLOOKUP( IF(ISERROR(VLOOKUP($X1588,Datos!$B$8:$C$13,2,0)),0,VLOOKUP($X1588,Datos!$B$8:$C$13,2,0)), Datos!$I$9:$N$13, IF(ISERROR(VLOOKUP($Y1588,Datos!$B$17:$C$21,2,0)),0,VLOOKUP($Y1588, Datos!$B$17:$C$21,2,0)+1),  0),  "-")</f>
        <v>25</v>
      </c>
      <c r="AA1588" s="177"/>
      <c r="AB1588" s="177"/>
      <c r="AC1588" s="179"/>
      <c r="AD1588" s="180"/>
      <c r="AE1588" s="198">
        <f t="shared" si="75"/>
        <v>22</v>
      </c>
      <c r="AF1588" s="198">
        <f t="shared" si="76"/>
        <v>25</v>
      </c>
      <c r="AG1588" s="178">
        <v>3</v>
      </c>
      <c r="AH1588" s="198" t="str">
        <f>IF(ISERROR(VLOOKUP($AG1588,Datos!$A$9:$E$13,2,0)),"",VLOOKUP($AG1588,Datos!$A$9:$E$13,2,0))</f>
        <v>3 Moderado</v>
      </c>
      <c r="AI1588" s="197" t="str">
        <f>IF(ISERROR(VLOOKUP($AJ1588,Datos!$D$8:$E$13,2,0)),0,VLOOKUP($AJ1588,Datos!$D$8:$E$13,2,0))</f>
        <v>Extremadamente Dañino</v>
      </c>
      <c r="AJ1588" s="198">
        <f>IF(ISERROR(VLOOKUP($X1588,Datos!$B$8:$E$13,3,0)), 0, VLOOKUP($X1588,Datos!$B$8:$E$13,3,0))</f>
        <v>4</v>
      </c>
      <c r="AK1588" s="198">
        <f>IF(ISERROR(VLOOKUP(AL1588,Datos!D1581:E1586,2,0)),0,VLOOKUP(AL1588,Datos!D1581:E1586,2,0))</f>
        <v>0</v>
      </c>
      <c r="AL1588" s="198">
        <f>IF(ISERROR(VLOOKUP(Y1588,Datos!B1581:E1586,3,0)),0,VLOOKUP(Y1588,Datos!B1581:E1586,3,0))</f>
        <v>0</v>
      </c>
      <c r="AM1588" s="198">
        <f t="shared" si="77"/>
        <v>4</v>
      </c>
      <c r="AN1588" s="198" t="str">
        <f>IF(ISERROR(VLOOKUP($AM1588,Datos!$I$24:$J$28,2,0)),"-",VLOOKUP($AM1588,Datos!$I$24:$J$28,2,0))</f>
        <v>Moderado</v>
      </c>
    </row>
    <row r="1589" spans="1:40" s="199" customFormat="1">
      <c r="A1589" s="196"/>
      <c r="B1589" s="177"/>
      <c r="C1589" s="177"/>
      <c r="D1589" s="177"/>
      <c r="E1589" s="177"/>
      <c r="F1589" s="177"/>
      <c r="G1589" s="177"/>
      <c r="H1589" s="177"/>
      <c r="I1589" s="177"/>
      <c r="J1589" s="177"/>
      <c r="K1589" s="177"/>
      <c r="L1589" s="177"/>
      <c r="M1589" s="178" t="s">
        <v>191</v>
      </c>
      <c r="N1589" s="178" t="s">
        <v>194</v>
      </c>
      <c r="O1589" s="198">
        <f>IF( AND($M1589&lt;&gt;"", $N1589&lt;&gt;""), VLOOKUP( IF(ISERROR(VLOOKUP($M1589,Datos!$B$8:$C$13,2,0)),0,VLOOKUP($M1589,Datos!$B$8:$C$13,2,0)), Datos!$I$9:$N$13, IF(ISERROR(VLOOKUP($N1589,Datos!$B$17:$C$21,2,0)),0,VLOOKUP($N1589, Datos!$B$17:$C$21,2,0)+1),  0),  "-")</f>
        <v>22</v>
      </c>
      <c r="P1589" s="177"/>
      <c r="Q1589" s="177"/>
      <c r="R1589" s="177"/>
      <c r="S1589" s="178" t="s">
        <v>40</v>
      </c>
      <c r="T1589" s="198" t="str">
        <f>IF(ISERROR(VLOOKUP($S1589,Datos!$B$25:$C$29,2,0)),"", VLOOKUP($S1589,Datos!$B$25:$C$29,2,0))</f>
        <v>Alta</v>
      </c>
      <c r="U1589" s="198" t="str">
        <f>VLOOKUP($S1589,'Efectividad de Controles'!$B$5:$D$9,3,0)</f>
        <v>Impacto / Probabilidad</v>
      </c>
      <c r="V1589" s="177"/>
      <c r="W1589" s="177"/>
      <c r="X1589" s="178" t="s">
        <v>191</v>
      </c>
      <c r="Y1589" s="178" t="s">
        <v>196</v>
      </c>
      <c r="Z1589" s="198">
        <f>IF( AND($X1589&lt;&gt;"", $Y1589&lt;&gt;""), VLOOKUP( IF(ISERROR(VLOOKUP($X1589,Datos!$B$8:$C$13,2,0)),0,VLOOKUP($X1589,Datos!$B$8:$C$13,2,0)), Datos!$I$9:$N$13, IF(ISERROR(VLOOKUP($Y1589,Datos!$B$17:$C$21,2,0)),0,VLOOKUP($Y1589, Datos!$B$17:$C$21,2,0)+1),  0),  "-")</f>
        <v>25</v>
      </c>
      <c r="AA1589" s="177"/>
      <c r="AB1589" s="177"/>
      <c r="AC1589" s="179"/>
      <c r="AD1589" s="180"/>
      <c r="AE1589" s="198">
        <f t="shared" si="75"/>
        <v>22</v>
      </c>
      <c r="AF1589" s="198">
        <f t="shared" si="76"/>
        <v>25</v>
      </c>
      <c r="AG1589" s="178">
        <v>3</v>
      </c>
      <c r="AH1589" s="198" t="str">
        <f>IF(ISERROR(VLOOKUP($AG1589,Datos!$A$9:$E$13,2,0)),"",VLOOKUP($AG1589,Datos!$A$9:$E$13,2,0))</f>
        <v>3 Moderado</v>
      </c>
      <c r="AI1589" s="197" t="str">
        <f>IF(ISERROR(VLOOKUP($AJ1589,Datos!$D$8:$E$13,2,0)),0,VLOOKUP($AJ1589,Datos!$D$8:$E$13,2,0))</f>
        <v>Extremadamente Dañino</v>
      </c>
      <c r="AJ1589" s="198">
        <f>IF(ISERROR(VLOOKUP($X1589,Datos!$B$8:$E$13,3,0)), 0, VLOOKUP($X1589,Datos!$B$8:$E$13,3,0))</f>
        <v>4</v>
      </c>
      <c r="AK1589" s="198">
        <f>IF(ISERROR(VLOOKUP(AL1589,Datos!D1582:E1587,2,0)),0,VLOOKUP(AL1589,Datos!D1582:E1587,2,0))</f>
        <v>0</v>
      </c>
      <c r="AL1589" s="198">
        <f>IF(ISERROR(VLOOKUP(Y1589,Datos!B1582:E1587,3,0)),0,VLOOKUP(Y1589,Datos!B1582:E1587,3,0))</f>
        <v>0</v>
      </c>
      <c r="AM1589" s="198">
        <f t="shared" si="77"/>
        <v>4</v>
      </c>
      <c r="AN1589" s="198" t="str">
        <f>IF(ISERROR(VLOOKUP($AM1589,Datos!$I$24:$J$28,2,0)),"-",VLOOKUP($AM1589,Datos!$I$24:$J$28,2,0))</f>
        <v>Moderado</v>
      </c>
    </row>
    <row r="1590" spans="1:40" s="199" customFormat="1">
      <c r="A1590" s="196"/>
      <c r="B1590" s="177"/>
      <c r="C1590" s="177"/>
      <c r="D1590" s="177"/>
      <c r="E1590" s="177"/>
      <c r="F1590" s="177"/>
      <c r="G1590" s="177"/>
      <c r="H1590" s="177"/>
      <c r="I1590" s="177"/>
      <c r="J1590" s="177"/>
      <c r="K1590" s="177"/>
      <c r="L1590" s="177"/>
      <c r="M1590" s="178" t="s">
        <v>191</v>
      </c>
      <c r="N1590" s="178" t="s">
        <v>194</v>
      </c>
      <c r="O1590" s="198">
        <f>IF( AND($M1590&lt;&gt;"", $N1590&lt;&gt;""), VLOOKUP( IF(ISERROR(VLOOKUP($M1590,Datos!$B$8:$C$13,2,0)),0,VLOOKUP($M1590,Datos!$B$8:$C$13,2,0)), Datos!$I$9:$N$13, IF(ISERROR(VLOOKUP($N1590,Datos!$B$17:$C$21,2,0)),0,VLOOKUP($N1590, Datos!$B$17:$C$21,2,0)+1),  0),  "-")</f>
        <v>22</v>
      </c>
      <c r="P1590" s="177"/>
      <c r="Q1590" s="177"/>
      <c r="R1590" s="177"/>
      <c r="S1590" s="178" t="s">
        <v>40</v>
      </c>
      <c r="T1590" s="198" t="str">
        <f>IF(ISERROR(VLOOKUP($S1590,Datos!$B$25:$C$29,2,0)),"", VLOOKUP($S1590,Datos!$B$25:$C$29,2,0))</f>
        <v>Alta</v>
      </c>
      <c r="U1590" s="198" t="str">
        <f>VLOOKUP($S1590,'Efectividad de Controles'!$B$5:$D$9,3,0)</f>
        <v>Impacto / Probabilidad</v>
      </c>
      <c r="V1590" s="177"/>
      <c r="W1590" s="177"/>
      <c r="X1590" s="178" t="s">
        <v>191</v>
      </c>
      <c r="Y1590" s="178" t="s">
        <v>196</v>
      </c>
      <c r="Z1590" s="198">
        <f>IF( AND($X1590&lt;&gt;"", $Y1590&lt;&gt;""), VLOOKUP( IF(ISERROR(VLOOKUP($X1590,Datos!$B$8:$C$13,2,0)),0,VLOOKUP($X1590,Datos!$B$8:$C$13,2,0)), Datos!$I$9:$N$13, IF(ISERROR(VLOOKUP($Y1590,Datos!$B$17:$C$21,2,0)),0,VLOOKUP($Y1590, Datos!$B$17:$C$21,2,0)+1),  0),  "-")</f>
        <v>25</v>
      </c>
      <c r="AA1590" s="177"/>
      <c r="AB1590" s="177"/>
      <c r="AC1590" s="179"/>
      <c r="AD1590" s="180"/>
      <c r="AE1590" s="198">
        <f t="shared" si="75"/>
        <v>22</v>
      </c>
      <c r="AF1590" s="198">
        <f t="shared" si="76"/>
        <v>25</v>
      </c>
      <c r="AG1590" s="178">
        <v>3</v>
      </c>
      <c r="AH1590" s="198" t="str">
        <f>IF(ISERROR(VLOOKUP($AG1590,Datos!$A$9:$E$13,2,0)),"",VLOOKUP($AG1590,Datos!$A$9:$E$13,2,0))</f>
        <v>3 Moderado</v>
      </c>
      <c r="AI1590" s="197" t="str">
        <f>IF(ISERROR(VLOOKUP($AJ1590,Datos!$D$8:$E$13,2,0)),0,VLOOKUP($AJ1590,Datos!$D$8:$E$13,2,0))</f>
        <v>Extremadamente Dañino</v>
      </c>
      <c r="AJ1590" s="198">
        <f>IF(ISERROR(VLOOKUP($X1590,Datos!$B$8:$E$13,3,0)), 0, VLOOKUP($X1590,Datos!$B$8:$E$13,3,0))</f>
        <v>4</v>
      </c>
      <c r="AK1590" s="198">
        <f>IF(ISERROR(VLOOKUP(AL1590,Datos!D1583:E1588,2,0)),0,VLOOKUP(AL1590,Datos!D1583:E1588,2,0))</f>
        <v>0</v>
      </c>
      <c r="AL1590" s="198">
        <f>IF(ISERROR(VLOOKUP(Y1590,Datos!B1583:E1588,3,0)),0,VLOOKUP(Y1590,Datos!B1583:E1588,3,0))</f>
        <v>0</v>
      </c>
      <c r="AM1590" s="198">
        <f t="shared" si="77"/>
        <v>4</v>
      </c>
      <c r="AN1590" s="198" t="str">
        <f>IF(ISERROR(VLOOKUP($AM1590,Datos!$I$24:$J$28,2,0)),"-",VLOOKUP($AM1590,Datos!$I$24:$J$28,2,0))</f>
        <v>Moderado</v>
      </c>
    </row>
    <row r="1591" spans="1:40" s="199" customFormat="1">
      <c r="A1591" s="196"/>
      <c r="B1591" s="177"/>
      <c r="C1591" s="177"/>
      <c r="D1591" s="177"/>
      <c r="E1591" s="177"/>
      <c r="F1591" s="177"/>
      <c r="G1591" s="177"/>
      <c r="H1591" s="177"/>
      <c r="I1591" s="177"/>
      <c r="J1591" s="177"/>
      <c r="K1591" s="177"/>
      <c r="L1591" s="177"/>
      <c r="M1591" s="178" t="s">
        <v>191</v>
      </c>
      <c r="N1591" s="178" t="s">
        <v>194</v>
      </c>
      <c r="O1591" s="198">
        <f>IF( AND($M1591&lt;&gt;"", $N1591&lt;&gt;""), VLOOKUP( IF(ISERROR(VLOOKUP($M1591,Datos!$B$8:$C$13,2,0)),0,VLOOKUP($M1591,Datos!$B$8:$C$13,2,0)), Datos!$I$9:$N$13, IF(ISERROR(VLOOKUP($N1591,Datos!$B$17:$C$21,2,0)),0,VLOOKUP($N1591, Datos!$B$17:$C$21,2,0)+1),  0),  "-")</f>
        <v>22</v>
      </c>
      <c r="P1591" s="177"/>
      <c r="Q1591" s="177"/>
      <c r="R1591" s="177"/>
      <c r="S1591" s="178" t="s">
        <v>40</v>
      </c>
      <c r="T1591" s="198" t="str">
        <f>IF(ISERROR(VLOOKUP($S1591,Datos!$B$25:$C$29,2,0)),"", VLOOKUP($S1591,Datos!$B$25:$C$29,2,0))</f>
        <v>Alta</v>
      </c>
      <c r="U1591" s="198" t="str">
        <f>VLOOKUP($S1591,'Efectividad de Controles'!$B$5:$D$9,3,0)</f>
        <v>Impacto / Probabilidad</v>
      </c>
      <c r="V1591" s="177"/>
      <c r="W1591" s="177"/>
      <c r="X1591" s="178" t="s">
        <v>191</v>
      </c>
      <c r="Y1591" s="178" t="s">
        <v>196</v>
      </c>
      <c r="Z1591" s="198">
        <f>IF( AND($X1591&lt;&gt;"", $Y1591&lt;&gt;""), VLOOKUP( IF(ISERROR(VLOOKUP($X1591,Datos!$B$8:$C$13,2,0)),0,VLOOKUP($X1591,Datos!$B$8:$C$13,2,0)), Datos!$I$9:$N$13, IF(ISERROR(VLOOKUP($Y1591,Datos!$B$17:$C$21,2,0)),0,VLOOKUP($Y1591, Datos!$B$17:$C$21,2,0)+1),  0),  "-")</f>
        <v>25</v>
      </c>
      <c r="AA1591" s="177"/>
      <c r="AB1591" s="177"/>
      <c r="AC1591" s="179"/>
      <c r="AD1591" s="180"/>
      <c r="AE1591" s="198">
        <f t="shared" si="75"/>
        <v>22</v>
      </c>
      <c r="AF1591" s="198">
        <f t="shared" si="76"/>
        <v>25</v>
      </c>
      <c r="AG1591" s="178">
        <v>3</v>
      </c>
      <c r="AH1591" s="198" t="str">
        <f>IF(ISERROR(VLOOKUP($AG1591,Datos!$A$9:$E$13,2,0)),"",VLOOKUP($AG1591,Datos!$A$9:$E$13,2,0))</f>
        <v>3 Moderado</v>
      </c>
      <c r="AI1591" s="197" t="str">
        <f>IF(ISERROR(VLOOKUP($AJ1591,Datos!$D$8:$E$13,2,0)),0,VLOOKUP($AJ1591,Datos!$D$8:$E$13,2,0))</f>
        <v>Extremadamente Dañino</v>
      </c>
      <c r="AJ1591" s="198">
        <f>IF(ISERROR(VLOOKUP($X1591,Datos!$B$8:$E$13,3,0)), 0, VLOOKUP($X1591,Datos!$B$8:$E$13,3,0))</f>
        <v>4</v>
      </c>
      <c r="AK1591" s="198">
        <f>IF(ISERROR(VLOOKUP(AL1591,Datos!D1584:E1589,2,0)),0,VLOOKUP(AL1591,Datos!D1584:E1589,2,0))</f>
        <v>0</v>
      </c>
      <c r="AL1591" s="198">
        <f>IF(ISERROR(VLOOKUP(Y1591,Datos!B1584:E1589,3,0)),0,VLOOKUP(Y1591,Datos!B1584:E1589,3,0))</f>
        <v>0</v>
      </c>
      <c r="AM1591" s="198">
        <f t="shared" si="77"/>
        <v>4</v>
      </c>
      <c r="AN1591" s="198" t="str">
        <f>IF(ISERROR(VLOOKUP($AM1591,Datos!$I$24:$J$28,2,0)),"-",VLOOKUP($AM1591,Datos!$I$24:$J$28,2,0))</f>
        <v>Moderado</v>
      </c>
    </row>
    <row r="1592" spans="1:40" s="199" customFormat="1">
      <c r="A1592" s="196"/>
      <c r="B1592" s="177"/>
      <c r="C1592" s="177"/>
      <c r="D1592" s="177"/>
      <c r="E1592" s="177"/>
      <c r="F1592" s="177"/>
      <c r="G1592" s="177"/>
      <c r="H1592" s="177"/>
      <c r="I1592" s="177"/>
      <c r="J1592" s="177"/>
      <c r="K1592" s="177"/>
      <c r="L1592" s="177"/>
      <c r="M1592" s="178" t="s">
        <v>191</v>
      </c>
      <c r="N1592" s="178" t="s">
        <v>194</v>
      </c>
      <c r="O1592" s="198">
        <f>IF( AND($M1592&lt;&gt;"", $N1592&lt;&gt;""), VLOOKUP( IF(ISERROR(VLOOKUP($M1592,Datos!$B$8:$C$13,2,0)),0,VLOOKUP($M1592,Datos!$B$8:$C$13,2,0)), Datos!$I$9:$N$13, IF(ISERROR(VLOOKUP($N1592,Datos!$B$17:$C$21,2,0)),0,VLOOKUP($N1592, Datos!$B$17:$C$21,2,0)+1),  0),  "-")</f>
        <v>22</v>
      </c>
      <c r="P1592" s="177"/>
      <c r="Q1592" s="177"/>
      <c r="R1592" s="177"/>
      <c r="S1592" s="178" t="s">
        <v>40</v>
      </c>
      <c r="T1592" s="198" t="str">
        <f>IF(ISERROR(VLOOKUP($S1592,Datos!$B$25:$C$29,2,0)),"", VLOOKUP($S1592,Datos!$B$25:$C$29,2,0))</f>
        <v>Alta</v>
      </c>
      <c r="U1592" s="198" t="str">
        <f>VLOOKUP($S1592,'Efectividad de Controles'!$B$5:$D$9,3,0)</f>
        <v>Impacto / Probabilidad</v>
      </c>
      <c r="V1592" s="177"/>
      <c r="W1592" s="177"/>
      <c r="X1592" s="178" t="s">
        <v>191</v>
      </c>
      <c r="Y1592" s="178" t="s">
        <v>196</v>
      </c>
      <c r="Z1592" s="198">
        <f>IF( AND($X1592&lt;&gt;"", $Y1592&lt;&gt;""), VLOOKUP( IF(ISERROR(VLOOKUP($X1592,Datos!$B$8:$C$13,2,0)),0,VLOOKUP($X1592,Datos!$B$8:$C$13,2,0)), Datos!$I$9:$N$13, IF(ISERROR(VLOOKUP($Y1592,Datos!$B$17:$C$21,2,0)),0,VLOOKUP($Y1592, Datos!$B$17:$C$21,2,0)+1),  0),  "-")</f>
        <v>25</v>
      </c>
      <c r="AA1592" s="177"/>
      <c r="AB1592" s="177"/>
      <c r="AC1592" s="179"/>
      <c r="AD1592" s="180"/>
      <c r="AE1592" s="198">
        <f t="shared" si="75"/>
        <v>22</v>
      </c>
      <c r="AF1592" s="198">
        <f t="shared" si="76"/>
        <v>25</v>
      </c>
      <c r="AG1592" s="178">
        <v>3</v>
      </c>
      <c r="AH1592" s="198" t="str">
        <f>IF(ISERROR(VLOOKUP($AG1592,Datos!$A$9:$E$13,2,0)),"",VLOOKUP($AG1592,Datos!$A$9:$E$13,2,0))</f>
        <v>3 Moderado</v>
      </c>
      <c r="AI1592" s="197" t="str">
        <f>IF(ISERROR(VLOOKUP($AJ1592,Datos!$D$8:$E$13,2,0)),0,VLOOKUP($AJ1592,Datos!$D$8:$E$13,2,0))</f>
        <v>Extremadamente Dañino</v>
      </c>
      <c r="AJ1592" s="198">
        <f>IF(ISERROR(VLOOKUP($X1592,Datos!$B$8:$E$13,3,0)), 0, VLOOKUP($X1592,Datos!$B$8:$E$13,3,0))</f>
        <v>4</v>
      </c>
      <c r="AK1592" s="198">
        <f>IF(ISERROR(VLOOKUP(AL1592,Datos!D1585:E1590,2,0)),0,VLOOKUP(AL1592,Datos!D1585:E1590,2,0))</f>
        <v>0</v>
      </c>
      <c r="AL1592" s="198">
        <f>IF(ISERROR(VLOOKUP(Y1592,Datos!B1585:E1590,3,0)),0,VLOOKUP(Y1592,Datos!B1585:E1590,3,0))</f>
        <v>0</v>
      </c>
      <c r="AM1592" s="198">
        <f t="shared" si="77"/>
        <v>4</v>
      </c>
      <c r="AN1592" s="198" t="str">
        <f>IF(ISERROR(VLOOKUP($AM1592,Datos!$I$24:$J$28,2,0)),"-",VLOOKUP($AM1592,Datos!$I$24:$J$28,2,0))</f>
        <v>Moderado</v>
      </c>
    </row>
    <row r="1593" spans="1:40" s="199" customFormat="1">
      <c r="A1593" s="196"/>
      <c r="B1593" s="177"/>
      <c r="C1593" s="177"/>
      <c r="D1593" s="177"/>
      <c r="E1593" s="177"/>
      <c r="F1593" s="177"/>
      <c r="G1593" s="177"/>
      <c r="H1593" s="177"/>
      <c r="I1593" s="177"/>
      <c r="J1593" s="177"/>
      <c r="K1593" s="177"/>
      <c r="L1593" s="177"/>
      <c r="M1593" s="178" t="s">
        <v>191</v>
      </c>
      <c r="N1593" s="178" t="s">
        <v>194</v>
      </c>
      <c r="O1593" s="198">
        <f>IF( AND($M1593&lt;&gt;"", $N1593&lt;&gt;""), VLOOKUP( IF(ISERROR(VLOOKUP($M1593,Datos!$B$8:$C$13,2,0)),0,VLOOKUP($M1593,Datos!$B$8:$C$13,2,0)), Datos!$I$9:$N$13, IF(ISERROR(VLOOKUP($N1593,Datos!$B$17:$C$21,2,0)),0,VLOOKUP($N1593, Datos!$B$17:$C$21,2,0)+1),  0),  "-")</f>
        <v>22</v>
      </c>
      <c r="P1593" s="177"/>
      <c r="Q1593" s="177"/>
      <c r="R1593" s="177"/>
      <c r="S1593" s="178" t="s">
        <v>40</v>
      </c>
      <c r="T1593" s="198" t="str">
        <f>IF(ISERROR(VLOOKUP($S1593,Datos!$B$25:$C$29,2,0)),"", VLOOKUP($S1593,Datos!$B$25:$C$29,2,0))</f>
        <v>Alta</v>
      </c>
      <c r="U1593" s="198" t="str">
        <f>VLOOKUP($S1593,'Efectividad de Controles'!$B$5:$D$9,3,0)</f>
        <v>Impacto / Probabilidad</v>
      </c>
      <c r="V1593" s="177"/>
      <c r="W1593" s="177"/>
      <c r="X1593" s="178" t="s">
        <v>191</v>
      </c>
      <c r="Y1593" s="178" t="s">
        <v>196</v>
      </c>
      <c r="Z1593" s="198">
        <f>IF( AND($X1593&lt;&gt;"", $Y1593&lt;&gt;""), VLOOKUP( IF(ISERROR(VLOOKUP($X1593,Datos!$B$8:$C$13,2,0)),0,VLOOKUP($X1593,Datos!$B$8:$C$13,2,0)), Datos!$I$9:$N$13, IF(ISERROR(VLOOKUP($Y1593,Datos!$B$17:$C$21,2,0)),0,VLOOKUP($Y1593, Datos!$B$17:$C$21,2,0)+1),  0),  "-")</f>
        <v>25</v>
      </c>
      <c r="AA1593" s="177"/>
      <c r="AB1593" s="177"/>
      <c r="AC1593" s="179"/>
      <c r="AD1593" s="180"/>
      <c r="AE1593" s="198">
        <f t="shared" si="75"/>
        <v>22</v>
      </c>
      <c r="AF1593" s="198">
        <f t="shared" si="76"/>
        <v>25</v>
      </c>
      <c r="AG1593" s="178">
        <v>3</v>
      </c>
      <c r="AH1593" s="198" t="str">
        <f>IF(ISERROR(VLOOKUP($AG1593,Datos!$A$9:$E$13,2,0)),"",VLOOKUP($AG1593,Datos!$A$9:$E$13,2,0))</f>
        <v>3 Moderado</v>
      </c>
      <c r="AI1593" s="197" t="str">
        <f>IF(ISERROR(VLOOKUP($AJ1593,Datos!$D$8:$E$13,2,0)),0,VLOOKUP($AJ1593,Datos!$D$8:$E$13,2,0))</f>
        <v>Extremadamente Dañino</v>
      </c>
      <c r="AJ1593" s="198">
        <f>IF(ISERROR(VLOOKUP($X1593,Datos!$B$8:$E$13,3,0)), 0, VLOOKUP($X1593,Datos!$B$8:$E$13,3,0))</f>
        <v>4</v>
      </c>
      <c r="AK1593" s="198">
        <f>IF(ISERROR(VLOOKUP(AL1593,Datos!D1586:E1591,2,0)),0,VLOOKUP(AL1593,Datos!D1586:E1591,2,0))</f>
        <v>0</v>
      </c>
      <c r="AL1593" s="198">
        <f>IF(ISERROR(VLOOKUP(Y1593,Datos!B1586:E1591,3,0)),0,VLOOKUP(Y1593,Datos!B1586:E1591,3,0))</f>
        <v>0</v>
      </c>
      <c r="AM1593" s="198">
        <f t="shared" si="77"/>
        <v>4</v>
      </c>
      <c r="AN1593" s="198" t="str">
        <f>IF(ISERROR(VLOOKUP($AM1593,Datos!$I$24:$J$28,2,0)),"-",VLOOKUP($AM1593,Datos!$I$24:$J$28,2,0))</f>
        <v>Moderado</v>
      </c>
    </row>
    <row r="1594" spans="1:40" s="199" customFormat="1">
      <c r="A1594" s="196"/>
      <c r="B1594" s="177"/>
      <c r="C1594" s="177"/>
      <c r="D1594" s="177"/>
      <c r="E1594" s="177"/>
      <c r="F1594" s="177"/>
      <c r="G1594" s="177"/>
      <c r="H1594" s="177"/>
      <c r="I1594" s="177"/>
      <c r="J1594" s="177"/>
      <c r="K1594" s="177"/>
      <c r="L1594" s="177"/>
      <c r="M1594" s="178" t="s">
        <v>191</v>
      </c>
      <c r="N1594" s="178" t="s">
        <v>194</v>
      </c>
      <c r="O1594" s="198">
        <f>IF( AND($M1594&lt;&gt;"", $N1594&lt;&gt;""), VLOOKUP( IF(ISERROR(VLOOKUP($M1594,Datos!$B$8:$C$13,2,0)),0,VLOOKUP($M1594,Datos!$B$8:$C$13,2,0)), Datos!$I$9:$N$13, IF(ISERROR(VLOOKUP($N1594,Datos!$B$17:$C$21,2,0)),0,VLOOKUP($N1594, Datos!$B$17:$C$21,2,0)+1),  0),  "-")</f>
        <v>22</v>
      </c>
      <c r="P1594" s="177"/>
      <c r="Q1594" s="177"/>
      <c r="R1594" s="177"/>
      <c r="S1594" s="178" t="s">
        <v>40</v>
      </c>
      <c r="T1594" s="198" t="str">
        <f>IF(ISERROR(VLOOKUP($S1594,Datos!$B$25:$C$29,2,0)),"", VLOOKUP($S1594,Datos!$B$25:$C$29,2,0))</f>
        <v>Alta</v>
      </c>
      <c r="U1594" s="198" t="str">
        <f>VLOOKUP($S1594,'Efectividad de Controles'!$B$5:$D$9,3,0)</f>
        <v>Impacto / Probabilidad</v>
      </c>
      <c r="V1594" s="177"/>
      <c r="W1594" s="177"/>
      <c r="X1594" s="178" t="s">
        <v>191</v>
      </c>
      <c r="Y1594" s="178" t="s">
        <v>196</v>
      </c>
      <c r="Z1594" s="198">
        <f>IF( AND($X1594&lt;&gt;"", $Y1594&lt;&gt;""), VLOOKUP( IF(ISERROR(VLOOKUP($X1594,Datos!$B$8:$C$13,2,0)),0,VLOOKUP($X1594,Datos!$B$8:$C$13,2,0)), Datos!$I$9:$N$13, IF(ISERROR(VLOOKUP($Y1594,Datos!$B$17:$C$21,2,0)),0,VLOOKUP($Y1594, Datos!$B$17:$C$21,2,0)+1),  0),  "-")</f>
        <v>25</v>
      </c>
      <c r="AA1594" s="177"/>
      <c r="AB1594" s="177"/>
      <c r="AC1594" s="179"/>
      <c r="AD1594" s="180"/>
      <c r="AE1594" s="198">
        <f t="shared" si="75"/>
        <v>22</v>
      </c>
      <c r="AF1594" s="198">
        <f t="shared" si="76"/>
        <v>25</v>
      </c>
      <c r="AG1594" s="178">
        <v>3</v>
      </c>
      <c r="AH1594" s="198" t="str">
        <f>IF(ISERROR(VLOOKUP($AG1594,Datos!$A$9:$E$13,2,0)),"",VLOOKUP($AG1594,Datos!$A$9:$E$13,2,0))</f>
        <v>3 Moderado</v>
      </c>
      <c r="AI1594" s="197" t="str">
        <f>IF(ISERROR(VLOOKUP($AJ1594,Datos!$D$8:$E$13,2,0)),0,VLOOKUP($AJ1594,Datos!$D$8:$E$13,2,0))</f>
        <v>Extremadamente Dañino</v>
      </c>
      <c r="AJ1594" s="198">
        <f>IF(ISERROR(VLOOKUP($X1594,Datos!$B$8:$E$13,3,0)), 0, VLOOKUP($X1594,Datos!$B$8:$E$13,3,0))</f>
        <v>4</v>
      </c>
      <c r="AK1594" s="198">
        <f>IF(ISERROR(VLOOKUP(AL1594,Datos!D1587:E1592,2,0)),0,VLOOKUP(AL1594,Datos!D1587:E1592,2,0))</f>
        <v>0</v>
      </c>
      <c r="AL1594" s="198">
        <f>IF(ISERROR(VLOOKUP(Y1594,Datos!B1587:E1592,3,0)),0,VLOOKUP(Y1594,Datos!B1587:E1592,3,0))</f>
        <v>0</v>
      </c>
      <c r="AM1594" s="198">
        <f t="shared" si="77"/>
        <v>4</v>
      </c>
      <c r="AN1594" s="198" t="str">
        <f>IF(ISERROR(VLOOKUP($AM1594,Datos!$I$24:$J$28,2,0)),"-",VLOOKUP($AM1594,Datos!$I$24:$J$28,2,0))</f>
        <v>Moderado</v>
      </c>
    </row>
    <row r="1595" spans="1:40" s="199" customFormat="1">
      <c r="A1595" s="196"/>
      <c r="B1595" s="177"/>
      <c r="C1595" s="177"/>
      <c r="D1595" s="177"/>
      <c r="E1595" s="177"/>
      <c r="F1595" s="177"/>
      <c r="G1595" s="177"/>
      <c r="H1595" s="177"/>
      <c r="I1595" s="177"/>
      <c r="J1595" s="177"/>
      <c r="K1595" s="177"/>
      <c r="L1595" s="177"/>
      <c r="M1595" s="178" t="s">
        <v>191</v>
      </c>
      <c r="N1595" s="178" t="s">
        <v>194</v>
      </c>
      <c r="O1595" s="198">
        <f>IF( AND($M1595&lt;&gt;"", $N1595&lt;&gt;""), VLOOKUP( IF(ISERROR(VLOOKUP($M1595,Datos!$B$8:$C$13,2,0)),0,VLOOKUP($M1595,Datos!$B$8:$C$13,2,0)), Datos!$I$9:$N$13, IF(ISERROR(VLOOKUP($N1595,Datos!$B$17:$C$21,2,0)),0,VLOOKUP($N1595, Datos!$B$17:$C$21,2,0)+1),  0),  "-")</f>
        <v>22</v>
      </c>
      <c r="P1595" s="177"/>
      <c r="Q1595" s="177"/>
      <c r="R1595" s="177"/>
      <c r="S1595" s="178" t="s">
        <v>40</v>
      </c>
      <c r="T1595" s="198" t="str">
        <f>IF(ISERROR(VLOOKUP($S1595,Datos!$B$25:$C$29,2,0)),"", VLOOKUP($S1595,Datos!$B$25:$C$29,2,0))</f>
        <v>Alta</v>
      </c>
      <c r="U1595" s="198" t="str">
        <f>VLOOKUP($S1595,'Efectividad de Controles'!$B$5:$D$9,3,0)</f>
        <v>Impacto / Probabilidad</v>
      </c>
      <c r="V1595" s="177"/>
      <c r="W1595" s="177"/>
      <c r="X1595" s="178" t="s">
        <v>191</v>
      </c>
      <c r="Y1595" s="178" t="s">
        <v>196</v>
      </c>
      <c r="Z1595" s="198">
        <f>IF( AND($X1595&lt;&gt;"", $Y1595&lt;&gt;""), VLOOKUP( IF(ISERROR(VLOOKUP($X1595,Datos!$B$8:$C$13,2,0)),0,VLOOKUP($X1595,Datos!$B$8:$C$13,2,0)), Datos!$I$9:$N$13, IF(ISERROR(VLOOKUP($Y1595,Datos!$B$17:$C$21,2,0)),0,VLOOKUP($Y1595, Datos!$B$17:$C$21,2,0)+1),  0),  "-")</f>
        <v>25</v>
      </c>
      <c r="AA1595" s="177"/>
      <c r="AB1595" s="177"/>
      <c r="AC1595" s="179"/>
      <c r="AD1595" s="180"/>
      <c r="AE1595" s="198">
        <f t="shared" si="75"/>
        <v>22</v>
      </c>
      <c r="AF1595" s="198">
        <f t="shared" si="76"/>
        <v>25</v>
      </c>
      <c r="AG1595" s="178">
        <v>3</v>
      </c>
      <c r="AH1595" s="198" t="str">
        <f>IF(ISERROR(VLOOKUP($AG1595,Datos!$A$9:$E$13,2,0)),"",VLOOKUP($AG1595,Datos!$A$9:$E$13,2,0))</f>
        <v>3 Moderado</v>
      </c>
      <c r="AI1595" s="197" t="str">
        <f>IF(ISERROR(VLOOKUP($AJ1595,Datos!$D$8:$E$13,2,0)),0,VLOOKUP($AJ1595,Datos!$D$8:$E$13,2,0))</f>
        <v>Extremadamente Dañino</v>
      </c>
      <c r="AJ1595" s="198">
        <f>IF(ISERROR(VLOOKUP($X1595,Datos!$B$8:$E$13,3,0)), 0, VLOOKUP($X1595,Datos!$B$8:$E$13,3,0))</f>
        <v>4</v>
      </c>
      <c r="AK1595" s="198">
        <f>IF(ISERROR(VLOOKUP(AL1595,Datos!D1588:E1593,2,0)),0,VLOOKUP(AL1595,Datos!D1588:E1593,2,0))</f>
        <v>0</v>
      </c>
      <c r="AL1595" s="198">
        <f>IF(ISERROR(VLOOKUP(Y1595,Datos!B1588:E1593,3,0)),0,VLOOKUP(Y1595,Datos!B1588:E1593,3,0))</f>
        <v>0</v>
      </c>
      <c r="AM1595" s="198">
        <f t="shared" si="77"/>
        <v>4</v>
      </c>
      <c r="AN1595" s="198" t="str">
        <f>IF(ISERROR(VLOOKUP($AM1595,Datos!$I$24:$J$28,2,0)),"-",VLOOKUP($AM1595,Datos!$I$24:$J$28,2,0))</f>
        <v>Moderado</v>
      </c>
    </row>
    <row r="1596" spans="1:40" s="199" customFormat="1">
      <c r="A1596" s="196"/>
      <c r="B1596" s="177"/>
      <c r="C1596" s="177"/>
      <c r="D1596" s="177"/>
      <c r="E1596" s="177"/>
      <c r="F1596" s="177"/>
      <c r="G1596" s="177"/>
      <c r="H1596" s="177"/>
      <c r="I1596" s="177"/>
      <c r="J1596" s="177"/>
      <c r="K1596" s="177"/>
      <c r="L1596" s="177"/>
      <c r="M1596" s="178" t="s">
        <v>191</v>
      </c>
      <c r="N1596" s="178" t="s">
        <v>194</v>
      </c>
      <c r="O1596" s="198">
        <f>IF( AND($M1596&lt;&gt;"", $N1596&lt;&gt;""), VLOOKUP( IF(ISERROR(VLOOKUP($M1596,Datos!$B$8:$C$13,2,0)),0,VLOOKUP($M1596,Datos!$B$8:$C$13,2,0)), Datos!$I$9:$N$13, IF(ISERROR(VLOOKUP($N1596,Datos!$B$17:$C$21,2,0)),0,VLOOKUP($N1596, Datos!$B$17:$C$21,2,0)+1),  0),  "-")</f>
        <v>22</v>
      </c>
      <c r="P1596" s="177"/>
      <c r="Q1596" s="177"/>
      <c r="R1596" s="177"/>
      <c r="S1596" s="178" t="s">
        <v>40</v>
      </c>
      <c r="T1596" s="198" t="str">
        <f>IF(ISERROR(VLOOKUP($S1596,Datos!$B$25:$C$29,2,0)),"", VLOOKUP($S1596,Datos!$B$25:$C$29,2,0))</f>
        <v>Alta</v>
      </c>
      <c r="U1596" s="198" t="str">
        <f>VLOOKUP($S1596,'Efectividad de Controles'!$B$5:$D$9,3,0)</f>
        <v>Impacto / Probabilidad</v>
      </c>
      <c r="V1596" s="177"/>
      <c r="W1596" s="177"/>
      <c r="X1596" s="178" t="s">
        <v>191</v>
      </c>
      <c r="Y1596" s="178" t="s">
        <v>196</v>
      </c>
      <c r="Z1596" s="198">
        <f>IF( AND($X1596&lt;&gt;"", $Y1596&lt;&gt;""), VLOOKUP( IF(ISERROR(VLOOKUP($X1596,Datos!$B$8:$C$13,2,0)),0,VLOOKUP($X1596,Datos!$B$8:$C$13,2,0)), Datos!$I$9:$N$13, IF(ISERROR(VLOOKUP($Y1596,Datos!$B$17:$C$21,2,0)),0,VLOOKUP($Y1596, Datos!$B$17:$C$21,2,0)+1),  0),  "-")</f>
        <v>25</v>
      </c>
      <c r="AA1596" s="177"/>
      <c r="AB1596" s="177"/>
      <c r="AC1596" s="179"/>
      <c r="AD1596" s="180"/>
      <c r="AE1596" s="198">
        <f t="shared" si="75"/>
        <v>22</v>
      </c>
      <c r="AF1596" s="198">
        <f t="shared" si="76"/>
        <v>25</v>
      </c>
      <c r="AG1596" s="178">
        <v>3</v>
      </c>
      <c r="AH1596" s="198" t="str">
        <f>IF(ISERROR(VLOOKUP($AG1596,Datos!$A$9:$E$13,2,0)),"",VLOOKUP($AG1596,Datos!$A$9:$E$13,2,0))</f>
        <v>3 Moderado</v>
      </c>
      <c r="AI1596" s="197" t="str">
        <f>IF(ISERROR(VLOOKUP($AJ1596,Datos!$D$8:$E$13,2,0)),0,VLOOKUP($AJ1596,Datos!$D$8:$E$13,2,0))</f>
        <v>Extremadamente Dañino</v>
      </c>
      <c r="AJ1596" s="198">
        <f>IF(ISERROR(VLOOKUP($X1596,Datos!$B$8:$E$13,3,0)), 0, VLOOKUP($X1596,Datos!$B$8:$E$13,3,0))</f>
        <v>4</v>
      </c>
      <c r="AK1596" s="198">
        <f>IF(ISERROR(VLOOKUP(AL1596,Datos!D1589:E1594,2,0)),0,VLOOKUP(AL1596,Datos!D1589:E1594,2,0))</f>
        <v>0</v>
      </c>
      <c r="AL1596" s="198">
        <f>IF(ISERROR(VLOOKUP(Y1596,Datos!B1589:E1594,3,0)),0,VLOOKUP(Y1596,Datos!B1589:E1594,3,0))</f>
        <v>0</v>
      </c>
      <c r="AM1596" s="198">
        <f t="shared" si="77"/>
        <v>4</v>
      </c>
      <c r="AN1596" s="198" t="str">
        <f>IF(ISERROR(VLOOKUP($AM1596,Datos!$I$24:$J$28,2,0)),"-",VLOOKUP($AM1596,Datos!$I$24:$J$28,2,0))</f>
        <v>Moderado</v>
      </c>
    </row>
    <row r="1597" spans="1:40" s="199" customFormat="1">
      <c r="A1597" s="196"/>
      <c r="B1597" s="177"/>
      <c r="C1597" s="177"/>
      <c r="D1597" s="177"/>
      <c r="E1597" s="177"/>
      <c r="F1597" s="177"/>
      <c r="G1597" s="177"/>
      <c r="H1597" s="177"/>
      <c r="I1597" s="177"/>
      <c r="J1597" s="177"/>
      <c r="K1597" s="177"/>
      <c r="L1597" s="177"/>
      <c r="M1597" s="178" t="s">
        <v>191</v>
      </c>
      <c r="N1597" s="178" t="s">
        <v>194</v>
      </c>
      <c r="O1597" s="198">
        <f>IF( AND($M1597&lt;&gt;"", $N1597&lt;&gt;""), VLOOKUP( IF(ISERROR(VLOOKUP($M1597,Datos!$B$8:$C$13,2,0)),0,VLOOKUP($M1597,Datos!$B$8:$C$13,2,0)), Datos!$I$9:$N$13, IF(ISERROR(VLOOKUP($N1597,Datos!$B$17:$C$21,2,0)),0,VLOOKUP($N1597, Datos!$B$17:$C$21,2,0)+1),  0),  "-")</f>
        <v>22</v>
      </c>
      <c r="P1597" s="177"/>
      <c r="Q1597" s="177"/>
      <c r="R1597" s="177"/>
      <c r="S1597" s="178" t="s">
        <v>40</v>
      </c>
      <c r="T1597" s="198" t="str">
        <f>IF(ISERROR(VLOOKUP($S1597,Datos!$B$25:$C$29,2,0)),"", VLOOKUP($S1597,Datos!$B$25:$C$29,2,0))</f>
        <v>Alta</v>
      </c>
      <c r="U1597" s="198" t="str">
        <f>VLOOKUP($S1597,'Efectividad de Controles'!$B$5:$D$9,3,0)</f>
        <v>Impacto / Probabilidad</v>
      </c>
      <c r="V1597" s="177"/>
      <c r="W1597" s="177"/>
      <c r="X1597" s="178" t="s">
        <v>191</v>
      </c>
      <c r="Y1597" s="178" t="s">
        <v>196</v>
      </c>
      <c r="Z1597" s="198">
        <f>IF( AND($X1597&lt;&gt;"", $Y1597&lt;&gt;""), VLOOKUP( IF(ISERROR(VLOOKUP($X1597,Datos!$B$8:$C$13,2,0)),0,VLOOKUP($X1597,Datos!$B$8:$C$13,2,0)), Datos!$I$9:$N$13, IF(ISERROR(VLOOKUP($Y1597,Datos!$B$17:$C$21,2,0)),0,VLOOKUP($Y1597, Datos!$B$17:$C$21,2,0)+1),  0),  "-")</f>
        <v>25</v>
      </c>
      <c r="AA1597" s="177"/>
      <c r="AB1597" s="177"/>
      <c r="AC1597" s="179"/>
      <c r="AD1597" s="180"/>
      <c r="AE1597" s="198">
        <f t="shared" si="75"/>
        <v>22</v>
      </c>
      <c r="AF1597" s="198">
        <f t="shared" si="76"/>
        <v>25</v>
      </c>
      <c r="AG1597" s="178">
        <v>3</v>
      </c>
      <c r="AH1597" s="198" t="str">
        <f>IF(ISERROR(VLOOKUP($AG1597,Datos!$A$9:$E$13,2,0)),"",VLOOKUP($AG1597,Datos!$A$9:$E$13,2,0))</f>
        <v>3 Moderado</v>
      </c>
      <c r="AI1597" s="197" t="str">
        <f>IF(ISERROR(VLOOKUP($AJ1597,Datos!$D$8:$E$13,2,0)),0,VLOOKUP($AJ1597,Datos!$D$8:$E$13,2,0))</f>
        <v>Extremadamente Dañino</v>
      </c>
      <c r="AJ1597" s="198">
        <f>IF(ISERROR(VLOOKUP($X1597,Datos!$B$8:$E$13,3,0)), 0, VLOOKUP($X1597,Datos!$B$8:$E$13,3,0))</f>
        <v>4</v>
      </c>
      <c r="AK1597" s="198">
        <f>IF(ISERROR(VLOOKUP(AL1597,Datos!D1590:E1595,2,0)),0,VLOOKUP(AL1597,Datos!D1590:E1595,2,0))</f>
        <v>0</v>
      </c>
      <c r="AL1597" s="198">
        <f>IF(ISERROR(VLOOKUP(Y1597,Datos!B1590:E1595,3,0)),0,VLOOKUP(Y1597,Datos!B1590:E1595,3,0))</f>
        <v>0</v>
      </c>
      <c r="AM1597" s="198">
        <f t="shared" si="77"/>
        <v>4</v>
      </c>
      <c r="AN1597" s="198" t="str">
        <f>IF(ISERROR(VLOOKUP($AM1597,Datos!$I$24:$J$28,2,0)),"-",VLOOKUP($AM1597,Datos!$I$24:$J$28,2,0))</f>
        <v>Moderado</v>
      </c>
    </row>
    <row r="1598" spans="1:40" s="199" customFormat="1">
      <c r="A1598" s="196"/>
      <c r="B1598" s="177"/>
      <c r="C1598" s="177"/>
      <c r="D1598" s="177"/>
      <c r="E1598" s="177"/>
      <c r="F1598" s="177"/>
      <c r="G1598" s="177"/>
      <c r="H1598" s="177"/>
      <c r="I1598" s="177"/>
      <c r="J1598" s="177"/>
      <c r="K1598" s="177"/>
      <c r="L1598" s="177"/>
      <c r="M1598" s="178" t="s">
        <v>191</v>
      </c>
      <c r="N1598" s="178" t="s">
        <v>194</v>
      </c>
      <c r="O1598" s="198">
        <f>IF( AND($M1598&lt;&gt;"", $N1598&lt;&gt;""), VLOOKUP( IF(ISERROR(VLOOKUP($M1598,Datos!$B$8:$C$13,2,0)),0,VLOOKUP($M1598,Datos!$B$8:$C$13,2,0)), Datos!$I$9:$N$13, IF(ISERROR(VLOOKUP($N1598,Datos!$B$17:$C$21,2,0)),0,VLOOKUP($N1598, Datos!$B$17:$C$21,2,0)+1),  0),  "-")</f>
        <v>22</v>
      </c>
      <c r="P1598" s="177"/>
      <c r="Q1598" s="177"/>
      <c r="R1598" s="177"/>
      <c r="S1598" s="178" t="s">
        <v>40</v>
      </c>
      <c r="T1598" s="198" t="str">
        <f>IF(ISERROR(VLOOKUP($S1598,Datos!$B$25:$C$29,2,0)),"", VLOOKUP($S1598,Datos!$B$25:$C$29,2,0))</f>
        <v>Alta</v>
      </c>
      <c r="U1598" s="198" t="str">
        <f>VLOOKUP($S1598,'Efectividad de Controles'!$B$5:$D$9,3,0)</f>
        <v>Impacto / Probabilidad</v>
      </c>
      <c r="V1598" s="177"/>
      <c r="W1598" s="177"/>
      <c r="X1598" s="178" t="s">
        <v>191</v>
      </c>
      <c r="Y1598" s="178" t="s">
        <v>196</v>
      </c>
      <c r="Z1598" s="198">
        <f>IF( AND($X1598&lt;&gt;"", $Y1598&lt;&gt;""), VLOOKUP( IF(ISERROR(VLOOKUP($X1598,Datos!$B$8:$C$13,2,0)),0,VLOOKUP($X1598,Datos!$B$8:$C$13,2,0)), Datos!$I$9:$N$13, IF(ISERROR(VLOOKUP($Y1598,Datos!$B$17:$C$21,2,0)),0,VLOOKUP($Y1598, Datos!$B$17:$C$21,2,0)+1),  0),  "-")</f>
        <v>25</v>
      </c>
      <c r="AA1598" s="177"/>
      <c r="AB1598" s="177"/>
      <c r="AC1598" s="179"/>
      <c r="AD1598" s="180"/>
      <c r="AE1598" s="198">
        <f t="shared" si="75"/>
        <v>22</v>
      </c>
      <c r="AF1598" s="198">
        <f t="shared" si="76"/>
        <v>25</v>
      </c>
      <c r="AG1598" s="178">
        <v>3</v>
      </c>
      <c r="AH1598" s="198" t="str">
        <f>IF(ISERROR(VLOOKUP($AG1598,Datos!$A$9:$E$13,2,0)),"",VLOOKUP($AG1598,Datos!$A$9:$E$13,2,0))</f>
        <v>3 Moderado</v>
      </c>
      <c r="AI1598" s="197" t="str">
        <f>IF(ISERROR(VLOOKUP($AJ1598,Datos!$D$8:$E$13,2,0)),0,VLOOKUP($AJ1598,Datos!$D$8:$E$13,2,0))</f>
        <v>Extremadamente Dañino</v>
      </c>
      <c r="AJ1598" s="198">
        <f>IF(ISERROR(VLOOKUP($X1598,Datos!$B$8:$E$13,3,0)), 0, VLOOKUP($X1598,Datos!$B$8:$E$13,3,0))</f>
        <v>4</v>
      </c>
      <c r="AK1598" s="198">
        <f>IF(ISERROR(VLOOKUP(AL1598,Datos!D1591:E1596,2,0)),0,VLOOKUP(AL1598,Datos!D1591:E1596,2,0))</f>
        <v>0</v>
      </c>
      <c r="AL1598" s="198">
        <f>IF(ISERROR(VLOOKUP(Y1598,Datos!B1591:E1596,3,0)),0,VLOOKUP(Y1598,Datos!B1591:E1596,3,0))</f>
        <v>0</v>
      </c>
      <c r="AM1598" s="198">
        <f t="shared" si="77"/>
        <v>4</v>
      </c>
      <c r="AN1598" s="198" t="str">
        <f>IF(ISERROR(VLOOKUP($AM1598,Datos!$I$24:$J$28,2,0)),"-",VLOOKUP($AM1598,Datos!$I$24:$J$28,2,0))</f>
        <v>Moderado</v>
      </c>
    </row>
    <row r="1599" spans="1:40" s="199" customFormat="1">
      <c r="A1599" s="196"/>
      <c r="B1599" s="177"/>
      <c r="C1599" s="177"/>
      <c r="D1599" s="177"/>
      <c r="E1599" s="177"/>
      <c r="F1599" s="177"/>
      <c r="G1599" s="177"/>
      <c r="H1599" s="177"/>
      <c r="I1599" s="177"/>
      <c r="J1599" s="177"/>
      <c r="K1599" s="177"/>
      <c r="L1599" s="177"/>
      <c r="M1599" s="178" t="s">
        <v>191</v>
      </c>
      <c r="N1599" s="178" t="s">
        <v>194</v>
      </c>
      <c r="O1599" s="198">
        <f>IF( AND($M1599&lt;&gt;"", $N1599&lt;&gt;""), VLOOKUP( IF(ISERROR(VLOOKUP($M1599,Datos!$B$8:$C$13,2,0)),0,VLOOKUP($M1599,Datos!$B$8:$C$13,2,0)), Datos!$I$9:$N$13, IF(ISERROR(VLOOKUP($N1599,Datos!$B$17:$C$21,2,0)),0,VLOOKUP($N1599, Datos!$B$17:$C$21,2,0)+1),  0),  "-")</f>
        <v>22</v>
      </c>
      <c r="P1599" s="177"/>
      <c r="Q1599" s="177"/>
      <c r="R1599" s="177"/>
      <c r="S1599" s="178" t="s">
        <v>40</v>
      </c>
      <c r="T1599" s="198" t="str">
        <f>IF(ISERROR(VLOOKUP($S1599,Datos!$B$25:$C$29,2,0)),"", VLOOKUP($S1599,Datos!$B$25:$C$29,2,0))</f>
        <v>Alta</v>
      </c>
      <c r="U1599" s="198" t="str">
        <f>VLOOKUP($S1599,'Efectividad de Controles'!$B$5:$D$9,3,0)</f>
        <v>Impacto / Probabilidad</v>
      </c>
      <c r="V1599" s="177"/>
      <c r="W1599" s="177"/>
      <c r="X1599" s="178" t="s">
        <v>191</v>
      </c>
      <c r="Y1599" s="178" t="s">
        <v>196</v>
      </c>
      <c r="Z1599" s="198">
        <f>IF( AND($X1599&lt;&gt;"", $Y1599&lt;&gt;""), VLOOKUP( IF(ISERROR(VLOOKUP($X1599,Datos!$B$8:$C$13,2,0)),0,VLOOKUP($X1599,Datos!$B$8:$C$13,2,0)), Datos!$I$9:$N$13, IF(ISERROR(VLOOKUP($Y1599,Datos!$B$17:$C$21,2,0)),0,VLOOKUP($Y1599, Datos!$B$17:$C$21,2,0)+1),  0),  "-")</f>
        <v>25</v>
      </c>
      <c r="AA1599" s="177"/>
      <c r="AB1599" s="177"/>
      <c r="AC1599" s="179"/>
      <c r="AD1599" s="180"/>
      <c r="AE1599" s="198">
        <f t="shared" si="75"/>
        <v>22</v>
      </c>
      <c r="AF1599" s="198">
        <f t="shared" si="76"/>
        <v>25</v>
      </c>
      <c r="AG1599" s="178">
        <v>3</v>
      </c>
      <c r="AH1599" s="198" t="str">
        <f>IF(ISERROR(VLOOKUP($AG1599,Datos!$A$9:$E$13,2,0)),"",VLOOKUP($AG1599,Datos!$A$9:$E$13,2,0))</f>
        <v>3 Moderado</v>
      </c>
      <c r="AI1599" s="197" t="str">
        <f>IF(ISERROR(VLOOKUP($AJ1599,Datos!$D$8:$E$13,2,0)),0,VLOOKUP($AJ1599,Datos!$D$8:$E$13,2,0))</f>
        <v>Extremadamente Dañino</v>
      </c>
      <c r="AJ1599" s="198">
        <f>IF(ISERROR(VLOOKUP($X1599,Datos!$B$8:$E$13,3,0)), 0, VLOOKUP($X1599,Datos!$B$8:$E$13,3,0))</f>
        <v>4</v>
      </c>
      <c r="AK1599" s="198">
        <f>IF(ISERROR(VLOOKUP(AL1599,Datos!D1592:E1597,2,0)),0,VLOOKUP(AL1599,Datos!D1592:E1597,2,0))</f>
        <v>0</v>
      </c>
      <c r="AL1599" s="198">
        <f>IF(ISERROR(VLOOKUP(Y1599,Datos!B1592:E1597,3,0)),0,VLOOKUP(Y1599,Datos!B1592:E1597,3,0))</f>
        <v>0</v>
      </c>
      <c r="AM1599" s="198">
        <f t="shared" si="77"/>
        <v>4</v>
      </c>
      <c r="AN1599" s="198" t="str">
        <f>IF(ISERROR(VLOOKUP($AM1599,Datos!$I$24:$J$28,2,0)),"-",VLOOKUP($AM1599,Datos!$I$24:$J$28,2,0))</f>
        <v>Moderado</v>
      </c>
    </row>
    <row r="1600" spans="1:40" s="199" customFormat="1">
      <c r="A1600" s="196"/>
      <c r="B1600" s="177"/>
      <c r="C1600" s="177"/>
      <c r="D1600" s="177"/>
      <c r="E1600" s="177"/>
      <c r="F1600" s="177"/>
      <c r="G1600" s="177"/>
      <c r="H1600" s="177"/>
      <c r="I1600" s="177"/>
      <c r="J1600" s="177"/>
      <c r="K1600" s="177"/>
      <c r="L1600" s="177"/>
      <c r="M1600" s="178" t="s">
        <v>191</v>
      </c>
      <c r="N1600" s="178" t="s">
        <v>194</v>
      </c>
      <c r="O1600" s="198">
        <f>IF( AND($M1600&lt;&gt;"", $N1600&lt;&gt;""), VLOOKUP( IF(ISERROR(VLOOKUP($M1600,Datos!$B$8:$C$13,2,0)),0,VLOOKUP($M1600,Datos!$B$8:$C$13,2,0)), Datos!$I$9:$N$13, IF(ISERROR(VLOOKUP($N1600,Datos!$B$17:$C$21,2,0)),0,VLOOKUP($N1600, Datos!$B$17:$C$21,2,0)+1),  0),  "-")</f>
        <v>22</v>
      </c>
      <c r="P1600" s="177"/>
      <c r="Q1600" s="177"/>
      <c r="R1600" s="177"/>
      <c r="S1600" s="178" t="s">
        <v>40</v>
      </c>
      <c r="T1600" s="198" t="str">
        <f>IF(ISERROR(VLOOKUP($S1600,Datos!$B$25:$C$29,2,0)),"", VLOOKUP($S1600,Datos!$B$25:$C$29,2,0))</f>
        <v>Alta</v>
      </c>
      <c r="U1600" s="198" t="str">
        <f>VLOOKUP($S1600,'Efectividad de Controles'!$B$5:$D$9,3,0)</f>
        <v>Impacto / Probabilidad</v>
      </c>
      <c r="V1600" s="177"/>
      <c r="W1600" s="177"/>
      <c r="X1600" s="178" t="s">
        <v>191</v>
      </c>
      <c r="Y1600" s="178" t="s">
        <v>196</v>
      </c>
      <c r="Z1600" s="198">
        <f>IF( AND($X1600&lt;&gt;"", $Y1600&lt;&gt;""), VLOOKUP( IF(ISERROR(VLOOKUP($X1600,Datos!$B$8:$C$13,2,0)),0,VLOOKUP($X1600,Datos!$B$8:$C$13,2,0)), Datos!$I$9:$N$13, IF(ISERROR(VLOOKUP($Y1600,Datos!$B$17:$C$21,2,0)),0,VLOOKUP($Y1600, Datos!$B$17:$C$21,2,0)+1),  0),  "-")</f>
        <v>25</v>
      </c>
      <c r="AA1600" s="177"/>
      <c r="AB1600" s="177"/>
      <c r="AC1600" s="179"/>
      <c r="AD1600" s="180"/>
      <c r="AE1600" s="198">
        <f t="shared" si="75"/>
        <v>22</v>
      </c>
      <c r="AF1600" s="198">
        <f t="shared" si="76"/>
        <v>25</v>
      </c>
      <c r="AG1600" s="178">
        <v>3</v>
      </c>
      <c r="AH1600" s="198" t="str">
        <f>IF(ISERROR(VLOOKUP($AG1600,Datos!$A$9:$E$13,2,0)),"",VLOOKUP($AG1600,Datos!$A$9:$E$13,2,0))</f>
        <v>3 Moderado</v>
      </c>
      <c r="AI1600" s="197" t="str">
        <f>IF(ISERROR(VLOOKUP($AJ1600,Datos!$D$8:$E$13,2,0)),0,VLOOKUP($AJ1600,Datos!$D$8:$E$13,2,0))</f>
        <v>Extremadamente Dañino</v>
      </c>
      <c r="AJ1600" s="198">
        <f>IF(ISERROR(VLOOKUP($X1600,Datos!$B$8:$E$13,3,0)), 0, VLOOKUP($X1600,Datos!$B$8:$E$13,3,0))</f>
        <v>4</v>
      </c>
      <c r="AK1600" s="198">
        <f>IF(ISERROR(VLOOKUP(AL1600,Datos!D1593:E1598,2,0)),0,VLOOKUP(AL1600,Datos!D1593:E1598,2,0))</f>
        <v>0</v>
      </c>
      <c r="AL1600" s="198">
        <f>IF(ISERROR(VLOOKUP(Y1600,Datos!B1593:E1598,3,0)),0,VLOOKUP(Y1600,Datos!B1593:E1598,3,0))</f>
        <v>0</v>
      </c>
      <c r="AM1600" s="198">
        <f t="shared" si="77"/>
        <v>4</v>
      </c>
      <c r="AN1600" s="198" t="str">
        <f>IF(ISERROR(VLOOKUP($AM1600,Datos!$I$24:$J$28,2,0)),"-",VLOOKUP($AM1600,Datos!$I$24:$J$28,2,0))</f>
        <v>Moderado</v>
      </c>
    </row>
    <row r="1601" spans="1:40" s="199" customFormat="1">
      <c r="A1601" s="196"/>
      <c r="B1601" s="177"/>
      <c r="C1601" s="177"/>
      <c r="D1601" s="177"/>
      <c r="E1601" s="177"/>
      <c r="F1601" s="177"/>
      <c r="G1601" s="177"/>
      <c r="H1601" s="177"/>
      <c r="I1601" s="177"/>
      <c r="J1601" s="177"/>
      <c r="K1601" s="177"/>
      <c r="L1601" s="177"/>
      <c r="M1601" s="178" t="s">
        <v>191</v>
      </c>
      <c r="N1601" s="178" t="s">
        <v>194</v>
      </c>
      <c r="O1601" s="198">
        <f>IF( AND($M1601&lt;&gt;"", $N1601&lt;&gt;""), VLOOKUP( IF(ISERROR(VLOOKUP($M1601,Datos!$B$8:$C$13,2,0)),0,VLOOKUP($M1601,Datos!$B$8:$C$13,2,0)), Datos!$I$9:$N$13, IF(ISERROR(VLOOKUP($N1601,Datos!$B$17:$C$21,2,0)),0,VLOOKUP($N1601, Datos!$B$17:$C$21,2,0)+1),  0),  "-")</f>
        <v>22</v>
      </c>
      <c r="P1601" s="177"/>
      <c r="Q1601" s="177"/>
      <c r="R1601" s="177"/>
      <c r="S1601" s="178" t="s">
        <v>40</v>
      </c>
      <c r="T1601" s="198" t="str">
        <f>IF(ISERROR(VLOOKUP($S1601,Datos!$B$25:$C$29,2,0)),"", VLOOKUP($S1601,Datos!$B$25:$C$29,2,0))</f>
        <v>Alta</v>
      </c>
      <c r="U1601" s="198" t="str">
        <f>VLOOKUP($S1601,'Efectividad de Controles'!$B$5:$D$9,3,0)</f>
        <v>Impacto / Probabilidad</v>
      </c>
      <c r="V1601" s="177"/>
      <c r="W1601" s="177"/>
      <c r="X1601" s="178" t="s">
        <v>191</v>
      </c>
      <c r="Y1601" s="178" t="s">
        <v>196</v>
      </c>
      <c r="Z1601" s="198">
        <f>IF( AND($X1601&lt;&gt;"", $Y1601&lt;&gt;""), VLOOKUP( IF(ISERROR(VLOOKUP($X1601,Datos!$B$8:$C$13,2,0)),0,VLOOKUP($X1601,Datos!$B$8:$C$13,2,0)), Datos!$I$9:$N$13, IF(ISERROR(VLOOKUP($Y1601,Datos!$B$17:$C$21,2,0)),0,VLOOKUP($Y1601, Datos!$B$17:$C$21,2,0)+1),  0),  "-")</f>
        <v>25</v>
      </c>
      <c r="AA1601" s="177"/>
      <c r="AB1601" s="177"/>
      <c r="AC1601" s="179"/>
      <c r="AD1601" s="180"/>
      <c r="AE1601" s="198">
        <f t="shared" si="75"/>
        <v>22</v>
      </c>
      <c r="AF1601" s="198">
        <f t="shared" si="76"/>
        <v>25</v>
      </c>
      <c r="AG1601" s="178">
        <v>3</v>
      </c>
      <c r="AH1601" s="198" t="str">
        <f>IF(ISERROR(VLOOKUP($AG1601,Datos!$A$9:$E$13,2,0)),"",VLOOKUP($AG1601,Datos!$A$9:$E$13,2,0))</f>
        <v>3 Moderado</v>
      </c>
      <c r="AI1601" s="197" t="str">
        <f>IF(ISERROR(VLOOKUP($AJ1601,Datos!$D$8:$E$13,2,0)),0,VLOOKUP($AJ1601,Datos!$D$8:$E$13,2,0))</f>
        <v>Extremadamente Dañino</v>
      </c>
      <c r="AJ1601" s="198">
        <f>IF(ISERROR(VLOOKUP($X1601,Datos!$B$8:$E$13,3,0)), 0, VLOOKUP($X1601,Datos!$B$8:$E$13,3,0))</f>
        <v>4</v>
      </c>
      <c r="AK1601" s="198">
        <f>IF(ISERROR(VLOOKUP(AL1601,Datos!D1594:E1599,2,0)),0,VLOOKUP(AL1601,Datos!D1594:E1599,2,0))</f>
        <v>0</v>
      </c>
      <c r="AL1601" s="198">
        <f>IF(ISERROR(VLOOKUP(Y1601,Datos!B1594:E1599,3,0)),0,VLOOKUP(Y1601,Datos!B1594:E1599,3,0))</f>
        <v>0</v>
      </c>
      <c r="AM1601" s="198">
        <f t="shared" si="77"/>
        <v>4</v>
      </c>
      <c r="AN1601" s="198" t="str">
        <f>IF(ISERROR(VLOOKUP($AM1601,Datos!$I$24:$J$28,2,0)),"-",VLOOKUP($AM1601,Datos!$I$24:$J$28,2,0))</f>
        <v>Moderado</v>
      </c>
    </row>
    <row r="1602" spans="1:40" s="199" customFormat="1">
      <c r="A1602" s="196"/>
      <c r="B1602" s="177"/>
      <c r="C1602" s="177"/>
      <c r="D1602" s="177"/>
      <c r="E1602" s="177"/>
      <c r="F1602" s="177"/>
      <c r="G1602" s="177"/>
      <c r="H1602" s="177"/>
      <c r="I1602" s="177"/>
      <c r="J1602" s="177"/>
      <c r="K1602" s="177"/>
      <c r="L1602" s="177"/>
      <c r="M1602" s="178" t="s">
        <v>191</v>
      </c>
      <c r="N1602" s="178" t="s">
        <v>194</v>
      </c>
      <c r="O1602" s="198">
        <f>IF( AND($M1602&lt;&gt;"", $N1602&lt;&gt;""), VLOOKUP( IF(ISERROR(VLOOKUP($M1602,Datos!$B$8:$C$13,2,0)),0,VLOOKUP($M1602,Datos!$B$8:$C$13,2,0)), Datos!$I$9:$N$13, IF(ISERROR(VLOOKUP($N1602,Datos!$B$17:$C$21,2,0)),0,VLOOKUP($N1602, Datos!$B$17:$C$21,2,0)+1),  0),  "-")</f>
        <v>22</v>
      </c>
      <c r="P1602" s="177"/>
      <c r="Q1602" s="177"/>
      <c r="R1602" s="177"/>
      <c r="S1602" s="178" t="s">
        <v>40</v>
      </c>
      <c r="T1602" s="198" t="str">
        <f>IF(ISERROR(VLOOKUP($S1602,Datos!$B$25:$C$29,2,0)),"", VLOOKUP($S1602,Datos!$B$25:$C$29,2,0))</f>
        <v>Alta</v>
      </c>
      <c r="U1602" s="198" t="str">
        <f>VLOOKUP($S1602,'Efectividad de Controles'!$B$5:$D$9,3,0)</f>
        <v>Impacto / Probabilidad</v>
      </c>
      <c r="V1602" s="177"/>
      <c r="W1602" s="177"/>
      <c r="X1602" s="178" t="s">
        <v>191</v>
      </c>
      <c r="Y1602" s="178" t="s">
        <v>196</v>
      </c>
      <c r="Z1602" s="198">
        <f>IF( AND($X1602&lt;&gt;"", $Y1602&lt;&gt;""), VLOOKUP( IF(ISERROR(VLOOKUP($X1602,Datos!$B$8:$C$13,2,0)),0,VLOOKUP($X1602,Datos!$B$8:$C$13,2,0)), Datos!$I$9:$N$13, IF(ISERROR(VLOOKUP($Y1602,Datos!$B$17:$C$21,2,0)),0,VLOOKUP($Y1602, Datos!$B$17:$C$21,2,0)+1),  0),  "-")</f>
        <v>25</v>
      </c>
      <c r="AA1602" s="177"/>
      <c r="AB1602" s="177"/>
      <c r="AC1602" s="179"/>
      <c r="AD1602" s="180"/>
      <c r="AE1602" s="198">
        <f t="shared" si="75"/>
        <v>22</v>
      </c>
      <c r="AF1602" s="198">
        <f t="shared" si="76"/>
        <v>25</v>
      </c>
      <c r="AG1602" s="178">
        <v>3</v>
      </c>
      <c r="AH1602" s="198" t="str">
        <f>IF(ISERROR(VLOOKUP($AG1602,Datos!$A$9:$E$13,2,0)),"",VLOOKUP($AG1602,Datos!$A$9:$E$13,2,0))</f>
        <v>3 Moderado</v>
      </c>
      <c r="AI1602" s="197" t="str">
        <f>IF(ISERROR(VLOOKUP($AJ1602,Datos!$D$8:$E$13,2,0)),0,VLOOKUP($AJ1602,Datos!$D$8:$E$13,2,0))</f>
        <v>Extremadamente Dañino</v>
      </c>
      <c r="AJ1602" s="198">
        <f>IF(ISERROR(VLOOKUP($X1602,Datos!$B$8:$E$13,3,0)), 0, VLOOKUP($X1602,Datos!$B$8:$E$13,3,0))</f>
        <v>4</v>
      </c>
      <c r="AK1602" s="198">
        <f>IF(ISERROR(VLOOKUP(AL1602,Datos!D1595:E1600,2,0)),0,VLOOKUP(AL1602,Datos!D1595:E1600,2,0))</f>
        <v>0</v>
      </c>
      <c r="AL1602" s="198">
        <f>IF(ISERROR(VLOOKUP(Y1602,Datos!B1595:E1600,3,0)),0,VLOOKUP(Y1602,Datos!B1595:E1600,3,0))</f>
        <v>0</v>
      </c>
      <c r="AM1602" s="198">
        <f t="shared" si="77"/>
        <v>4</v>
      </c>
      <c r="AN1602" s="198" t="str">
        <f>IF(ISERROR(VLOOKUP($AM1602,Datos!$I$24:$J$28,2,0)),"-",VLOOKUP($AM1602,Datos!$I$24:$J$28,2,0))</f>
        <v>Moderado</v>
      </c>
    </row>
    <row r="1603" spans="1:40" s="199" customFormat="1">
      <c r="A1603" s="196"/>
      <c r="B1603" s="177"/>
      <c r="C1603" s="177"/>
      <c r="D1603" s="177"/>
      <c r="E1603" s="177"/>
      <c r="F1603" s="177"/>
      <c r="G1603" s="177"/>
      <c r="H1603" s="177"/>
      <c r="I1603" s="177"/>
      <c r="J1603" s="177"/>
      <c r="K1603" s="177"/>
      <c r="L1603" s="177"/>
      <c r="M1603" s="178" t="s">
        <v>191</v>
      </c>
      <c r="N1603" s="178" t="s">
        <v>194</v>
      </c>
      <c r="O1603" s="198">
        <f>IF( AND($M1603&lt;&gt;"", $N1603&lt;&gt;""), VLOOKUP( IF(ISERROR(VLOOKUP($M1603,Datos!$B$8:$C$13,2,0)),0,VLOOKUP($M1603,Datos!$B$8:$C$13,2,0)), Datos!$I$9:$N$13, IF(ISERROR(VLOOKUP($N1603,Datos!$B$17:$C$21,2,0)),0,VLOOKUP($N1603, Datos!$B$17:$C$21,2,0)+1),  0),  "-")</f>
        <v>22</v>
      </c>
      <c r="P1603" s="177"/>
      <c r="Q1603" s="177"/>
      <c r="R1603" s="177"/>
      <c r="S1603" s="178" t="s">
        <v>40</v>
      </c>
      <c r="T1603" s="198" t="str">
        <f>IF(ISERROR(VLOOKUP($S1603,Datos!$B$25:$C$29,2,0)),"", VLOOKUP($S1603,Datos!$B$25:$C$29,2,0))</f>
        <v>Alta</v>
      </c>
      <c r="U1603" s="198" t="str">
        <f>VLOOKUP($S1603,'Efectividad de Controles'!$B$5:$D$9,3,0)</f>
        <v>Impacto / Probabilidad</v>
      </c>
      <c r="V1603" s="177"/>
      <c r="W1603" s="177"/>
      <c r="X1603" s="178" t="s">
        <v>191</v>
      </c>
      <c r="Y1603" s="178" t="s">
        <v>196</v>
      </c>
      <c r="Z1603" s="198">
        <f>IF( AND($X1603&lt;&gt;"", $Y1603&lt;&gt;""), VLOOKUP( IF(ISERROR(VLOOKUP($X1603,Datos!$B$8:$C$13,2,0)),0,VLOOKUP($X1603,Datos!$B$8:$C$13,2,0)), Datos!$I$9:$N$13, IF(ISERROR(VLOOKUP($Y1603,Datos!$B$17:$C$21,2,0)),0,VLOOKUP($Y1603, Datos!$B$17:$C$21,2,0)+1),  0),  "-")</f>
        <v>25</v>
      </c>
      <c r="AA1603" s="177"/>
      <c r="AB1603" s="177"/>
      <c r="AC1603" s="179"/>
      <c r="AD1603" s="180"/>
      <c r="AE1603" s="198">
        <f t="shared" si="75"/>
        <v>22</v>
      </c>
      <c r="AF1603" s="198">
        <f t="shared" si="76"/>
        <v>25</v>
      </c>
      <c r="AG1603" s="178">
        <v>3</v>
      </c>
      <c r="AH1603" s="198" t="str">
        <f>IF(ISERROR(VLOOKUP($AG1603,Datos!$A$9:$E$13,2,0)),"",VLOOKUP($AG1603,Datos!$A$9:$E$13,2,0))</f>
        <v>3 Moderado</v>
      </c>
      <c r="AI1603" s="197" t="str">
        <f>IF(ISERROR(VLOOKUP($AJ1603,Datos!$D$8:$E$13,2,0)),0,VLOOKUP($AJ1603,Datos!$D$8:$E$13,2,0))</f>
        <v>Extremadamente Dañino</v>
      </c>
      <c r="AJ1603" s="198">
        <f>IF(ISERROR(VLOOKUP($X1603,Datos!$B$8:$E$13,3,0)), 0, VLOOKUP($X1603,Datos!$B$8:$E$13,3,0))</f>
        <v>4</v>
      </c>
      <c r="AK1603" s="198">
        <f>IF(ISERROR(VLOOKUP(AL1603,Datos!D1596:E1601,2,0)),0,VLOOKUP(AL1603,Datos!D1596:E1601,2,0))</f>
        <v>0</v>
      </c>
      <c r="AL1603" s="198">
        <f>IF(ISERROR(VLOOKUP(Y1603,Datos!B1596:E1601,3,0)),0,VLOOKUP(Y1603,Datos!B1596:E1601,3,0))</f>
        <v>0</v>
      </c>
      <c r="AM1603" s="198">
        <f t="shared" si="77"/>
        <v>4</v>
      </c>
      <c r="AN1603" s="198" t="str">
        <f>IF(ISERROR(VLOOKUP($AM1603,Datos!$I$24:$J$28,2,0)),"-",VLOOKUP($AM1603,Datos!$I$24:$J$28,2,0))</f>
        <v>Moderado</v>
      </c>
    </row>
    <row r="1604" spans="1:40" s="199" customFormat="1">
      <c r="A1604" s="196"/>
      <c r="B1604" s="177"/>
      <c r="C1604" s="177"/>
      <c r="D1604" s="177"/>
      <c r="E1604" s="177"/>
      <c r="F1604" s="177"/>
      <c r="G1604" s="177"/>
      <c r="H1604" s="177"/>
      <c r="I1604" s="177"/>
      <c r="J1604" s="177"/>
      <c r="K1604" s="177"/>
      <c r="L1604" s="177"/>
      <c r="M1604" s="178" t="s">
        <v>191</v>
      </c>
      <c r="N1604" s="178" t="s">
        <v>194</v>
      </c>
      <c r="O1604" s="198">
        <f>IF( AND($M1604&lt;&gt;"", $N1604&lt;&gt;""), VLOOKUP( IF(ISERROR(VLOOKUP($M1604,Datos!$B$8:$C$13,2,0)),0,VLOOKUP($M1604,Datos!$B$8:$C$13,2,0)), Datos!$I$9:$N$13, IF(ISERROR(VLOOKUP($N1604,Datos!$B$17:$C$21,2,0)),0,VLOOKUP($N1604, Datos!$B$17:$C$21,2,0)+1),  0),  "-")</f>
        <v>22</v>
      </c>
      <c r="P1604" s="177"/>
      <c r="Q1604" s="177"/>
      <c r="R1604" s="177"/>
      <c r="S1604" s="178" t="s">
        <v>40</v>
      </c>
      <c r="T1604" s="198" t="str">
        <f>IF(ISERROR(VLOOKUP($S1604,Datos!$B$25:$C$29,2,0)),"", VLOOKUP($S1604,Datos!$B$25:$C$29,2,0))</f>
        <v>Alta</v>
      </c>
      <c r="U1604" s="198" t="str">
        <f>VLOOKUP($S1604,'Efectividad de Controles'!$B$5:$D$9,3,0)</f>
        <v>Impacto / Probabilidad</v>
      </c>
      <c r="V1604" s="177"/>
      <c r="W1604" s="177"/>
      <c r="X1604" s="178" t="s">
        <v>191</v>
      </c>
      <c r="Y1604" s="178" t="s">
        <v>196</v>
      </c>
      <c r="Z1604" s="198">
        <f>IF( AND($X1604&lt;&gt;"", $Y1604&lt;&gt;""), VLOOKUP( IF(ISERROR(VLOOKUP($X1604,Datos!$B$8:$C$13,2,0)),0,VLOOKUP($X1604,Datos!$B$8:$C$13,2,0)), Datos!$I$9:$N$13, IF(ISERROR(VLOOKUP($Y1604,Datos!$B$17:$C$21,2,0)),0,VLOOKUP($Y1604, Datos!$B$17:$C$21,2,0)+1),  0),  "-")</f>
        <v>25</v>
      </c>
      <c r="AA1604" s="177"/>
      <c r="AB1604" s="177"/>
      <c r="AC1604" s="179"/>
      <c r="AD1604" s="180"/>
      <c r="AE1604" s="198">
        <f t="shared" si="75"/>
        <v>22</v>
      </c>
      <c r="AF1604" s="198">
        <f t="shared" si="76"/>
        <v>25</v>
      </c>
      <c r="AG1604" s="178">
        <v>3</v>
      </c>
      <c r="AH1604" s="198" t="str">
        <f>IF(ISERROR(VLOOKUP($AG1604,Datos!$A$9:$E$13,2,0)),"",VLOOKUP($AG1604,Datos!$A$9:$E$13,2,0))</f>
        <v>3 Moderado</v>
      </c>
      <c r="AI1604" s="197" t="str">
        <f>IF(ISERROR(VLOOKUP($AJ1604,Datos!$D$8:$E$13,2,0)),0,VLOOKUP($AJ1604,Datos!$D$8:$E$13,2,0))</f>
        <v>Extremadamente Dañino</v>
      </c>
      <c r="AJ1604" s="198">
        <f>IF(ISERROR(VLOOKUP($X1604,Datos!$B$8:$E$13,3,0)), 0, VLOOKUP($X1604,Datos!$B$8:$E$13,3,0))</f>
        <v>4</v>
      </c>
      <c r="AK1604" s="198">
        <f>IF(ISERROR(VLOOKUP(AL1604,Datos!D1597:E1602,2,0)),0,VLOOKUP(AL1604,Datos!D1597:E1602,2,0))</f>
        <v>0</v>
      </c>
      <c r="AL1604" s="198">
        <f>IF(ISERROR(VLOOKUP(Y1604,Datos!B1597:E1602,3,0)),0,VLOOKUP(Y1604,Datos!B1597:E1602,3,0))</f>
        <v>0</v>
      </c>
      <c r="AM1604" s="198">
        <f t="shared" si="77"/>
        <v>4</v>
      </c>
      <c r="AN1604" s="198" t="str">
        <f>IF(ISERROR(VLOOKUP($AM1604,Datos!$I$24:$J$28,2,0)),"-",VLOOKUP($AM1604,Datos!$I$24:$J$28,2,0))</f>
        <v>Moderado</v>
      </c>
    </row>
    <row r="1605" spans="1:40" s="199" customFormat="1">
      <c r="A1605" s="196"/>
      <c r="B1605" s="177"/>
      <c r="C1605" s="177"/>
      <c r="D1605" s="177"/>
      <c r="E1605" s="177"/>
      <c r="F1605" s="177"/>
      <c r="G1605" s="177"/>
      <c r="H1605" s="177"/>
      <c r="I1605" s="177"/>
      <c r="J1605" s="177"/>
      <c r="K1605" s="177"/>
      <c r="L1605" s="177"/>
      <c r="M1605" s="178" t="s">
        <v>191</v>
      </c>
      <c r="N1605" s="178" t="s">
        <v>194</v>
      </c>
      <c r="O1605" s="198">
        <f>IF( AND($M1605&lt;&gt;"", $N1605&lt;&gt;""), VLOOKUP( IF(ISERROR(VLOOKUP($M1605,Datos!$B$8:$C$13,2,0)),0,VLOOKUP($M1605,Datos!$B$8:$C$13,2,0)), Datos!$I$9:$N$13, IF(ISERROR(VLOOKUP($N1605,Datos!$B$17:$C$21,2,0)),0,VLOOKUP($N1605, Datos!$B$17:$C$21,2,0)+1),  0),  "-")</f>
        <v>22</v>
      </c>
      <c r="P1605" s="177"/>
      <c r="Q1605" s="177"/>
      <c r="R1605" s="177"/>
      <c r="S1605" s="178" t="s">
        <v>40</v>
      </c>
      <c r="T1605" s="198" t="str">
        <f>IF(ISERROR(VLOOKUP($S1605,Datos!$B$25:$C$29,2,0)),"", VLOOKUP($S1605,Datos!$B$25:$C$29,2,0))</f>
        <v>Alta</v>
      </c>
      <c r="U1605" s="198" t="str">
        <f>VLOOKUP($S1605,'Efectividad de Controles'!$B$5:$D$9,3,0)</f>
        <v>Impacto / Probabilidad</v>
      </c>
      <c r="V1605" s="177"/>
      <c r="W1605" s="177"/>
      <c r="X1605" s="178" t="s">
        <v>191</v>
      </c>
      <c r="Y1605" s="178" t="s">
        <v>196</v>
      </c>
      <c r="Z1605" s="198">
        <f>IF( AND($X1605&lt;&gt;"", $Y1605&lt;&gt;""), VLOOKUP( IF(ISERROR(VLOOKUP($X1605,Datos!$B$8:$C$13,2,0)),0,VLOOKUP($X1605,Datos!$B$8:$C$13,2,0)), Datos!$I$9:$N$13, IF(ISERROR(VLOOKUP($Y1605,Datos!$B$17:$C$21,2,0)),0,VLOOKUP($Y1605, Datos!$B$17:$C$21,2,0)+1),  0),  "-")</f>
        <v>25</v>
      </c>
      <c r="AA1605" s="177"/>
      <c r="AB1605" s="177"/>
      <c r="AC1605" s="179"/>
      <c r="AD1605" s="180"/>
      <c r="AE1605" s="198">
        <f t="shared" si="75"/>
        <v>22</v>
      </c>
      <c r="AF1605" s="198">
        <f t="shared" si="76"/>
        <v>25</v>
      </c>
      <c r="AG1605" s="178">
        <v>3</v>
      </c>
      <c r="AH1605" s="198" t="str">
        <f>IF(ISERROR(VLOOKUP($AG1605,Datos!$A$9:$E$13,2,0)),"",VLOOKUP($AG1605,Datos!$A$9:$E$13,2,0))</f>
        <v>3 Moderado</v>
      </c>
      <c r="AI1605" s="197" t="str">
        <f>IF(ISERROR(VLOOKUP($AJ1605,Datos!$D$8:$E$13,2,0)),0,VLOOKUP($AJ1605,Datos!$D$8:$E$13,2,0))</f>
        <v>Extremadamente Dañino</v>
      </c>
      <c r="AJ1605" s="198">
        <f>IF(ISERROR(VLOOKUP($X1605,Datos!$B$8:$E$13,3,0)), 0, VLOOKUP($X1605,Datos!$B$8:$E$13,3,0))</f>
        <v>4</v>
      </c>
      <c r="AK1605" s="198">
        <f>IF(ISERROR(VLOOKUP(AL1605,Datos!D1598:E1603,2,0)),0,VLOOKUP(AL1605,Datos!D1598:E1603,2,0))</f>
        <v>0</v>
      </c>
      <c r="AL1605" s="198">
        <f>IF(ISERROR(VLOOKUP(Y1605,Datos!B1598:E1603,3,0)),0,VLOOKUP(Y1605,Datos!B1598:E1603,3,0))</f>
        <v>0</v>
      </c>
      <c r="AM1605" s="198">
        <f t="shared" si="77"/>
        <v>4</v>
      </c>
      <c r="AN1605" s="198" t="str">
        <f>IF(ISERROR(VLOOKUP($AM1605,Datos!$I$24:$J$28,2,0)),"-",VLOOKUP($AM1605,Datos!$I$24:$J$28,2,0))</f>
        <v>Moderado</v>
      </c>
    </row>
    <row r="1606" spans="1:40" s="199" customFormat="1">
      <c r="A1606" s="196"/>
      <c r="B1606" s="177"/>
      <c r="C1606" s="177"/>
      <c r="D1606" s="177"/>
      <c r="E1606" s="177"/>
      <c r="F1606" s="177"/>
      <c r="G1606" s="177"/>
      <c r="H1606" s="177"/>
      <c r="I1606" s="177"/>
      <c r="J1606" s="177"/>
      <c r="K1606" s="177"/>
      <c r="L1606" s="177"/>
      <c r="M1606" s="178" t="s">
        <v>191</v>
      </c>
      <c r="N1606" s="178" t="s">
        <v>194</v>
      </c>
      <c r="O1606" s="198">
        <f>IF( AND($M1606&lt;&gt;"", $N1606&lt;&gt;""), VLOOKUP( IF(ISERROR(VLOOKUP($M1606,Datos!$B$8:$C$13,2,0)),0,VLOOKUP($M1606,Datos!$B$8:$C$13,2,0)), Datos!$I$9:$N$13, IF(ISERROR(VLOOKUP($N1606,Datos!$B$17:$C$21,2,0)),0,VLOOKUP($N1606, Datos!$B$17:$C$21,2,0)+1),  0),  "-")</f>
        <v>22</v>
      </c>
      <c r="P1606" s="177"/>
      <c r="Q1606" s="177"/>
      <c r="R1606" s="177"/>
      <c r="S1606" s="178" t="s">
        <v>40</v>
      </c>
      <c r="T1606" s="198" t="str">
        <f>IF(ISERROR(VLOOKUP($S1606,Datos!$B$25:$C$29,2,0)),"", VLOOKUP($S1606,Datos!$B$25:$C$29,2,0))</f>
        <v>Alta</v>
      </c>
      <c r="U1606" s="198" t="str">
        <f>VLOOKUP($S1606,'Efectividad de Controles'!$B$5:$D$9,3,0)</f>
        <v>Impacto / Probabilidad</v>
      </c>
      <c r="V1606" s="177"/>
      <c r="W1606" s="177"/>
      <c r="X1606" s="178" t="s">
        <v>191</v>
      </c>
      <c r="Y1606" s="178" t="s">
        <v>196</v>
      </c>
      <c r="Z1606" s="198">
        <f>IF( AND($X1606&lt;&gt;"", $Y1606&lt;&gt;""), VLOOKUP( IF(ISERROR(VLOOKUP($X1606,Datos!$B$8:$C$13,2,0)),0,VLOOKUP($X1606,Datos!$B$8:$C$13,2,0)), Datos!$I$9:$N$13, IF(ISERROR(VLOOKUP($Y1606,Datos!$B$17:$C$21,2,0)),0,VLOOKUP($Y1606, Datos!$B$17:$C$21,2,0)+1),  0),  "-")</f>
        <v>25</v>
      </c>
      <c r="AA1606" s="177"/>
      <c r="AB1606" s="177"/>
      <c r="AC1606" s="179"/>
      <c r="AD1606" s="180"/>
      <c r="AE1606" s="198">
        <f t="shared" si="75"/>
        <v>22</v>
      </c>
      <c r="AF1606" s="198">
        <f t="shared" si="76"/>
        <v>25</v>
      </c>
      <c r="AG1606" s="178">
        <v>3</v>
      </c>
      <c r="AH1606" s="198" t="str">
        <f>IF(ISERROR(VLOOKUP($AG1606,Datos!$A$9:$E$13,2,0)),"",VLOOKUP($AG1606,Datos!$A$9:$E$13,2,0))</f>
        <v>3 Moderado</v>
      </c>
      <c r="AI1606" s="197" t="str">
        <f>IF(ISERROR(VLOOKUP($AJ1606,Datos!$D$8:$E$13,2,0)),0,VLOOKUP($AJ1606,Datos!$D$8:$E$13,2,0))</f>
        <v>Extremadamente Dañino</v>
      </c>
      <c r="AJ1606" s="198">
        <f>IF(ISERROR(VLOOKUP($X1606,Datos!$B$8:$E$13,3,0)), 0, VLOOKUP($X1606,Datos!$B$8:$E$13,3,0))</f>
        <v>4</v>
      </c>
      <c r="AK1606" s="198">
        <f>IF(ISERROR(VLOOKUP(AL1606,Datos!D1599:E1604,2,0)),0,VLOOKUP(AL1606,Datos!D1599:E1604,2,0))</f>
        <v>0</v>
      </c>
      <c r="AL1606" s="198">
        <f>IF(ISERROR(VLOOKUP(Y1606,Datos!B1599:E1604,3,0)),0,VLOOKUP(Y1606,Datos!B1599:E1604,3,0))</f>
        <v>0</v>
      </c>
      <c r="AM1606" s="198">
        <f t="shared" si="77"/>
        <v>4</v>
      </c>
      <c r="AN1606" s="198" t="str">
        <f>IF(ISERROR(VLOOKUP($AM1606,Datos!$I$24:$J$28,2,0)),"-",VLOOKUP($AM1606,Datos!$I$24:$J$28,2,0))</f>
        <v>Moderado</v>
      </c>
    </row>
    <row r="1607" spans="1:40" s="199" customFormat="1">
      <c r="A1607" s="196"/>
      <c r="B1607" s="177"/>
      <c r="C1607" s="177"/>
      <c r="D1607" s="177"/>
      <c r="E1607" s="177"/>
      <c r="F1607" s="177"/>
      <c r="G1607" s="177"/>
      <c r="H1607" s="177"/>
      <c r="I1607" s="177"/>
      <c r="J1607" s="177"/>
      <c r="K1607" s="177"/>
      <c r="L1607" s="177"/>
      <c r="M1607" s="178" t="s">
        <v>191</v>
      </c>
      <c r="N1607" s="178" t="s">
        <v>194</v>
      </c>
      <c r="O1607" s="198">
        <f>IF( AND($M1607&lt;&gt;"", $N1607&lt;&gt;""), VLOOKUP( IF(ISERROR(VLOOKUP($M1607,Datos!$B$8:$C$13,2,0)),0,VLOOKUP($M1607,Datos!$B$8:$C$13,2,0)), Datos!$I$9:$N$13, IF(ISERROR(VLOOKUP($N1607,Datos!$B$17:$C$21,2,0)),0,VLOOKUP($N1607, Datos!$B$17:$C$21,2,0)+1),  0),  "-")</f>
        <v>22</v>
      </c>
      <c r="P1607" s="177"/>
      <c r="Q1607" s="177"/>
      <c r="R1607" s="177"/>
      <c r="S1607" s="178" t="s">
        <v>40</v>
      </c>
      <c r="T1607" s="198" t="str">
        <f>IF(ISERROR(VLOOKUP($S1607,Datos!$B$25:$C$29,2,0)),"", VLOOKUP($S1607,Datos!$B$25:$C$29,2,0))</f>
        <v>Alta</v>
      </c>
      <c r="U1607" s="198" t="str">
        <f>VLOOKUP($S1607,'Efectividad de Controles'!$B$5:$D$9,3,0)</f>
        <v>Impacto / Probabilidad</v>
      </c>
      <c r="V1607" s="177"/>
      <c r="W1607" s="177"/>
      <c r="X1607" s="178" t="s">
        <v>191</v>
      </c>
      <c r="Y1607" s="178" t="s">
        <v>196</v>
      </c>
      <c r="Z1607" s="198">
        <f>IF( AND($X1607&lt;&gt;"", $Y1607&lt;&gt;""), VLOOKUP( IF(ISERROR(VLOOKUP($X1607,Datos!$B$8:$C$13,2,0)),0,VLOOKUP($X1607,Datos!$B$8:$C$13,2,0)), Datos!$I$9:$N$13, IF(ISERROR(VLOOKUP($Y1607,Datos!$B$17:$C$21,2,0)),0,VLOOKUP($Y1607, Datos!$B$17:$C$21,2,0)+1),  0),  "-")</f>
        <v>25</v>
      </c>
      <c r="AA1607" s="177"/>
      <c r="AB1607" s="177"/>
      <c r="AC1607" s="179"/>
      <c r="AD1607" s="180"/>
      <c r="AE1607" s="198">
        <f t="shared" si="75"/>
        <v>22</v>
      </c>
      <c r="AF1607" s="198">
        <f t="shared" si="76"/>
        <v>25</v>
      </c>
      <c r="AG1607" s="178">
        <v>3</v>
      </c>
      <c r="AH1607" s="198" t="str">
        <f>IF(ISERROR(VLOOKUP($AG1607,Datos!$A$9:$E$13,2,0)),"",VLOOKUP($AG1607,Datos!$A$9:$E$13,2,0))</f>
        <v>3 Moderado</v>
      </c>
      <c r="AI1607" s="197" t="str">
        <f>IF(ISERROR(VLOOKUP($AJ1607,Datos!$D$8:$E$13,2,0)),0,VLOOKUP($AJ1607,Datos!$D$8:$E$13,2,0))</f>
        <v>Extremadamente Dañino</v>
      </c>
      <c r="AJ1607" s="198">
        <f>IF(ISERROR(VLOOKUP($X1607,Datos!$B$8:$E$13,3,0)), 0, VLOOKUP($X1607,Datos!$B$8:$E$13,3,0))</f>
        <v>4</v>
      </c>
      <c r="AK1607" s="198">
        <f>IF(ISERROR(VLOOKUP(AL1607,Datos!D1600:E1605,2,0)),0,VLOOKUP(AL1607,Datos!D1600:E1605,2,0))</f>
        <v>0</v>
      </c>
      <c r="AL1607" s="198">
        <f>IF(ISERROR(VLOOKUP(Y1607,Datos!B1600:E1605,3,0)),0,VLOOKUP(Y1607,Datos!B1600:E1605,3,0))</f>
        <v>0</v>
      </c>
      <c r="AM1607" s="198">
        <f t="shared" si="77"/>
        <v>4</v>
      </c>
      <c r="AN1607" s="198" t="str">
        <f>IF(ISERROR(VLOOKUP($AM1607,Datos!$I$24:$J$28,2,0)),"-",VLOOKUP($AM1607,Datos!$I$24:$J$28,2,0))</f>
        <v>Moderado</v>
      </c>
    </row>
    <row r="1608" spans="1:40" s="199" customFormat="1">
      <c r="A1608" s="196"/>
      <c r="B1608" s="177"/>
      <c r="C1608" s="177"/>
      <c r="D1608" s="177"/>
      <c r="E1608" s="177"/>
      <c r="F1608" s="177"/>
      <c r="G1608" s="177"/>
      <c r="H1608" s="177"/>
      <c r="I1608" s="177"/>
      <c r="J1608" s="177"/>
      <c r="K1608" s="177"/>
      <c r="L1608" s="177"/>
      <c r="M1608" s="178" t="s">
        <v>191</v>
      </c>
      <c r="N1608" s="178" t="s">
        <v>194</v>
      </c>
      <c r="O1608" s="198">
        <f>IF( AND($M1608&lt;&gt;"", $N1608&lt;&gt;""), VLOOKUP( IF(ISERROR(VLOOKUP($M1608,Datos!$B$8:$C$13,2,0)),0,VLOOKUP($M1608,Datos!$B$8:$C$13,2,0)), Datos!$I$9:$N$13, IF(ISERROR(VLOOKUP($N1608,Datos!$B$17:$C$21,2,0)),0,VLOOKUP($N1608, Datos!$B$17:$C$21,2,0)+1),  0),  "-")</f>
        <v>22</v>
      </c>
      <c r="P1608" s="177"/>
      <c r="Q1608" s="177"/>
      <c r="R1608" s="177"/>
      <c r="S1608" s="178" t="s">
        <v>40</v>
      </c>
      <c r="T1608" s="198" t="str">
        <f>IF(ISERROR(VLOOKUP($S1608,Datos!$B$25:$C$29,2,0)),"", VLOOKUP($S1608,Datos!$B$25:$C$29,2,0))</f>
        <v>Alta</v>
      </c>
      <c r="U1608" s="198" t="str">
        <f>VLOOKUP($S1608,'Efectividad de Controles'!$B$5:$D$9,3,0)</f>
        <v>Impacto / Probabilidad</v>
      </c>
      <c r="V1608" s="177"/>
      <c r="W1608" s="177"/>
      <c r="X1608" s="178" t="s">
        <v>191</v>
      </c>
      <c r="Y1608" s="178" t="s">
        <v>196</v>
      </c>
      <c r="Z1608" s="198">
        <f>IF( AND($X1608&lt;&gt;"", $Y1608&lt;&gt;""), VLOOKUP( IF(ISERROR(VLOOKUP($X1608,Datos!$B$8:$C$13,2,0)),0,VLOOKUP($X1608,Datos!$B$8:$C$13,2,0)), Datos!$I$9:$N$13, IF(ISERROR(VLOOKUP($Y1608,Datos!$B$17:$C$21,2,0)),0,VLOOKUP($Y1608, Datos!$B$17:$C$21,2,0)+1),  0),  "-")</f>
        <v>25</v>
      </c>
      <c r="AA1608" s="177"/>
      <c r="AB1608" s="177"/>
      <c r="AC1608" s="179"/>
      <c r="AD1608" s="180"/>
      <c r="AE1608" s="198">
        <f t="shared" si="75"/>
        <v>22</v>
      </c>
      <c r="AF1608" s="198">
        <f t="shared" si="76"/>
        <v>25</v>
      </c>
      <c r="AG1608" s="178">
        <v>3</v>
      </c>
      <c r="AH1608" s="198" t="str">
        <f>IF(ISERROR(VLOOKUP($AG1608,Datos!$A$9:$E$13,2,0)),"",VLOOKUP($AG1608,Datos!$A$9:$E$13,2,0))</f>
        <v>3 Moderado</v>
      </c>
      <c r="AI1608" s="197" t="str">
        <f>IF(ISERROR(VLOOKUP($AJ1608,Datos!$D$8:$E$13,2,0)),0,VLOOKUP($AJ1608,Datos!$D$8:$E$13,2,0))</f>
        <v>Extremadamente Dañino</v>
      </c>
      <c r="AJ1608" s="198">
        <f>IF(ISERROR(VLOOKUP($X1608,Datos!$B$8:$E$13,3,0)), 0, VLOOKUP($X1608,Datos!$B$8:$E$13,3,0))</f>
        <v>4</v>
      </c>
      <c r="AK1608" s="198">
        <f>IF(ISERROR(VLOOKUP(AL1608,Datos!D1601:E1606,2,0)),0,VLOOKUP(AL1608,Datos!D1601:E1606,2,0))</f>
        <v>0</v>
      </c>
      <c r="AL1608" s="198">
        <f>IF(ISERROR(VLOOKUP(Y1608,Datos!B1601:E1606,3,0)),0,VLOOKUP(Y1608,Datos!B1601:E1606,3,0))</f>
        <v>0</v>
      </c>
      <c r="AM1608" s="198">
        <f t="shared" si="77"/>
        <v>4</v>
      </c>
      <c r="AN1608" s="198" t="str">
        <f>IF(ISERROR(VLOOKUP($AM1608,Datos!$I$24:$J$28,2,0)),"-",VLOOKUP($AM1608,Datos!$I$24:$J$28,2,0))</f>
        <v>Moderado</v>
      </c>
    </row>
    <row r="1609" spans="1:40" s="199" customFormat="1">
      <c r="A1609" s="196"/>
      <c r="B1609" s="177"/>
      <c r="C1609" s="177"/>
      <c r="D1609" s="177"/>
      <c r="E1609" s="177"/>
      <c r="F1609" s="177"/>
      <c r="G1609" s="177"/>
      <c r="H1609" s="177"/>
      <c r="I1609" s="177"/>
      <c r="J1609" s="177"/>
      <c r="K1609" s="177"/>
      <c r="L1609" s="177"/>
      <c r="M1609" s="178" t="s">
        <v>191</v>
      </c>
      <c r="N1609" s="178" t="s">
        <v>194</v>
      </c>
      <c r="O1609" s="198">
        <f>IF( AND($M1609&lt;&gt;"", $N1609&lt;&gt;""), VLOOKUP( IF(ISERROR(VLOOKUP($M1609,Datos!$B$8:$C$13,2,0)),0,VLOOKUP($M1609,Datos!$B$8:$C$13,2,0)), Datos!$I$9:$N$13, IF(ISERROR(VLOOKUP($N1609,Datos!$B$17:$C$21,2,0)),0,VLOOKUP($N1609, Datos!$B$17:$C$21,2,0)+1),  0),  "-")</f>
        <v>22</v>
      </c>
      <c r="P1609" s="177"/>
      <c r="Q1609" s="177"/>
      <c r="R1609" s="177"/>
      <c r="S1609" s="178" t="s">
        <v>40</v>
      </c>
      <c r="T1609" s="198" t="str">
        <f>IF(ISERROR(VLOOKUP($S1609,Datos!$B$25:$C$29,2,0)),"", VLOOKUP($S1609,Datos!$B$25:$C$29,2,0))</f>
        <v>Alta</v>
      </c>
      <c r="U1609" s="198" t="str">
        <f>VLOOKUP($S1609,'Efectividad de Controles'!$B$5:$D$9,3,0)</f>
        <v>Impacto / Probabilidad</v>
      </c>
      <c r="V1609" s="177"/>
      <c r="W1609" s="177"/>
      <c r="X1609" s="178" t="s">
        <v>191</v>
      </c>
      <c r="Y1609" s="178" t="s">
        <v>196</v>
      </c>
      <c r="Z1609" s="198">
        <f>IF( AND($X1609&lt;&gt;"", $Y1609&lt;&gt;""), VLOOKUP( IF(ISERROR(VLOOKUP($X1609,Datos!$B$8:$C$13,2,0)),0,VLOOKUP($X1609,Datos!$B$8:$C$13,2,0)), Datos!$I$9:$N$13, IF(ISERROR(VLOOKUP($Y1609,Datos!$B$17:$C$21,2,0)),0,VLOOKUP($Y1609, Datos!$B$17:$C$21,2,0)+1),  0),  "-")</f>
        <v>25</v>
      </c>
      <c r="AA1609" s="177"/>
      <c r="AB1609" s="177"/>
      <c r="AC1609" s="179"/>
      <c r="AD1609" s="180"/>
      <c r="AE1609" s="198">
        <f t="shared" si="75"/>
        <v>22</v>
      </c>
      <c r="AF1609" s="198">
        <f t="shared" si="76"/>
        <v>25</v>
      </c>
      <c r="AG1609" s="178">
        <v>3</v>
      </c>
      <c r="AH1609" s="198" t="str">
        <f>IF(ISERROR(VLOOKUP($AG1609,Datos!$A$9:$E$13,2,0)),"",VLOOKUP($AG1609,Datos!$A$9:$E$13,2,0))</f>
        <v>3 Moderado</v>
      </c>
      <c r="AI1609" s="197" t="str">
        <f>IF(ISERROR(VLOOKUP($AJ1609,Datos!$D$8:$E$13,2,0)),0,VLOOKUP($AJ1609,Datos!$D$8:$E$13,2,0))</f>
        <v>Extremadamente Dañino</v>
      </c>
      <c r="AJ1609" s="198">
        <f>IF(ISERROR(VLOOKUP($X1609,Datos!$B$8:$E$13,3,0)), 0, VLOOKUP($X1609,Datos!$B$8:$E$13,3,0))</f>
        <v>4</v>
      </c>
      <c r="AK1609" s="198">
        <f>IF(ISERROR(VLOOKUP(AL1609,Datos!D1602:E1607,2,0)),0,VLOOKUP(AL1609,Datos!D1602:E1607,2,0))</f>
        <v>0</v>
      </c>
      <c r="AL1609" s="198">
        <f>IF(ISERROR(VLOOKUP(Y1609,Datos!B1602:E1607,3,0)),0,VLOOKUP(Y1609,Datos!B1602:E1607,3,0))</f>
        <v>0</v>
      </c>
      <c r="AM1609" s="198">
        <f t="shared" si="77"/>
        <v>4</v>
      </c>
      <c r="AN1609" s="198" t="str">
        <f>IF(ISERROR(VLOOKUP($AM1609,Datos!$I$24:$J$28,2,0)),"-",VLOOKUP($AM1609,Datos!$I$24:$J$28,2,0))</f>
        <v>Moderado</v>
      </c>
    </row>
    <row r="1610" spans="1:40" s="199" customFormat="1">
      <c r="A1610" s="196"/>
      <c r="B1610" s="177"/>
      <c r="C1610" s="177"/>
      <c r="D1610" s="177"/>
      <c r="E1610" s="177"/>
      <c r="F1610" s="177"/>
      <c r="G1610" s="177"/>
      <c r="H1610" s="177"/>
      <c r="I1610" s="177"/>
      <c r="J1610" s="177"/>
      <c r="K1610" s="177"/>
      <c r="L1610" s="177"/>
      <c r="M1610" s="178" t="s">
        <v>191</v>
      </c>
      <c r="N1610" s="178" t="s">
        <v>194</v>
      </c>
      <c r="O1610" s="198">
        <f>IF( AND($M1610&lt;&gt;"", $N1610&lt;&gt;""), VLOOKUP( IF(ISERROR(VLOOKUP($M1610,Datos!$B$8:$C$13,2,0)),0,VLOOKUP($M1610,Datos!$B$8:$C$13,2,0)), Datos!$I$9:$N$13, IF(ISERROR(VLOOKUP($N1610,Datos!$B$17:$C$21,2,0)),0,VLOOKUP($N1610, Datos!$B$17:$C$21,2,0)+1),  0),  "-")</f>
        <v>22</v>
      </c>
      <c r="P1610" s="177"/>
      <c r="Q1610" s="177"/>
      <c r="R1610" s="177"/>
      <c r="S1610" s="178" t="s">
        <v>40</v>
      </c>
      <c r="T1610" s="198" t="str">
        <f>IF(ISERROR(VLOOKUP($S1610,Datos!$B$25:$C$29,2,0)),"", VLOOKUP($S1610,Datos!$B$25:$C$29,2,0))</f>
        <v>Alta</v>
      </c>
      <c r="U1610" s="198" t="str">
        <f>VLOOKUP($S1610,'Efectividad de Controles'!$B$5:$D$9,3,0)</f>
        <v>Impacto / Probabilidad</v>
      </c>
      <c r="V1610" s="177"/>
      <c r="W1610" s="177"/>
      <c r="X1610" s="178" t="s">
        <v>191</v>
      </c>
      <c r="Y1610" s="178" t="s">
        <v>196</v>
      </c>
      <c r="Z1610" s="198">
        <f>IF( AND($X1610&lt;&gt;"", $Y1610&lt;&gt;""), VLOOKUP( IF(ISERROR(VLOOKUP($X1610,Datos!$B$8:$C$13,2,0)),0,VLOOKUP($X1610,Datos!$B$8:$C$13,2,0)), Datos!$I$9:$N$13, IF(ISERROR(VLOOKUP($Y1610,Datos!$B$17:$C$21,2,0)),0,VLOOKUP($Y1610, Datos!$B$17:$C$21,2,0)+1),  0),  "-")</f>
        <v>25</v>
      </c>
      <c r="AA1610" s="177"/>
      <c r="AB1610" s="177"/>
      <c r="AC1610" s="179"/>
      <c r="AD1610" s="180"/>
      <c r="AE1610" s="198">
        <f t="shared" si="75"/>
        <v>22</v>
      </c>
      <c r="AF1610" s="198">
        <f t="shared" si="76"/>
        <v>25</v>
      </c>
      <c r="AG1610" s="178">
        <v>3</v>
      </c>
      <c r="AH1610" s="198" t="str">
        <f>IF(ISERROR(VLOOKUP($AG1610,Datos!$A$9:$E$13,2,0)),"",VLOOKUP($AG1610,Datos!$A$9:$E$13,2,0))</f>
        <v>3 Moderado</v>
      </c>
      <c r="AI1610" s="197" t="str">
        <f>IF(ISERROR(VLOOKUP($AJ1610,Datos!$D$8:$E$13,2,0)),0,VLOOKUP($AJ1610,Datos!$D$8:$E$13,2,0))</f>
        <v>Extremadamente Dañino</v>
      </c>
      <c r="AJ1610" s="198">
        <f>IF(ISERROR(VLOOKUP($X1610,Datos!$B$8:$E$13,3,0)), 0, VLOOKUP($X1610,Datos!$B$8:$E$13,3,0))</f>
        <v>4</v>
      </c>
      <c r="AK1610" s="198">
        <f>IF(ISERROR(VLOOKUP(AL1610,Datos!D1603:E1608,2,0)),0,VLOOKUP(AL1610,Datos!D1603:E1608,2,0))</f>
        <v>0</v>
      </c>
      <c r="AL1610" s="198">
        <f>IF(ISERROR(VLOOKUP(Y1610,Datos!B1603:E1608,3,0)),0,VLOOKUP(Y1610,Datos!B1603:E1608,3,0))</f>
        <v>0</v>
      </c>
      <c r="AM1610" s="198">
        <f t="shared" si="77"/>
        <v>4</v>
      </c>
      <c r="AN1610" s="198" t="str">
        <f>IF(ISERROR(VLOOKUP($AM1610,Datos!$I$24:$J$28,2,0)),"-",VLOOKUP($AM1610,Datos!$I$24:$J$28,2,0))</f>
        <v>Moderado</v>
      </c>
    </row>
    <row r="1611" spans="1:40" s="199" customFormat="1">
      <c r="A1611" s="196"/>
      <c r="B1611" s="177"/>
      <c r="C1611" s="177"/>
      <c r="D1611" s="177"/>
      <c r="E1611" s="177"/>
      <c r="F1611" s="177"/>
      <c r="G1611" s="177"/>
      <c r="H1611" s="177"/>
      <c r="I1611" s="177"/>
      <c r="J1611" s="177"/>
      <c r="K1611" s="177"/>
      <c r="L1611" s="177"/>
      <c r="M1611" s="178" t="s">
        <v>191</v>
      </c>
      <c r="N1611" s="178" t="s">
        <v>194</v>
      </c>
      <c r="O1611" s="198">
        <f>IF( AND($M1611&lt;&gt;"", $N1611&lt;&gt;""), VLOOKUP( IF(ISERROR(VLOOKUP($M1611,Datos!$B$8:$C$13,2,0)),0,VLOOKUP($M1611,Datos!$B$8:$C$13,2,0)), Datos!$I$9:$N$13, IF(ISERROR(VLOOKUP($N1611,Datos!$B$17:$C$21,2,0)),0,VLOOKUP($N1611, Datos!$B$17:$C$21,2,0)+1),  0),  "-")</f>
        <v>22</v>
      </c>
      <c r="P1611" s="177"/>
      <c r="Q1611" s="177"/>
      <c r="R1611" s="177"/>
      <c r="S1611" s="178" t="s">
        <v>40</v>
      </c>
      <c r="T1611" s="198" t="str">
        <f>IF(ISERROR(VLOOKUP($S1611,Datos!$B$25:$C$29,2,0)),"", VLOOKUP($S1611,Datos!$B$25:$C$29,2,0))</f>
        <v>Alta</v>
      </c>
      <c r="U1611" s="198" t="str">
        <f>VLOOKUP($S1611,'Efectividad de Controles'!$B$5:$D$9,3,0)</f>
        <v>Impacto / Probabilidad</v>
      </c>
      <c r="V1611" s="177"/>
      <c r="W1611" s="177"/>
      <c r="X1611" s="178" t="s">
        <v>191</v>
      </c>
      <c r="Y1611" s="178" t="s">
        <v>196</v>
      </c>
      <c r="Z1611" s="198">
        <f>IF( AND($X1611&lt;&gt;"", $Y1611&lt;&gt;""), VLOOKUP( IF(ISERROR(VLOOKUP($X1611,Datos!$B$8:$C$13,2,0)),0,VLOOKUP($X1611,Datos!$B$8:$C$13,2,0)), Datos!$I$9:$N$13, IF(ISERROR(VLOOKUP($Y1611,Datos!$B$17:$C$21,2,0)),0,VLOOKUP($Y1611, Datos!$B$17:$C$21,2,0)+1),  0),  "-")</f>
        <v>25</v>
      </c>
      <c r="AA1611" s="177"/>
      <c r="AB1611" s="177"/>
      <c r="AC1611" s="179"/>
      <c r="AD1611" s="180"/>
      <c r="AE1611" s="198">
        <f t="shared" si="75"/>
        <v>22</v>
      </c>
      <c r="AF1611" s="198">
        <f t="shared" si="76"/>
        <v>25</v>
      </c>
      <c r="AG1611" s="178">
        <v>3</v>
      </c>
      <c r="AH1611" s="198" t="str">
        <f>IF(ISERROR(VLOOKUP($AG1611,Datos!$A$9:$E$13,2,0)),"",VLOOKUP($AG1611,Datos!$A$9:$E$13,2,0))</f>
        <v>3 Moderado</v>
      </c>
      <c r="AI1611" s="197" t="str">
        <f>IF(ISERROR(VLOOKUP($AJ1611,Datos!$D$8:$E$13,2,0)),0,VLOOKUP($AJ1611,Datos!$D$8:$E$13,2,0))</f>
        <v>Extremadamente Dañino</v>
      </c>
      <c r="AJ1611" s="198">
        <f>IF(ISERROR(VLOOKUP($X1611,Datos!$B$8:$E$13,3,0)), 0, VLOOKUP($X1611,Datos!$B$8:$E$13,3,0))</f>
        <v>4</v>
      </c>
      <c r="AK1611" s="198">
        <f>IF(ISERROR(VLOOKUP(AL1611,Datos!D1604:E1609,2,0)),0,VLOOKUP(AL1611,Datos!D1604:E1609,2,0))</f>
        <v>0</v>
      </c>
      <c r="AL1611" s="198">
        <f>IF(ISERROR(VLOOKUP(Y1611,Datos!B1604:E1609,3,0)),0,VLOOKUP(Y1611,Datos!B1604:E1609,3,0))</f>
        <v>0</v>
      </c>
      <c r="AM1611" s="198">
        <f t="shared" si="77"/>
        <v>4</v>
      </c>
      <c r="AN1611" s="198" t="str">
        <f>IF(ISERROR(VLOOKUP($AM1611,Datos!$I$24:$J$28,2,0)),"-",VLOOKUP($AM1611,Datos!$I$24:$J$28,2,0))</f>
        <v>Moderado</v>
      </c>
    </row>
    <row r="1612" spans="1:40" s="199" customFormat="1">
      <c r="A1612" s="196"/>
      <c r="B1612" s="177"/>
      <c r="C1612" s="177"/>
      <c r="D1612" s="177"/>
      <c r="E1612" s="177"/>
      <c r="F1612" s="177"/>
      <c r="G1612" s="177"/>
      <c r="H1612" s="177"/>
      <c r="I1612" s="177"/>
      <c r="J1612" s="177"/>
      <c r="K1612" s="177"/>
      <c r="L1612" s="177"/>
      <c r="M1612" s="178" t="s">
        <v>191</v>
      </c>
      <c r="N1612" s="178" t="s">
        <v>194</v>
      </c>
      <c r="O1612" s="198">
        <f>IF( AND($M1612&lt;&gt;"", $N1612&lt;&gt;""), VLOOKUP( IF(ISERROR(VLOOKUP($M1612,Datos!$B$8:$C$13,2,0)),0,VLOOKUP($M1612,Datos!$B$8:$C$13,2,0)), Datos!$I$9:$N$13, IF(ISERROR(VLOOKUP($N1612,Datos!$B$17:$C$21,2,0)),0,VLOOKUP($N1612, Datos!$B$17:$C$21,2,0)+1),  0),  "-")</f>
        <v>22</v>
      </c>
      <c r="P1612" s="177"/>
      <c r="Q1612" s="177"/>
      <c r="R1612" s="177"/>
      <c r="S1612" s="178" t="s">
        <v>40</v>
      </c>
      <c r="T1612" s="198" t="str">
        <f>IF(ISERROR(VLOOKUP($S1612,Datos!$B$25:$C$29,2,0)),"", VLOOKUP($S1612,Datos!$B$25:$C$29,2,0))</f>
        <v>Alta</v>
      </c>
      <c r="U1612" s="198" t="str">
        <f>VLOOKUP($S1612,'Efectividad de Controles'!$B$5:$D$9,3,0)</f>
        <v>Impacto / Probabilidad</v>
      </c>
      <c r="V1612" s="177"/>
      <c r="W1612" s="177"/>
      <c r="X1612" s="178" t="s">
        <v>191</v>
      </c>
      <c r="Y1612" s="178" t="s">
        <v>196</v>
      </c>
      <c r="Z1612" s="198">
        <f>IF( AND($X1612&lt;&gt;"", $Y1612&lt;&gt;""), VLOOKUP( IF(ISERROR(VLOOKUP($X1612,Datos!$B$8:$C$13,2,0)),0,VLOOKUP($X1612,Datos!$B$8:$C$13,2,0)), Datos!$I$9:$N$13, IF(ISERROR(VLOOKUP($Y1612,Datos!$B$17:$C$21,2,0)),0,VLOOKUP($Y1612, Datos!$B$17:$C$21,2,0)+1),  0),  "-")</f>
        <v>25</v>
      </c>
      <c r="AA1612" s="177"/>
      <c r="AB1612" s="177"/>
      <c r="AC1612" s="179"/>
      <c r="AD1612" s="180"/>
      <c r="AE1612" s="198">
        <f t="shared" si="75"/>
        <v>22</v>
      </c>
      <c r="AF1612" s="198">
        <f t="shared" si="76"/>
        <v>25</v>
      </c>
      <c r="AG1612" s="178">
        <v>3</v>
      </c>
      <c r="AH1612" s="198" t="str">
        <f>IF(ISERROR(VLOOKUP($AG1612,Datos!$A$9:$E$13,2,0)),"",VLOOKUP($AG1612,Datos!$A$9:$E$13,2,0))</f>
        <v>3 Moderado</v>
      </c>
      <c r="AI1612" s="197" t="str">
        <f>IF(ISERROR(VLOOKUP($AJ1612,Datos!$D$8:$E$13,2,0)),0,VLOOKUP($AJ1612,Datos!$D$8:$E$13,2,0))</f>
        <v>Extremadamente Dañino</v>
      </c>
      <c r="AJ1612" s="198">
        <f>IF(ISERROR(VLOOKUP($X1612,Datos!$B$8:$E$13,3,0)), 0, VLOOKUP($X1612,Datos!$B$8:$E$13,3,0))</f>
        <v>4</v>
      </c>
      <c r="AK1612" s="198">
        <f>IF(ISERROR(VLOOKUP(AL1612,Datos!D1605:E1610,2,0)),0,VLOOKUP(AL1612,Datos!D1605:E1610,2,0))</f>
        <v>0</v>
      </c>
      <c r="AL1612" s="198">
        <f>IF(ISERROR(VLOOKUP(Y1612,Datos!B1605:E1610,3,0)),0,VLOOKUP(Y1612,Datos!B1605:E1610,3,0))</f>
        <v>0</v>
      </c>
      <c r="AM1612" s="198">
        <f t="shared" si="77"/>
        <v>4</v>
      </c>
      <c r="AN1612" s="198" t="str">
        <f>IF(ISERROR(VLOOKUP($AM1612,Datos!$I$24:$J$28,2,0)),"-",VLOOKUP($AM1612,Datos!$I$24:$J$28,2,0))</f>
        <v>Moderado</v>
      </c>
    </row>
    <row r="1613" spans="1:40" s="199" customFormat="1">
      <c r="A1613" s="196"/>
      <c r="B1613" s="177"/>
      <c r="C1613" s="177"/>
      <c r="D1613" s="177"/>
      <c r="E1613" s="177"/>
      <c r="F1613" s="177"/>
      <c r="G1613" s="177"/>
      <c r="H1613" s="177"/>
      <c r="I1613" s="177"/>
      <c r="J1613" s="177"/>
      <c r="K1613" s="177"/>
      <c r="L1613" s="177"/>
      <c r="M1613" s="178" t="s">
        <v>191</v>
      </c>
      <c r="N1613" s="178" t="s">
        <v>194</v>
      </c>
      <c r="O1613" s="198">
        <f>IF( AND($M1613&lt;&gt;"", $N1613&lt;&gt;""), VLOOKUP( IF(ISERROR(VLOOKUP($M1613,Datos!$B$8:$C$13,2,0)),0,VLOOKUP($M1613,Datos!$B$8:$C$13,2,0)), Datos!$I$9:$N$13, IF(ISERROR(VLOOKUP($N1613,Datos!$B$17:$C$21,2,0)),0,VLOOKUP($N1613, Datos!$B$17:$C$21,2,0)+1),  0),  "-")</f>
        <v>22</v>
      </c>
      <c r="P1613" s="177"/>
      <c r="Q1613" s="177"/>
      <c r="R1613" s="177"/>
      <c r="S1613" s="178" t="s">
        <v>40</v>
      </c>
      <c r="T1613" s="198" t="str">
        <f>IF(ISERROR(VLOOKUP($S1613,Datos!$B$25:$C$29,2,0)),"", VLOOKUP($S1613,Datos!$B$25:$C$29,2,0))</f>
        <v>Alta</v>
      </c>
      <c r="U1613" s="198" t="str">
        <f>VLOOKUP($S1613,'Efectividad de Controles'!$B$5:$D$9,3,0)</f>
        <v>Impacto / Probabilidad</v>
      </c>
      <c r="V1613" s="177"/>
      <c r="W1613" s="177"/>
      <c r="X1613" s="178" t="s">
        <v>191</v>
      </c>
      <c r="Y1613" s="178" t="s">
        <v>196</v>
      </c>
      <c r="Z1613" s="198">
        <f>IF( AND($X1613&lt;&gt;"", $Y1613&lt;&gt;""), VLOOKUP( IF(ISERROR(VLOOKUP($X1613,Datos!$B$8:$C$13,2,0)),0,VLOOKUP($X1613,Datos!$B$8:$C$13,2,0)), Datos!$I$9:$N$13, IF(ISERROR(VLOOKUP($Y1613,Datos!$B$17:$C$21,2,0)),0,VLOOKUP($Y1613, Datos!$B$17:$C$21,2,0)+1),  0),  "-")</f>
        <v>25</v>
      </c>
      <c r="AA1613" s="177"/>
      <c r="AB1613" s="177"/>
      <c r="AC1613" s="179"/>
      <c r="AD1613" s="180"/>
      <c r="AE1613" s="198">
        <f t="shared" si="75"/>
        <v>22</v>
      </c>
      <c r="AF1613" s="198">
        <f t="shared" si="76"/>
        <v>25</v>
      </c>
      <c r="AG1613" s="178">
        <v>3</v>
      </c>
      <c r="AH1613" s="198" t="str">
        <f>IF(ISERROR(VLOOKUP($AG1613,Datos!$A$9:$E$13,2,0)),"",VLOOKUP($AG1613,Datos!$A$9:$E$13,2,0))</f>
        <v>3 Moderado</v>
      </c>
      <c r="AI1613" s="197" t="str">
        <f>IF(ISERROR(VLOOKUP($AJ1613,Datos!$D$8:$E$13,2,0)),0,VLOOKUP($AJ1613,Datos!$D$8:$E$13,2,0))</f>
        <v>Extremadamente Dañino</v>
      </c>
      <c r="AJ1613" s="198">
        <f>IF(ISERROR(VLOOKUP($X1613,Datos!$B$8:$E$13,3,0)), 0, VLOOKUP($X1613,Datos!$B$8:$E$13,3,0))</f>
        <v>4</v>
      </c>
      <c r="AK1613" s="198">
        <f>IF(ISERROR(VLOOKUP(AL1613,Datos!D1606:E1611,2,0)),0,VLOOKUP(AL1613,Datos!D1606:E1611,2,0))</f>
        <v>0</v>
      </c>
      <c r="AL1613" s="198">
        <f>IF(ISERROR(VLOOKUP(Y1613,Datos!B1606:E1611,3,0)),0,VLOOKUP(Y1613,Datos!B1606:E1611,3,0))</f>
        <v>0</v>
      </c>
      <c r="AM1613" s="198">
        <f t="shared" si="77"/>
        <v>4</v>
      </c>
      <c r="AN1613" s="198" t="str">
        <f>IF(ISERROR(VLOOKUP($AM1613,Datos!$I$24:$J$28,2,0)),"-",VLOOKUP($AM1613,Datos!$I$24:$J$28,2,0))</f>
        <v>Moderado</v>
      </c>
    </row>
    <row r="1614" spans="1:40" s="199" customFormat="1">
      <c r="A1614" s="196"/>
      <c r="B1614" s="177"/>
      <c r="C1614" s="177"/>
      <c r="D1614" s="177"/>
      <c r="E1614" s="177"/>
      <c r="F1614" s="177"/>
      <c r="G1614" s="177"/>
      <c r="H1614" s="177"/>
      <c r="I1614" s="177"/>
      <c r="J1614" s="177"/>
      <c r="K1614" s="177"/>
      <c r="L1614" s="177"/>
      <c r="M1614" s="178" t="s">
        <v>191</v>
      </c>
      <c r="N1614" s="178" t="s">
        <v>194</v>
      </c>
      <c r="O1614" s="198">
        <f>IF( AND($M1614&lt;&gt;"", $N1614&lt;&gt;""), VLOOKUP( IF(ISERROR(VLOOKUP($M1614,Datos!$B$8:$C$13,2,0)),0,VLOOKUP($M1614,Datos!$B$8:$C$13,2,0)), Datos!$I$9:$N$13, IF(ISERROR(VLOOKUP($N1614,Datos!$B$17:$C$21,2,0)),0,VLOOKUP($N1614, Datos!$B$17:$C$21,2,0)+1),  0),  "-")</f>
        <v>22</v>
      </c>
      <c r="P1614" s="177"/>
      <c r="Q1614" s="177"/>
      <c r="R1614" s="177"/>
      <c r="S1614" s="178" t="s">
        <v>40</v>
      </c>
      <c r="T1614" s="198" t="str">
        <f>IF(ISERROR(VLOOKUP($S1614,Datos!$B$25:$C$29,2,0)),"", VLOOKUP($S1614,Datos!$B$25:$C$29,2,0))</f>
        <v>Alta</v>
      </c>
      <c r="U1614" s="198" t="str">
        <f>VLOOKUP($S1614,'Efectividad de Controles'!$B$5:$D$9,3,0)</f>
        <v>Impacto / Probabilidad</v>
      </c>
      <c r="V1614" s="177"/>
      <c r="W1614" s="177"/>
      <c r="X1614" s="178" t="s">
        <v>191</v>
      </c>
      <c r="Y1614" s="178" t="s">
        <v>196</v>
      </c>
      <c r="Z1614" s="198">
        <f>IF( AND($X1614&lt;&gt;"", $Y1614&lt;&gt;""), VLOOKUP( IF(ISERROR(VLOOKUP($X1614,Datos!$B$8:$C$13,2,0)),0,VLOOKUP($X1614,Datos!$B$8:$C$13,2,0)), Datos!$I$9:$N$13, IF(ISERROR(VLOOKUP($Y1614,Datos!$B$17:$C$21,2,0)),0,VLOOKUP($Y1614, Datos!$B$17:$C$21,2,0)+1),  0),  "-")</f>
        <v>25</v>
      </c>
      <c r="AA1614" s="177"/>
      <c r="AB1614" s="177"/>
      <c r="AC1614" s="179"/>
      <c r="AD1614" s="180"/>
      <c r="AE1614" s="198">
        <f t="shared" si="75"/>
        <v>22</v>
      </c>
      <c r="AF1614" s="198">
        <f t="shared" si="76"/>
        <v>25</v>
      </c>
      <c r="AG1614" s="178">
        <v>3</v>
      </c>
      <c r="AH1614" s="198" t="str">
        <f>IF(ISERROR(VLOOKUP($AG1614,Datos!$A$9:$E$13,2,0)),"",VLOOKUP($AG1614,Datos!$A$9:$E$13,2,0))</f>
        <v>3 Moderado</v>
      </c>
      <c r="AI1614" s="197" t="str">
        <f>IF(ISERROR(VLOOKUP($AJ1614,Datos!$D$8:$E$13,2,0)),0,VLOOKUP($AJ1614,Datos!$D$8:$E$13,2,0))</f>
        <v>Extremadamente Dañino</v>
      </c>
      <c r="AJ1614" s="198">
        <f>IF(ISERROR(VLOOKUP($X1614,Datos!$B$8:$E$13,3,0)), 0, VLOOKUP($X1614,Datos!$B$8:$E$13,3,0))</f>
        <v>4</v>
      </c>
      <c r="AK1614" s="198">
        <f>IF(ISERROR(VLOOKUP(AL1614,Datos!D1607:E1612,2,0)),0,VLOOKUP(AL1614,Datos!D1607:E1612,2,0))</f>
        <v>0</v>
      </c>
      <c r="AL1614" s="198">
        <f>IF(ISERROR(VLOOKUP(Y1614,Datos!B1607:E1612,3,0)),0,VLOOKUP(Y1614,Datos!B1607:E1612,3,0))</f>
        <v>0</v>
      </c>
      <c r="AM1614" s="198">
        <f t="shared" si="77"/>
        <v>4</v>
      </c>
      <c r="AN1614" s="198" t="str">
        <f>IF(ISERROR(VLOOKUP($AM1614,Datos!$I$24:$J$28,2,0)),"-",VLOOKUP($AM1614,Datos!$I$24:$J$28,2,0))</f>
        <v>Moderado</v>
      </c>
    </row>
    <row r="1615" spans="1:40" s="199" customFormat="1">
      <c r="A1615" s="196"/>
      <c r="B1615" s="177"/>
      <c r="C1615" s="177"/>
      <c r="D1615" s="177"/>
      <c r="E1615" s="177"/>
      <c r="F1615" s="177"/>
      <c r="G1615" s="177"/>
      <c r="H1615" s="177"/>
      <c r="I1615" s="177"/>
      <c r="J1615" s="177"/>
      <c r="K1615" s="177"/>
      <c r="L1615" s="177"/>
      <c r="M1615" s="178" t="s">
        <v>191</v>
      </c>
      <c r="N1615" s="178" t="s">
        <v>194</v>
      </c>
      <c r="O1615" s="198">
        <f>IF( AND($M1615&lt;&gt;"", $N1615&lt;&gt;""), VLOOKUP( IF(ISERROR(VLOOKUP($M1615,Datos!$B$8:$C$13,2,0)),0,VLOOKUP($M1615,Datos!$B$8:$C$13,2,0)), Datos!$I$9:$N$13, IF(ISERROR(VLOOKUP($N1615,Datos!$B$17:$C$21,2,0)),0,VLOOKUP($N1615, Datos!$B$17:$C$21,2,0)+1),  0),  "-")</f>
        <v>22</v>
      </c>
      <c r="P1615" s="177"/>
      <c r="Q1615" s="177"/>
      <c r="R1615" s="177"/>
      <c r="S1615" s="178" t="s">
        <v>40</v>
      </c>
      <c r="T1615" s="198" t="str">
        <f>IF(ISERROR(VLOOKUP($S1615,Datos!$B$25:$C$29,2,0)),"", VLOOKUP($S1615,Datos!$B$25:$C$29,2,0))</f>
        <v>Alta</v>
      </c>
      <c r="U1615" s="198" t="str">
        <f>VLOOKUP($S1615,'Efectividad de Controles'!$B$5:$D$9,3,0)</f>
        <v>Impacto / Probabilidad</v>
      </c>
      <c r="V1615" s="177"/>
      <c r="W1615" s="177"/>
      <c r="X1615" s="178" t="s">
        <v>191</v>
      </c>
      <c r="Y1615" s="178" t="s">
        <v>196</v>
      </c>
      <c r="Z1615" s="198">
        <f>IF( AND($X1615&lt;&gt;"", $Y1615&lt;&gt;""), VLOOKUP( IF(ISERROR(VLOOKUP($X1615,Datos!$B$8:$C$13,2,0)),0,VLOOKUP($X1615,Datos!$B$8:$C$13,2,0)), Datos!$I$9:$N$13, IF(ISERROR(VLOOKUP($Y1615,Datos!$B$17:$C$21,2,0)),0,VLOOKUP($Y1615, Datos!$B$17:$C$21,2,0)+1),  0),  "-")</f>
        <v>25</v>
      </c>
      <c r="AA1615" s="177"/>
      <c r="AB1615" s="177"/>
      <c r="AC1615" s="179"/>
      <c r="AD1615" s="180"/>
      <c r="AE1615" s="198">
        <f t="shared" si="75"/>
        <v>22</v>
      </c>
      <c r="AF1615" s="198">
        <f t="shared" si="76"/>
        <v>25</v>
      </c>
      <c r="AG1615" s="178">
        <v>3</v>
      </c>
      <c r="AH1615" s="198" t="str">
        <f>IF(ISERROR(VLOOKUP($AG1615,Datos!$A$9:$E$13,2,0)),"",VLOOKUP($AG1615,Datos!$A$9:$E$13,2,0))</f>
        <v>3 Moderado</v>
      </c>
      <c r="AI1615" s="197" t="str">
        <f>IF(ISERROR(VLOOKUP($AJ1615,Datos!$D$8:$E$13,2,0)),0,VLOOKUP($AJ1615,Datos!$D$8:$E$13,2,0))</f>
        <v>Extremadamente Dañino</v>
      </c>
      <c r="AJ1615" s="198">
        <f>IF(ISERROR(VLOOKUP($X1615,Datos!$B$8:$E$13,3,0)), 0, VLOOKUP($X1615,Datos!$B$8:$E$13,3,0))</f>
        <v>4</v>
      </c>
      <c r="AK1615" s="198">
        <f>IF(ISERROR(VLOOKUP(AL1615,Datos!D1608:E1613,2,0)),0,VLOOKUP(AL1615,Datos!D1608:E1613,2,0))</f>
        <v>0</v>
      </c>
      <c r="AL1615" s="198">
        <f>IF(ISERROR(VLOOKUP(Y1615,Datos!B1608:E1613,3,0)),0,VLOOKUP(Y1615,Datos!B1608:E1613,3,0))</f>
        <v>0</v>
      </c>
      <c r="AM1615" s="198">
        <f t="shared" si="77"/>
        <v>4</v>
      </c>
      <c r="AN1615" s="198" t="str">
        <f>IF(ISERROR(VLOOKUP($AM1615,Datos!$I$24:$J$28,2,0)),"-",VLOOKUP($AM1615,Datos!$I$24:$J$28,2,0))</f>
        <v>Moderado</v>
      </c>
    </row>
    <row r="1616" spans="1:40" s="199" customFormat="1">
      <c r="A1616" s="196"/>
      <c r="B1616" s="177"/>
      <c r="C1616" s="177"/>
      <c r="D1616" s="177"/>
      <c r="E1616" s="177"/>
      <c r="F1616" s="177"/>
      <c r="G1616" s="177"/>
      <c r="H1616" s="177"/>
      <c r="I1616" s="177"/>
      <c r="J1616" s="177"/>
      <c r="K1616" s="177"/>
      <c r="L1616" s="177"/>
      <c r="M1616" s="178" t="s">
        <v>191</v>
      </c>
      <c r="N1616" s="178" t="s">
        <v>194</v>
      </c>
      <c r="O1616" s="198">
        <f>IF( AND($M1616&lt;&gt;"", $N1616&lt;&gt;""), VLOOKUP( IF(ISERROR(VLOOKUP($M1616,Datos!$B$8:$C$13,2,0)),0,VLOOKUP($M1616,Datos!$B$8:$C$13,2,0)), Datos!$I$9:$N$13, IF(ISERROR(VLOOKUP($N1616,Datos!$B$17:$C$21,2,0)),0,VLOOKUP($N1616, Datos!$B$17:$C$21,2,0)+1),  0),  "-")</f>
        <v>22</v>
      </c>
      <c r="P1616" s="177"/>
      <c r="Q1616" s="177"/>
      <c r="R1616" s="177"/>
      <c r="S1616" s="178" t="s">
        <v>40</v>
      </c>
      <c r="T1616" s="198" t="str">
        <f>IF(ISERROR(VLOOKUP($S1616,Datos!$B$25:$C$29,2,0)),"", VLOOKUP($S1616,Datos!$B$25:$C$29,2,0))</f>
        <v>Alta</v>
      </c>
      <c r="U1616" s="198" t="str">
        <f>VLOOKUP($S1616,'Efectividad de Controles'!$B$5:$D$9,3,0)</f>
        <v>Impacto / Probabilidad</v>
      </c>
      <c r="V1616" s="177"/>
      <c r="W1616" s="177"/>
      <c r="X1616" s="178" t="s">
        <v>191</v>
      </c>
      <c r="Y1616" s="178" t="s">
        <v>196</v>
      </c>
      <c r="Z1616" s="198">
        <f>IF( AND($X1616&lt;&gt;"", $Y1616&lt;&gt;""), VLOOKUP( IF(ISERROR(VLOOKUP($X1616,Datos!$B$8:$C$13,2,0)),0,VLOOKUP($X1616,Datos!$B$8:$C$13,2,0)), Datos!$I$9:$N$13, IF(ISERROR(VLOOKUP($Y1616,Datos!$B$17:$C$21,2,0)),0,VLOOKUP($Y1616, Datos!$B$17:$C$21,2,0)+1),  0),  "-")</f>
        <v>25</v>
      </c>
      <c r="AA1616" s="177"/>
      <c r="AB1616" s="177"/>
      <c r="AC1616" s="179"/>
      <c r="AD1616" s="180"/>
      <c r="AE1616" s="198">
        <f t="shared" si="75"/>
        <v>22</v>
      </c>
      <c r="AF1616" s="198">
        <f t="shared" si="76"/>
        <v>25</v>
      </c>
      <c r="AG1616" s="178">
        <v>3</v>
      </c>
      <c r="AH1616" s="198" t="str">
        <f>IF(ISERROR(VLOOKUP($AG1616,Datos!$A$9:$E$13,2,0)),"",VLOOKUP($AG1616,Datos!$A$9:$E$13,2,0))</f>
        <v>3 Moderado</v>
      </c>
      <c r="AI1616" s="197" t="str">
        <f>IF(ISERROR(VLOOKUP($AJ1616,Datos!$D$8:$E$13,2,0)),0,VLOOKUP($AJ1616,Datos!$D$8:$E$13,2,0))</f>
        <v>Extremadamente Dañino</v>
      </c>
      <c r="AJ1616" s="198">
        <f>IF(ISERROR(VLOOKUP($X1616,Datos!$B$8:$E$13,3,0)), 0, VLOOKUP($X1616,Datos!$B$8:$E$13,3,0))</f>
        <v>4</v>
      </c>
      <c r="AK1616" s="198">
        <f>IF(ISERROR(VLOOKUP(AL1616,Datos!D1609:E1614,2,0)),0,VLOOKUP(AL1616,Datos!D1609:E1614,2,0))</f>
        <v>0</v>
      </c>
      <c r="AL1616" s="198">
        <f>IF(ISERROR(VLOOKUP(Y1616,Datos!B1609:E1614,3,0)),0,VLOOKUP(Y1616,Datos!B1609:E1614,3,0))</f>
        <v>0</v>
      </c>
      <c r="AM1616" s="198">
        <f t="shared" si="77"/>
        <v>4</v>
      </c>
      <c r="AN1616" s="198" t="str">
        <f>IF(ISERROR(VLOOKUP($AM1616,Datos!$I$24:$J$28,2,0)),"-",VLOOKUP($AM1616,Datos!$I$24:$J$28,2,0))</f>
        <v>Moderado</v>
      </c>
    </row>
    <row r="1617" spans="1:40" s="199" customFormat="1">
      <c r="A1617" s="196"/>
      <c r="B1617" s="177"/>
      <c r="C1617" s="177"/>
      <c r="D1617" s="177"/>
      <c r="E1617" s="177"/>
      <c r="F1617" s="177"/>
      <c r="G1617" s="177"/>
      <c r="H1617" s="177"/>
      <c r="I1617" s="177"/>
      <c r="J1617" s="177"/>
      <c r="K1617" s="177"/>
      <c r="L1617" s="177"/>
      <c r="M1617" s="178" t="s">
        <v>191</v>
      </c>
      <c r="N1617" s="178" t="s">
        <v>194</v>
      </c>
      <c r="O1617" s="198">
        <f>IF( AND($M1617&lt;&gt;"", $N1617&lt;&gt;""), VLOOKUP( IF(ISERROR(VLOOKUP($M1617,Datos!$B$8:$C$13,2,0)),0,VLOOKUP($M1617,Datos!$B$8:$C$13,2,0)), Datos!$I$9:$N$13, IF(ISERROR(VLOOKUP($N1617,Datos!$B$17:$C$21,2,0)),0,VLOOKUP($N1617, Datos!$B$17:$C$21,2,0)+1),  0),  "-")</f>
        <v>22</v>
      </c>
      <c r="P1617" s="177"/>
      <c r="Q1617" s="177"/>
      <c r="R1617" s="177"/>
      <c r="S1617" s="178" t="s">
        <v>40</v>
      </c>
      <c r="T1617" s="198" t="str">
        <f>IF(ISERROR(VLOOKUP($S1617,Datos!$B$25:$C$29,2,0)),"", VLOOKUP($S1617,Datos!$B$25:$C$29,2,0))</f>
        <v>Alta</v>
      </c>
      <c r="U1617" s="198" t="str">
        <f>VLOOKUP($S1617,'Efectividad de Controles'!$B$5:$D$9,3,0)</f>
        <v>Impacto / Probabilidad</v>
      </c>
      <c r="V1617" s="177"/>
      <c r="W1617" s="177"/>
      <c r="X1617" s="178" t="s">
        <v>191</v>
      </c>
      <c r="Y1617" s="178" t="s">
        <v>196</v>
      </c>
      <c r="Z1617" s="198">
        <f>IF( AND($X1617&lt;&gt;"", $Y1617&lt;&gt;""), VLOOKUP( IF(ISERROR(VLOOKUP($X1617,Datos!$B$8:$C$13,2,0)),0,VLOOKUP($X1617,Datos!$B$8:$C$13,2,0)), Datos!$I$9:$N$13, IF(ISERROR(VLOOKUP($Y1617,Datos!$B$17:$C$21,2,0)),0,VLOOKUP($Y1617, Datos!$B$17:$C$21,2,0)+1),  0),  "-")</f>
        <v>25</v>
      </c>
      <c r="AA1617" s="177"/>
      <c r="AB1617" s="177"/>
      <c r="AC1617" s="179"/>
      <c r="AD1617" s="180"/>
      <c r="AE1617" s="198">
        <f t="shared" si="75"/>
        <v>22</v>
      </c>
      <c r="AF1617" s="198">
        <f t="shared" si="76"/>
        <v>25</v>
      </c>
      <c r="AG1617" s="178">
        <v>3</v>
      </c>
      <c r="AH1617" s="198" t="str">
        <f>IF(ISERROR(VLOOKUP($AG1617,Datos!$A$9:$E$13,2,0)),"",VLOOKUP($AG1617,Datos!$A$9:$E$13,2,0))</f>
        <v>3 Moderado</v>
      </c>
      <c r="AI1617" s="197" t="str">
        <f>IF(ISERROR(VLOOKUP($AJ1617,Datos!$D$8:$E$13,2,0)),0,VLOOKUP($AJ1617,Datos!$D$8:$E$13,2,0))</f>
        <v>Extremadamente Dañino</v>
      </c>
      <c r="AJ1617" s="198">
        <f>IF(ISERROR(VLOOKUP($X1617,Datos!$B$8:$E$13,3,0)), 0, VLOOKUP($X1617,Datos!$B$8:$E$13,3,0))</f>
        <v>4</v>
      </c>
      <c r="AK1617" s="198">
        <f>IF(ISERROR(VLOOKUP(AL1617,Datos!D1610:E1615,2,0)),0,VLOOKUP(AL1617,Datos!D1610:E1615,2,0))</f>
        <v>0</v>
      </c>
      <c r="AL1617" s="198">
        <f>IF(ISERROR(VLOOKUP(Y1617,Datos!B1610:E1615,3,0)),0,VLOOKUP(Y1617,Datos!B1610:E1615,3,0))</f>
        <v>0</v>
      </c>
      <c r="AM1617" s="198">
        <f t="shared" si="77"/>
        <v>4</v>
      </c>
      <c r="AN1617" s="198" t="str">
        <f>IF(ISERROR(VLOOKUP($AM1617,Datos!$I$24:$J$28,2,0)),"-",VLOOKUP($AM1617,Datos!$I$24:$J$28,2,0))</f>
        <v>Moderado</v>
      </c>
    </row>
    <row r="1618" spans="1:40" s="199" customFormat="1">
      <c r="A1618" s="196"/>
      <c r="B1618" s="177"/>
      <c r="C1618" s="177"/>
      <c r="D1618" s="177"/>
      <c r="E1618" s="177"/>
      <c r="F1618" s="177"/>
      <c r="G1618" s="177"/>
      <c r="H1618" s="177"/>
      <c r="I1618" s="177"/>
      <c r="J1618" s="177"/>
      <c r="K1618" s="177"/>
      <c r="L1618" s="177"/>
      <c r="M1618" s="178" t="s">
        <v>191</v>
      </c>
      <c r="N1618" s="178" t="s">
        <v>194</v>
      </c>
      <c r="O1618" s="198">
        <f>IF( AND($M1618&lt;&gt;"", $N1618&lt;&gt;""), VLOOKUP( IF(ISERROR(VLOOKUP($M1618,Datos!$B$8:$C$13,2,0)),0,VLOOKUP($M1618,Datos!$B$8:$C$13,2,0)), Datos!$I$9:$N$13, IF(ISERROR(VLOOKUP($N1618,Datos!$B$17:$C$21,2,0)),0,VLOOKUP($N1618, Datos!$B$17:$C$21,2,0)+1),  0),  "-")</f>
        <v>22</v>
      </c>
      <c r="P1618" s="177"/>
      <c r="Q1618" s="177"/>
      <c r="R1618" s="177"/>
      <c r="S1618" s="178" t="s">
        <v>40</v>
      </c>
      <c r="T1618" s="198" t="str">
        <f>IF(ISERROR(VLOOKUP($S1618,Datos!$B$25:$C$29,2,0)),"", VLOOKUP($S1618,Datos!$B$25:$C$29,2,0))</f>
        <v>Alta</v>
      </c>
      <c r="U1618" s="198" t="str">
        <f>VLOOKUP($S1618,'Efectividad de Controles'!$B$5:$D$9,3,0)</f>
        <v>Impacto / Probabilidad</v>
      </c>
      <c r="V1618" s="177"/>
      <c r="W1618" s="177"/>
      <c r="X1618" s="178" t="s">
        <v>191</v>
      </c>
      <c r="Y1618" s="178" t="s">
        <v>196</v>
      </c>
      <c r="Z1618" s="198">
        <f>IF( AND($X1618&lt;&gt;"", $Y1618&lt;&gt;""), VLOOKUP( IF(ISERROR(VLOOKUP($X1618,Datos!$B$8:$C$13,2,0)),0,VLOOKUP($X1618,Datos!$B$8:$C$13,2,0)), Datos!$I$9:$N$13, IF(ISERROR(VLOOKUP($Y1618,Datos!$B$17:$C$21,2,0)),0,VLOOKUP($Y1618, Datos!$B$17:$C$21,2,0)+1),  0),  "-")</f>
        <v>25</v>
      </c>
      <c r="AA1618" s="177"/>
      <c r="AB1618" s="177"/>
      <c r="AC1618" s="179"/>
      <c r="AD1618" s="180"/>
      <c r="AE1618" s="198">
        <f t="shared" si="75"/>
        <v>22</v>
      </c>
      <c r="AF1618" s="198">
        <f t="shared" si="76"/>
        <v>25</v>
      </c>
      <c r="AG1618" s="178">
        <v>3</v>
      </c>
      <c r="AH1618" s="198" t="str">
        <f>IF(ISERROR(VLOOKUP($AG1618,Datos!$A$9:$E$13,2,0)),"",VLOOKUP($AG1618,Datos!$A$9:$E$13,2,0))</f>
        <v>3 Moderado</v>
      </c>
      <c r="AI1618" s="197" t="str">
        <f>IF(ISERROR(VLOOKUP($AJ1618,Datos!$D$8:$E$13,2,0)),0,VLOOKUP($AJ1618,Datos!$D$8:$E$13,2,0))</f>
        <v>Extremadamente Dañino</v>
      </c>
      <c r="AJ1618" s="198">
        <f>IF(ISERROR(VLOOKUP($X1618,Datos!$B$8:$E$13,3,0)), 0, VLOOKUP($X1618,Datos!$B$8:$E$13,3,0))</f>
        <v>4</v>
      </c>
      <c r="AK1618" s="198">
        <f>IF(ISERROR(VLOOKUP(AL1618,Datos!D1611:E1616,2,0)),0,VLOOKUP(AL1618,Datos!D1611:E1616,2,0))</f>
        <v>0</v>
      </c>
      <c r="AL1618" s="198">
        <f>IF(ISERROR(VLOOKUP(Y1618,Datos!B1611:E1616,3,0)),0,VLOOKUP(Y1618,Datos!B1611:E1616,3,0))</f>
        <v>0</v>
      </c>
      <c r="AM1618" s="198">
        <f t="shared" si="77"/>
        <v>4</v>
      </c>
      <c r="AN1618" s="198" t="str">
        <f>IF(ISERROR(VLOOKUP($AM1618,Datos!$I$24:$J$28,2,0)),"-",VLOOKUP($AM1618,Datos!$I$24:$J$28,2,0))</f>
        <v>Moderado</v>
      </c>
    </row>
    <row r="1619" spans="1:40" s="199" customFormat="1">
      <c r="A1619" s="196"/>
      <c r="B1619" s="177"/>
      <c r="C1619" s="177"/>
      <c r="D1619" s="177"/>
      <c r="E1619" s="177"/>
      <c r="F1619" s="177"/>
      <c r="G1619" s="177"/>
      <c r="H1619" s="177"/>
      <c r="I1619" s="177"/>
      <c r="J1619" s="177"/>
      <c r="K1619" s="177"/>
      <c r="L1619" s="177"/>
      <c r="M1619" s="178" t="s">
        <v>191</v>
      </c>
      <c r="N1619" s="178" t="s">
        <v>194</v>
      </c>
      <c r="O1619" s="198">
        <f>IF( AND($M1619&lt;&gt;"", $N1619&lt;&gt;""), VLOOKUP( IF(ISERROR(VLOOKUP($M1619,Datos!$B$8:$C$13,2,0)),0,VLOOKUP($M1619,Datos!$B$8:$C$13,2,0)), Datos!$I$9:$N$13, IF(ISERROR(VLOOKUP($N1619,Datos!$B$17:$C$21,2,0)),0,VLOOKUP($N1619, Datos!$B$17:$C$21,2,0)+1),  0),  "-")</f>
        <v>22</v>
      </c>
      <c r="P1619" s="177"/>
      <c r="Q1619" s="177"/>
      <c r="R1619" s="177"/>
      <c r="S1619" s="178" t="s">
        <v>40</v>
      </c>
      <c r="T1619" s="198" t="str">
        <f>IF(ISERROR(VLOOKUP($S1619,Datos!$B$25:$C$29,2,0)),"", VLOOKUP($S1619,Datos!$B$25:$C$29,2,0))</f>
        <v>Alta</v>
      </c>
      <c r="U1619" s="198" t="str">
        <f>VLOOKUP($S1619,'Efectividad de Controles'!$B$5:$D$9,3,0)</f>
        <v>Impacto / Probabilidad</v>
      </c>
      <c r="V1619" s="177"/>
      <c r="W1619" s="177"/>
      <c r="X1619" s="178" t="s">
        <v>191</v>
      </c>
      <c r="Y1619" s="178" t="s">
        <v>196</v>
      </c>
      <c r="Z1619" s="198">
        <f>IF( AND($X1619&lt;&gt;"", $Y1619&lt;&gt;""), VLOOKUP( IF(ISERROR(VLOOKUP($X1619,Datos!$B$8:$C$13,2,0)),0,VLOOKUP($X1619,Datos!$B$8:$C$13,2,0)), Datos!$I$9:$N$13, IF(ISERROR(VLOOKUP($Y1619,Datos!$B$17:$C$21,2,0)),0,VLOOKUP($Y1619, Datos!$B$17:$C$21,2,0)+1),  0),  "-")</f>
        <v>25</v>
      </c>
      <c r="AA1619" s="177"/>
      <c r="AB1619" s="177"/>
      <c r="AC1619" s="179"/>
      <c r="AD1619" s="180"/>
      <c r="AE1619" s="198">
        <f t="shared" si="75"/>
        <v>22</v>
      </c>
      <c r="AF1619" s="198">
        <f t="shared" si="76"/>
        <v>25</v>
      </c>
      <c r="AG1619" s="178">
        <v>3</v>
      </c>
      <c r="AH1619" s="198" t="str">
        <f>IF(ISERROR(VLOOKUP($AG1619,Datos!$A$9:$E$13,2,0)),"",VLOOKUP($AG1619,Datos!$A$9:$E$13,2,0))</f>
        <v>3 Moderado</v>
      </c>
      <c r="AI1619" s="197" t="str">
        <f>IF(ISERROR(VLOOKUP($AJ1619,Datos!$D$8:$E$13,2,0)),0,VLOOKUP($AJ1619,Datos!$D$8:$E$13,2,0))</f>
        <v>Extremadamente Dañino</v>
      </c>
      <c r="AJ1619" s="198">
        <f>IF(ISERROR(VLOOKUP($X1619,Datos!$B$8:$E$13,3,0)), 0, VLOOKUP($X1619,Datos!$B$8:$E$13,3,0))</f>
        <v>4</v>
      </c>
      <c r="AK1619" s="198">
        <f>IF(ISERROR(VLOOKUP(AL1619,Datos!D1612:E1617,2,0)),0,VLOOKUP(AL1619,Datos!D1612:E1617,2,0))</f>
        <v>0</v>
      </c>
      <c r="AL1619" s="198">
        <f>IF(ISERROR(VLOOKUP(Y1619,Datos!B1612:E1617,3,0)),0,VLOOKUP(Y1619,Datos!B1612:E1617,3,0))</f>
        <v>0</v>
      </c>
      <c r="AM1619" s="198">
        <f t="shared" si="77"/>
        <v>4</v>
      </c>
      <c r="AN1619" s="198" t="str">
        <f>IF(ISERROR(VLOOKUP($AM1619,Datos!$I$24:$J$28,2,0)),"-",VLOOKUP($AM1619,Datos!$I$24:$J$28,2,0))</f>
        <v>Moderado</v>
      </c>
    </row>
    <row r="1620" spans="1:40" s="199" customFormat="1">
      <c r="A1620" s="196"/>
      <c r="B1620" s="177"/>
      <c r="C1620" s="177"/>
      <c r="D1620" s="177"/>
      <c r="E1620" s="177"/>
      <c r="F1620" s="177"/>
      <c r="G1620" s="177"/>
      <c r="H1620" s="177"/>
      <c r="I1620" s="177"/>
      <c r="J1620" s="177"/>
      <c r="K1620" s="177"/>
      <c r="L1620" s="177"/>
      <c r="M1620" s="178" t="s">
        <v>191</v>
      </c>
      <c r="N1620" s="178" t="s">
        <v>194</v>
      </c>
      <c r="O1620" s="198">
        <f>IF( AND($M1620&lt;&gt;"", $N1620&lt;&gt;""), VLOOKUP( IF(ISERROR(VLOOKUP($M1620,Datos!$B$8:$C$13,2,0)),0,VLOOKUP($M1620,Datos!$B$8:$C$13,2,0)), Datos!$I$9:$N$13, IF(ISERROR(VLOOKUP($N1620,Datos!$B$17:$C$21,2,0)),0,VLOOKUP($N1620, Datos!$B$17:$C$21,2,0)+1),  0),  "-")</f>
        <v>22</v>
      </c>
      <c r="P1620" s="177"/>
      <c r="Q1620" s="177"/>
      <c r="R1620" s="177"/>
      <c r="S1620" s="178" t="s">
        <v>40</v>
      </c>
      <c r="T1620" s="198" t="str">
        <f>IF(ISERROR(VLOOKUP($S1620,Datos!$B$25:$C$29,2,0)),"", VLOOKUP($S1620,Datos!$B$25:$C$29,2,0))</f>
        <v>Alta</v>
      </c>
      <c r="U1620" s="198" t="str">
        <f>VLOOKUP($S1620,'Efectividad de Controles'!$B$5:$D$9,3,0)</f>
        <v>Impacto / Probabilidad</v>
      </c>
      <c r="V1620" s="177"/>
      <c r="W1620" s="177"/>
      <c r="X1620" s="178" t="s">
        <v>191</v>
      </c>
      <c r="Y1620" s="178" t="s">
        <v>196</v>
      </c>
      <c r="Z1620" s="198">
        <f>IF( AND($X1620&lt;&gt;"", $Y1620&lt;&gt;""), VLOOKUP( IF(ISERROR(VLOOKUP($X1620,Datos!$B$8:$C$13,2,0)),0,VLOOKUP($X1620,Datos!$B$8:$C$13,2,0)), Datos!$I$9:$N$13, IF(ISERROR(VLOOKUP($Y1620,Datos!$B$17:$C$21,2,0)),0,VLOOKUP($Y1620, Datos!$B$17:$C$21,2,0)+1),  0),  "-")</f>
        <v>25</v>
      </c>
      <c r="AA1620" s="177"/>
      <c r="AB1620" s="177"/>
      <c r="AC1620" s="179"/>
      <c r="AD1620" s="180"/>
      <c r="AE1620" s="198">
        <f t="shared" si="75"/>
        <v>22</v>
      </c>
      <c r="AF1620" s="198">
        <f t="shared" si="76"/>
        <v>25</v>
      </c>
      <c r="AG1620" s="178">
        <v>3</v>
      </c>
      <c r="AH1620" s="198" t="str">
        <f>IF(ISERROR(VLOOKUP($AG1620,Datos!$A$9:$E$13,2,0)),"",VLOOKUP($AG1620,Datos!$A$9:$E$13,2,0))</f>
        <v>3 Moderado</v>
      </c>
      <c r="AI1620" s="197" t="str">
        <f>IF(ISERROR(VLOOKUP($AJ1620,Datos!$D$8:$E$13,2,0)),0,VLOOKUP($AJ1620,Datos!$D$8:$E$13,2,0))</f>
        <v>Extremadamente Dañino</v>
      </c>
      <c r="AJ1620" s="198">
        <f>IF(ISERROR(VLOOKUP($X1620,Datos!$B$8:$E$13,3,0)), 0, VLOOKUP($X1620,Datos!$B$8:$E$13,3,0))</f>
        <v>4</v>
      </c>
      <c r="AK1620" s="198">
        <f>IF(ISERROR(VLOOKUP(AL1620,Datos!D1613:E1618,2,0)),0,VLOOKUP(AL1620,Datos!D1613:E1618,2,0))</f>
        <v>0</v>
      </c>
      <c r="AL1620" s="198">
        <f>IF(ISERROR(VLOOKUP(Y1620,Datos!B1613:E1618,3,0)),0,VLOOKUP(Y1620,Datos!B1613:E1618,3,0))</f>
        <v>0</v>
      </c>
      <c r="AM1620" s="198">
        <f t="shared" si="77"/>
        <v>4</v>
      </c>
      <c r="AN1620" s="198" t="str">
        <f>IF(ISERROR(VLOOKUP($AM1620,Datos!$I$24:$J$28,2,0)),"-",VLOOKUP($AM1620,Datos!$I$24:$J$28,2,0))</f>
        <v>Moderado</v>
      </c>
    </row>
    <row r="1621" spans="1:40" s="199" customFormat="1">
      <c r="A1621" s="196"/>
      <c r="B1621" s="177"/>
      <c r="C1621" s="177"/>
      <c r="D1621" s="177"/>
      <c r="E1621" s="177"/>
      <c r="F1621" s="177"/>
      <c r="G1621" s="177"/>
      <c r="H1621" s="177"/>
      <c r="I1621" s="177"/>
      <c r="J1621" s="177"/>
      <c r="K1621" s="177"/>
      <c r="L1621" s="177"/>
      <c r="M1621" s="178" t="s">
        <v>191</v>
      </c>
      <c r="N1621" s="178" t="s">
        <v>194</v>
      </c>
      <c r="O1621" s="198">
        <f>IF( AND($M1621&lt;&gt;"", $N1621&lt;&gt;""), VLOOKUP( IF(ISERROR(VLOOKUP($M1621,Datos!$B$8:$C$13,2,0)),0,VLOOKUP($M1621,Datos!$B$8:$C$13,2,0)), Datos!$I$9:$N$13, IF(ISERROR(VLOOKUP($N1621,Datos!$B$17:$C$21,2,0)),0,VLOOKUP($N1621, Datos!$B$17:$C$21,2,0)+1),  0),  "-")</f>
        <v>22</v>
      </c>
      <c r="P1621" s="177"/>
      <c r="Q1621" s="177"/>
      <c r="R1621" s="177"/>
      <c r="S1621" s="178" t="s">
        <v>40</v>
      </c>
      <c r="T1621" s="198" t="str">
        <f>IF(ISERROR(VLOOKUP($S1621,Datos!$B$25:$C$29,2,0)),"", VLOOKUP($S1621,Datos!$B$25:$C$29,2,0))</f>
        <v>Alta</v>
      </c>
      <c r="U1621" s="198" t="str">
        <f>VLOOKUP($S1621,'Efectividad de Controles'!$B$5:$D$9,3,0)</f>
        <v>Impacto / Probabilidad</v>
      </c>
      <c r="V1621" s="177"/>
      <c r="W1621" s="177"/>
      <c r="X1621" s="178" t="s">
        <v>191</v>
      </c>
      <c r="Y1621" s="178" t="s">
        <v>196</v>
      </c>
      <c r="Z1621" s="198">
        <f>IF( AND($X1621&lt;&gt;"", $Y1621&lt;&gt;""), VLOOKUP( IF(ISERROR(VLOOKUP($X1621,Datos!$B$8:$C$13,2,0)),0,VLOOKUP($X1621,Datos!$B$8:$C$13,2,0)), Datos!$I$9:$N$13, IF(ISERROR(VLOOKUP($Y1621,Datos!$B$17:$C$21,2,0)),0,VLOOKUP($Y1621, Datos!$B$17:$C$21,2,0)+1),  0),  "-")</f>
        <v>25</v>
      </c>
      <c r="AA1621" s="177"/>
      <c r="AB1621" s="177"/>
      <c r="AC1621" s="179"/>
      <c r="AD1621" s="180"/>
      <c r="AE1621" s="198">
        <f t="shared" si="75"/>
        <v>22</v>
      </c>
      <c r="AF1621" s="198">
        <f t="shared" si="76"/>
        <v>25</v>
      </c>
      <c r="AG1621" s="178">
        <v>3</v>
      </c>
      <c r="AH1621" s="198" t="str">
        <f>IF(ISERROR(VLOOKUP($AG1621,Datos!$A$9:$E$13,2,0)),"",VLOOKUP($AG1621,Datos!$A$9:$E$13,2,0))</f>
        <v>3 Moderado</v>
      </c>
      <c r="AI1621" s="197" t="str">
        <f>IF(ISERROR(VLOOKUP($AJ1621,Datos!$D$8:$E$13,2,0)),0,VLOOKUP($AJ1621,Datos!$D$8:$E$13,2,0))</f>
        <v>Extremadamente Dañino</v>
      </c>
      <c r="AJ1621" s="198">
        <f>IF(ISERROR(VLOOKUP($X1621,Datos!$B$8:$E$13,3,0)), 0, VLOOKUP($X1621,Datos!$B$8:$E$13,3,0))</f>
        <v>4</v>
      </c>
      <c r="AK1621" s="198">
        <f>IF(ISERROR(VLOOKUP(AL1621,Datos!D1614:E1619,2,0)),0,VLOOKUP(AL1621,Datos!D1614:E1619,2,0))</f>
        <v>0</v>
      </c>
      <c r="AL1621" s="198">
        <f>IF(ISERROR(VLOOKUP(Y1621,Datos!B1614:E1619,3,0)),0,VLOOKUP(Y1621,Datos!B1614:E1619,3,0))</f>
        <v>0</v>
      </c>
      <c r="AM1621" s="198">
        <f t="shared" si="77"/>
        <v>4</v>
      </c>
      <c r="AN1621" s="198" t="str">
        <f>IF(ISERROR(VLOOKUP($AM1621,Datos!$I$24:$J$28,2,0)),"-",VLOOKUP($AM1621,Datos!$I$24:$J$28,2,0))</f>
        <v>Moderado</v>
      </c>
    </row>
    <row r="1622" spans="1:40" s="199" customFormat="1">
      <c r="A1622" s="196"/>
      <c r="B1622" s="177"/>
      <c r="C1622" s="177"/>
      <c r="D1622" s="177"/>
      <c r="E1622" s="177"/>
      <c r="F1622" s="177"/>
      <c r="G1622" s="177"/>
      <c r="H1622" s="177"/>
      <c r="I1622" s="177"/>
      <c r="J1622" s="177"/>
      <c r="K1622" s="177"/>
      <c r="L1622" s="177"/>
      <c r="M1622" s="178" t="s">
        <v>191</v>
      </c>
      <c r="N1622" s="178" t="s">
        <v>194</v>
      </c>
      <c r="O1622" s="198">
        <f>IF( AND($M1622&lt;&gt;"", $N1622&lt;&gt;""), VLOOKUP( IF(ISERROR(VLOOKUP($M1622,Datos!$B$8:$C$13,2,0)),0,VLOOKUP($M1622,Datos!$B$8:$C$13,2,0)), Datos!$I$9:$N$13, IF(ISERROR(VLOOKUP($N1622,Datos!$B$17:$C$21,2,0)),0,VLOOKUP($N1622, Datos!$B$17:$C$21,2,0)+1),  0),  "-")</f>
        <v>22</v>
      </c>
      <c r="P1622" s="177"/>
      <c r="Q1622" s="177"/>
      <c r="R1622" s="177"/>
      <c r="S1622" s="178" t="s">
        <v>40</v>
      </c>
      <c r="T1622" s="198" t="str">
        <f>IF(ISERROR(VLOOKUP($S1622,Datos!$B$25:$C$29,2,0)),"", VLOOKUP($S1622,Datos!$B$25:$C$29,2,0))</f>
        <v>Alta</v>
      </c>
      <c r="U1622" s="198" t="str">
        <f>VLOOKUP($S1622,'Efectividad de Controles'!$B$5:$D$9,3,0)</f>
        <v>Impacto / Probabilidad</v>
      </c>
      <c r="V1622" s="177"/>
      <c r="W1622" s="177"/>
      <c r="X1622" s="178" t="s">
        <v>191</v>
      </c>
      <c r="Y1622" s="178" t="s">
        <v>196</v>
      </c>
      <c r="Z1622" s="198">
        <f>IF( AND($X1622&lt;&gt;"", $Y1622&lt;&gt;""), VLOOKUP( IF(ISERROR(VLOOKUP($X1622,Datos!$B$8:$C$13,2,0)),0,VLOOKUP($X1622,Datos!$B$8:$C$13,2,0)), Datos!$I$9:$N$13, IF(ISERROR(VLOOKUP($Y1622,Datos!$B$17:$C$21,2,0)),0,VLOOKUP($Y1622, Datos!$B$17:$C$21,2,0)+1),  0),  "-")</f>
        <v>25</v>
      </c>
      <c r="AA1622" s="177"/>
      <c r="AB1622" s="177"/>
      <c r="AC1622" s="179"/>
      <c r="AD1622" s="180"/>
      <c r="AE1622" s="198">
        <f t="shared" si="75"/>
        <v>22</v>
      </c>
      <c r="AF1622" s="198">
        <f t="shared" si="76"/>
        <v>25</v>
      </c>
      <c r="AG1622" s="178">
        <v>3</v>
      </c>
      <c r="AH1622" s="198" t="str">
        <f>IF(ISERROR(VLOOKUP($AG1622,Datos!$A$9:$E$13,2,0)),"",VLOOKUP($AG1622,Datos!$A$9:$E$13,2,0))</f>
        <v>3 Moderado</v>
      </c>
      <c r="AI1622" s="197" t="str">
        <f>IF(ISERROR(VLOOKUP($AJ1622,Datos!$D$8:$E$13,2,0)),0,VLOOKUP($AJ1622,Datos!$D$8:$E$13,2,0))</f>
        <v>Extremadamente Dañino</v>
      </c>
      <c r="AJ1622" s="198">
        <f>IF(ISERROR(VLOOKUP($X1622,Datos!$B$8:$E$13,3,0)), 0, VLOOKUP($X1622,Datos!$B$8:$E$13,3,0))</f>
        <v>4</v>
      </c>
      <c r="AK1622" s="198">
        <f>IF(ISERROR(VLOOKUP(AL1622,Datos!D1615:E1620,2,0)),0,VLOOKUP(AL1622,Datos!D1615:E1620,2,0))</f>
        <v>0</v>
      </c>
      <c r="AL1622" s="198">
        <f>IF(ISERROR(VLOOKUP(Y1622,Datos!B1615:E1620,3,0)),0,VLOOKUP(Y1622,Datos!B1615:E1620,3,0))</f>
        <v>0</v>
      </c>
      <c r="AM1622" s="198">
        <f t="shared" si="77"/>
        <v>4</v>
      </c>
      <c r="AN1622" s="198" t="str">
        <f>IF(ISERROR(VLOOKUP($AM1622,Datos!$I$24:$J$28,2,0)),"-",VLOOKUP($AM1622,Datos!$I$24:$J$28,2,0))</f>
        <v>Moderado</v>
      </c>
    </row>
    <row r="1623" spans="1:40" s="199" customFormat="1">
      <c r="A1623" s="196"/>
      <c r="B1623" s="177"/>
      <c r="C1623" s="177"/>
      <c r="D1623" s="177"/>
      <c r="E1623" s="177"/>
      <c r="F1623" s="177"/>
      <c r="G1623" s="177"/>
      <c r="H1623" s="177"/>
      <c r="I1623" s="177"/>
      <c r="J1623" s="177"/>
      <c r="K1623" s="177"/>
      <c r="L1623" s="177"/>
      <c r="M1623" s="178" t="s">
        <v>191</v>
      </c>
      <c r="N1623" s="178" t="s">
        <v>194</v>
      </c>
      <c r="O1623" s="198">
        <f>IF( AND($M1623&lt;&gt;"", $N1623&lt;&gt;""), VLOOKUP( IF(ISERROR(VLOOKUP($M1623,Datos!$B$8:$C$13,2,0)),0,VLOOKUP($M1623,Datos!$B$8:$C$13,2,0)), Datos!$I$9:$N$13, IF(ISERROR(VLOOKUP($N1623,Datos!$B$17:$C$21,2,0)),0,VLOOKUP($N1623, Datos!$B$17:$C$21,2,0)+1),  0),  "-")</f>
        <v>22</v>
      </c>
      <c r="P1623" s="177"/>
      <c r="Q1623" s="177"/>
      <c r="R1623" s="177"/>
      <c r="S1623" s="178" t="s">
        <v>40</v>
      </c>
      <c r="T1623" s="198" t="str">
        <f>IF(ISERROR(VLOOKUP($S1623,Datos!$B$25:$C$29,2,0)),"", VLOOKUP($S1623,Datos!$B$25:$C$29,2,0))</f>
        <v>Alta</v>
      </c>
      <c r="U1623" s="198" t="str">
        <f>VLOOKUP($S1623,'Efectividad de Controles'!$B$5:$D$9,3,0)</f>
        <v>Impacto / Probabilidad</v>
      </c>
      <c r="V1623" s="177"/>
      <c r="W1623" s="177"/>
      <c r="X1623" s="178" t="s">
        <v>191</v>
      </c>
      <c r="Y1623" s="178" t="s">
        <v>196</v>
      </c>
      <c r="Z1623" s="198">
        <f>IF( AND($X1623&lt;&gt;"", $Y1623&lt;&gt;""), VLOOKUP( IF(ISERROR(VLOOKUP($X1623,Datos!$B$8:$C$13,2,0)),0,VLOOKUP($X1623,Datos!$B$8:$C$13,2,0)), Datos!$I$9:$N$13, IF(ISERROR(VLOOKUP($Y1623,Datos!$B$17:$C$21,2,0)),0,VLOOKUP($Y1623, Datos!$B$17:$C$21,2,0)+1),  0),  "-")</f>
        <v>25</v>
      </c>
      <c r="AA1623" s="177"/>
      <c r="AB1623" s="177"/>
      <c r="AC1623" s="179"/>
      <c r="AD1623" s="180"/>
      <c r="AE1623" s="198">
        <f t="shared" si="75"/>
        <v>22</v>
      </c>
      <c r="AF1623" s="198">
        <f t="shared" si="76"/>
        <v>25</v>
      </c>
      <c r="AG1623" s="178">
        <v>3</v>
      </c>
      <c r="AH1623" s="198" t="str">
        <f>IF(ISERROR(VLOOKUP($AG1623,Datos!$A$9:$E$13,2,0)),"",VLOOKUP($AG1623,Datos!$A$9:$E$13,2,0))</f>
        <v>3 Moderado</v>
      </c>
      <c r="AI1623" s="197" t="str">
        <f>IF(ISERROR(VLOOKUP($AJ1623,Datos!$D$8:$E$13,2,0)),0,VLOOKUP($AJ1623,Datos!$D$8:$E$13,2,0))</f>
        <v>Extremadamente Dañino</v>
      </c>
      <c r="AJ1623" s="198">
        <f>IF(ISERROR(VLOOKUP($X1623,Datos!$B$8:$E$13,3,0)), 0, VLOOKUP($X1623,Datos!$B$8:$E$13,3,0))</f>
        <v>4</v>
      </c>
      <c r="AK1623" s="198">
        <f>IF(ISERROR(VLOOKUP(AL1623,Datos!D1616:E1621,2,0)),0,VLOOKUP(AL1623,Datos!D1616:E1621,2,0))</f>
        <v>0</v>
      </c>
      <c r="AL1623" s="198">
        <f>IF(ISERROR(VLOOKUP(Y1623,Datos!B1616:E1621,3,0)),0,VLOOKUP(Y1623,Datos!B1616:E1621,3,0))</f>
        <v>0</v>
      </c>
      <c r="AM1623" s="198">
        <f t="shared" si="77"/>
        <v>4</v>
      </c>
      <c r="AN1623" s="198" t="str">
        <f>IF(ISERROR(VLOOKUP($AM1623,Datos!$I$24:$J$28,2,0)),"-",VLOOKUP($AM1623,Datos!$I$24:$J$28,2,0))</f>
        <v>Moderado</v>
      </c>
    </row>
    <row r="1624" spans="1:40" s="199" customFormat="1">
      <c r="A1624" s="196"/>
      <c r="B1624" s="177"/>
      <c r="C1624" s="177"/>
      <c r="D1624" s="177"/>
      <c r="E1624" s="177"/>
      <c r="F1624" s="177"/>
      <c r="G1624" s="177"/>
      <c r="H1624" s="177"/>
      <c r="I1624" s="177"/>
      <c r="J1624" s="177"/>
      <c r="K1624" s="177"/>
      <c r="L1624" s="177"/>
      <c r="M1624" s="178" t="s">
        <v>191</v>
      </c>
      <c r="N1624" s="178" t="s">
        <v>194</v>
      </c>
      <c r="O1624" s="198">
        <f>IF( AND($M1624&lt;&gt;"", $N1624&lt;&gt;""), VLOOKUP( IF(ISERROR(VLOOKUP($M1624,Datos!$B$8:$C$13,2,0)),0,VLOOKUP($M1624,Datos!$B$8:$C$13,2,0)), Datos!$I$9:$N$13, IF(ISERROR(VLOOKUP($N1624,Datos!$B$17:$C$21,2,0)),0,VLOOKUP($N1624, Datos!$B$17:$C$21,2,0)+1),  0),  "-")</f>
        <v>22</v>
      </c>
      <c r="P1624" s="177"/>
      <c r="Q1624" s="177"/>
      <c r="R1624" s="177"/>
      <c r="S1624" s="178" t="s">
        <v>40</v>
      </c>
      <c r="T1624" s="198" t="str">
        <f>IF(ISERROR(VLOOKUP($S1624,Datos!$B$25:$C$29,2,0)),"", VLOOKUP($S1624,Datos!$B$25:$C$29,2,0))</f>
        <v>Alta</v>
      </c>
      <c r="U1624" s="198" t="str">
        <f>VLOOKUP($S1624,'Efectividad de Controles'!$B$5:$D$9,3,0)</f>
        <v>Impacto / Probabilidad</v>
      </c>
      <c r="V1624" s="177"/>
      <c r="W1624" s="177"/>
      <c r="X1624" s="178" t="s">
        <v>191</v>
      </c>
      <c r="Y1624" s="178" t="s">
        <v>196</v>
      </c>
      <c r="Z1624" s="198">
        <f>IF( AND($X1624&lt;&gt;"", $Y1624&lt;&gt;""), VLOOKUP( IF(ISERROR(VLOOKUP($X1624,Datos!$B$8:$C$13,2,0)),0,VLOOKUP($X1624,Datos!$B$8:$C$13,2,0)), Datos!$I$9:$N$13, IF(ISERROR(VLOOKUP($Y1624,Datos!$B$17:$C$21,2,0)),0,VLOOKUP($Y1624, Datos!$B$17:$C$21,2,0)+1),  0),  "-")</f>
        <v>25</v>
      </c>
      <c r="AA1624" s="177"/>
      <c r="AB1624" s="177"/>
      <c r="AC1624" s="179"/>
      <c r="AD1624" s="180"/>
      <c r="AE1624" s="198">
        <f t="shared" si="75"/>
        <v>22</v>
      </c>
      <c r="AF1624" s="198">
        <f t="shared" si="76"/>
        <v>25</v>
      </c>
      <c r="AG1624" s="178">
        <v>3</v>
      </c>
      <c r="AH1624" s="198" t="str">
        <f>IF(ISERROR(VLOOKUP($AG1624,Datos!$A$9:$E$13,2,0)),"",VLOOKUP($AG1624,Datos!$A$9:$E$13,2,0))</f>
        <v>3 Moderado</v>
      </c>
      <c r="AI1624" s="197" t="str">
        <f>IF(ISERROR(VLOOKUP($AJ1624,Datos!$D$8:$E$13,2,0)),0,VLOOKUP($AJ1624,Datos!$D$8:$E$13,2,0))</f>
        <v>Extremadamente Dañino</v>
      </c>
      <c r="AJ1624" s="198">
        <f>IF(ISERROR(VLOOKUP($X1624,Datos!$B$8:$E$13,3,0)), 0, VLOOKUP($X1624,Datos!$B$8:$E$13,3,0))</f>
        <v>4</v>
      </c>
      <c r="AK1624" s="198">
        <f>IF(ISERROR(VLOOKUP(AL1624,Datos!D1617:E1622,2,0)),0,VLOOKUP(AL1624,Datos!D1617:E1622,2,0))</f>
        <v>0</v>
      </c>
      <c r="AL1624" s="198">
        <f>IF(ISERROR(VLOOKUP(Y1624,Datos!B1617:E1622,3,0)),0,VLOOKUP(Y1624,Datos!B1617:E1622,3,0))</f>
        <v>0</v>
      </c>
      <c r="AM1624" s="198">
        <f t="shared" si="77"/>
        <v>4</v>
      </c>
      <c r="AN1624" s="198" t="str">
        <f>IF(ISERROR(VLOOKUP($AM1624,Datos!$I$24:$J$28,2,0)),"-",VLOOKUP($AM1624,Datos!$I$24:$J$28,2,0))</f>
        <v>Moderado</v>
      </c>
    </row>
    <row r="1625" spans="1:40" s="199" customFormat="1">
      <c r="A1625" s="196"/>
      <c r="B1625" s="177"/>
      <c r="C1625" s="177"/>
      <c r="D1625" s="177"/>
      <c r="E1625" s="177"/>
      <c r="F1625" s="177"/>
      <c r="G1625" s="177"/>
      <c r="H1625" s="177"/>
      <c r="I1625" s="177"/>
      <c r="J1625" s="177"/>
      <c r="K1625" s="177"/>
      <c r="L1625" s="177"/>
      <c r="M1625" s="178" t="s">
        <v>191</v>
      </c>
      <c r="N1625" s="178" t="s">
        <v>194</v>
      </c>
      <c r="O1625" s="198">
        <f>IF( AND($M1625&lt;&gt;"", $N1625&lt;&gt;""), VLOOKUP( IF(ISERROR(VLOOKUP($M1625,Datos!$B$8:$C$13,2,0)),0,VLOOKUP($M1625,Datos!$B$8:$C$13,2,0)), Datos!$I$9:$N$13, IF(ISERROR(VLOOKUP($N1625,Datos!$B$17:$C$21,2,0)),0,VLOOKUP($N1625, Datos!$B$17:$C$21,2,0)+1),  0),  "-")</f>
        <v>22</v>
      </c>
      <c r="P1625" s="177"/>
      <c r="Q1625" s="177"/>
      <c r="R1625" s="177"/>
      <c r="S1625" s="178" t="s">
        <v>40</v>
      </c>
      <c r="T1625" s="198" t="str">
        <f>IF(ISERROR(VLOOKUP($S1625,Datos!$B$25:$C$29,2,0)),"", VLOOKUP($S1625,Datos!$B$25:$C$29,2,0))</f>
        <v>Alta</v>
      </c>
      <c r="U1625" s="198" t="str">
        <f>VLOOKUP($S1625,'Efectividad de Controles'!$B$5:$D$9,3,0)</f>
        <v>Impacto / Probabilidad</v>
      </c>
      <c r="V1625" s="177"/>
      <c r="W1625" s="177"/>
      <c r="X1625" s="178" t="s">
        <v>191</v>
      </c>
      <c r="Y1625" s="178" t="s">
        <v>196</v>
      </c>
      <c r="Z1625" s="198">
        <f>IF( AND($X1625&lt;&gt;"", $Y1625&lt;&gt;""), VLOOKUP( IF(ISERROR(VLOOKUP($X1625,Datos!$B$8:$C$13,2,0)),0,VLOOKUP($X1625,Datos!$B$8:$C$13,2,0)), Datos!$I$9:$N$13, IF(ISERROR(VLOOKUP($Y1625,Datos!$B$17:$C$21,2,0)),0,VLOOKUP($Y1625, Datos!$B$17:$C$21,2,0)+1),  0),  "-")</f>
        <v>25</v>
      </c>
      <c r="AA1625" s="177"/>
      <c r="AB1625" s="177"/>
      <c r="AC1625" s="179"/>
      <c r="AD1625" s="180"/>
      <c r="AE1625" s="198">
        <f t="shared" si="75"/>
        <v>22</v>
      </c>
      <c r="AF1625" s="198">
        <f t="shared" si="76"/>
        <v>25</v>
      </c>
      <c r="AG1625" s="178">
        <v>3</v>
      </c>
      <c r="AH1625" s="198" t="str">
        <f>IF(ISERROR(VLOOKUP($AG1625,Datos!$A$9:$E$13,2,0)),"",VLOOKUP($AG1625,Datos!$A$9:$E$13,2,0))</f>
        <v>3 Moderado</v>
      </c>
      <c r="AI1625" s="197" t="str">
        <f>IF(ISERROR(VLOOKUP($AJ1625,Datos!$D$8:$E$13,2,0)),0,VLOOKUP($AJ1625,Datos!$D$8:$E$13,2,0))</f>
        <v>Extremadamente Dañino</v>
      </c>
      <c r="AJ1625" s="198">
        <f>IF(ISERROR(VLOOKUP($X1625,Datos!$B$8:$E$13,3,0)), 0, VLOOKUP($X1625,Datos!$B$8:$E$13,3,0))</f>
        <v>4</v>
      </c>
      <c r="AK1625" s="198">
        <f>IF(ISERROR(VLOOKUP(AL1625,Datos!D1618:E1623,2,0)),0,VLOOKUP(AL1625,Datos!D1618:E1623,2,0))</f>
        <v>0</v>
      </c>
      <c r="AL1625" s="198">
        <f>IF(ISERROR(VLOOKUP(Y1625,Datos!B1618:E1623,3,0)),0,VLOOKUP(Y1625,Datos!B1618:E1623,3,0))</f>
        <v>0</v>
      </c>
      <c r="AM1625" s="198">
        <f t="shared" si="77"/>
        <v>4</v>
      </c>
      <c r="AN1625" s="198" t="str">
        <f>IF(ISERROR(VLOOKUP($AM1625,Datos!$I$24:$J$28,2,0)),"-",VLOOKUP($AM1625,Datos!$I$24:$J$28,2,0))</f>
        <v>Moderado</v>
      </c>
    </row>
    <row r="1626" spans="1:40" s="199" customFormat="1">
      <c r="A1626" s="196"/>
      <c r="B1626" s="177"/>
      <c r="C1626" s="177"/>
      <c r="D1626" s="177"/>
      <c r="E1626" s="177"/>
      <c r="F1626" s="177"/>
      <c r="G1626" s="177"/>
      <c r="H1626" s="177"/>
      <c r="I1626" s="177"/>
      <c r="J1626" s="177"/>
      <c r="K1626" s="177"/>
      <c r="L1626" s="177"/>
      <c r="M1626" s="178" t="s">
        <v>191</v>
      </c>
      <c r="N1626" s="178" t="s">
        <v>194</v>
      </c>
      <c r="O1626" s="198">
        <f>IF( AND($M1626&lt;&gt;"", $N1626&lt;&gt;""), VLOOKUP( IF(ISERROR(VLOOKUP($M1626,Datos!$B$8:$C$13,2,0)),0,VLOOKUP($M1626,Datos!$B$8:$C$13,2,0)), Datos!$I$9:$N$13, IF(ISERROR(VLOOKUP($N1626,Datos!$B$17:$C$21,2,0)),0,VLOOKUP($N1626, Datos!$B$17:$C$21,2,0)+1),  0),  "-")</f>
        <v>22</v>
      </c>
      <c r="P1626" s="177"/>
      <c r="Q1626" s="177"/>
      <c r="R1626" s="177"/>
      <c r="S1626" s="178" t="s">
        <v>40</v>
      </c>
      <c r="T1626" s="198" t="str">
        <f>IF(ISERROR(VLOOKUP($S1626,Datos!$B$25:$C$29,2,0)),"", VLOOKUP($S1626,Datos!$B$25:$C$29,2,0))</f>
        <v>Alta</v>
      </c>
      <c r="U1626" s="198" t="str">
        <f>VLOOKUP($S1626,'Efectividad de Controles'!$B$5:$D$9,3,0)</f>
        <v>Impacto / Probabilidad</v>
      </c>
      <c r="V1626" s="177"/>
      <c r="W1626" s="177"/>
      <c r="X1626" s="178" t="s">
        <v>191</v>
      </c>
      <c r="Y1626" s="178" t="s">
        <v>196</v>
      </c>
      <c r="Z1626" s="198">
        <f>IF( AND($X1626&lt;&gt;"", $Y1626&lt;&gt;""), VLOOKUP( IF(ISERROR(VLOOKUP($X1626,Datos!$B$8:$C$13,2,0)),0,VLOOKUP($X1626,Datos!$B$8:$C$13,2,0)), Datos!$I$9:$N$13, IF(ISERROR(VLOOKUP($Y1626,Datos!$B$17:$C$21,2,0)),0,VLOOKUP($Y1626, Datos!$B$17:$C$21,2,0)+1),  0),  "-")</f>
        <v>25</v>
      </c>
      <c r="AA1626" s="177"/>
      <c r="AB1626" s="177"/>
      <c r="AC1626" s="179"/>
      <c r="AD1626" s="180"/>
      <c r="AE1626" s="198">
        <f t="shared" si="75"/>
        <v>22</v>
      </c>
      <c r="AF1626" s="198">
        <f t="shared" si="76"/>
        <v>25</v>
      </c>
      <c r="AG1626" s="178">
        <v>3</v>
      </c>
      <c r="AH1626" s="198" t="str">
        <f>IF(ISERROR(VLOOKUP($AG1626,Datos!$A$9:$E$13,2,0)),"",VLOOKUP($AG1626,Datos!$A$9:$E$13,2,0))</f>
        <v>3 Moderado</v>
      </c>
      <c r="AI1626" s="197" t="str">
        <f>IF(ISERROR(VLOOKUP($AJ1626,Datos!$D$8:$E$13,2,0)),0,VLOOKUP($AJ1626,Datos!$D$8:$E$13,2,0))</f>
        <v>Extremadamente Dañino</v>
      </c>
      <c r="AJ1626" s="198">
        <f>IF(ISERROR(VLOOKUP($X1626,Datos!$B$8:$E$13,3,0)), 0, VLOOKUP($X1626,Datos!$B$8:$E$13,3,0))</f>
        <v>4</v>
      </c>
      <c r="AK1626" s="198">
        <f>IF(ISERROR(VLOOKUP(AL1626,Datos!D1619:E1624,2,0)),0,VLOOKUP(AL1626,Datos!D1619:E1624,2,0))</f>
        <v>0</v>
      </c>
      <c r="AL1626" s="198">
        <f>IF(ISERROR(VLOOKUP(Y1626,Datos!B1619:E1624,3,0)),0,VLOOKUP(Y1626,Datos!B1619:E1624,3,0))</f>
        <v>0</v>
      </c>
      <c r="AM1626" s="198">
        <f t="shared" si="77"/>
        <v>4</v>
      </c>
      <c r="AN1626" s="198" t="str">
        <f>IF(ISERROR(VLOOKUP($AM1626,Datos!$I$24:$J$28,2,0)),"-",VLOOKUP($AM1626,Datos!$I$24:$J$28,2,0))</f>
        <v>Moderado</v>
      </c>
    </row>
    <row r="1627" spans="1:40" s="199" customFormat="1">
      <c r="A1627" s="196"/>
      <c r="B1627" s="177"/>
      <c r="C1627" s="177"/>
      <c r="D1627" s="177"/>
      <c r="E1627" s="177"/>
      <c r="F1627" s="177"/>
      <c r="G1627" s="177"/>
      <c r="H1627" s="177"/>
      <c r="I1627" s="177"/>
      <c r="J1627" s="177"/>
      <c r="K1627" s="177"/>
      <c r="L1627" s="177"/>
      <c r="M1627" s="178" t="s">
        <v>191</v>
      </c>
      <c r="N1627" s="178" t="s">
        <v>194</v>
      </c>
      <c r="O1627" s="198">
        <f>IF( AND($M1627&lt;&gt;"", $N1627&lt;&gt;""), VLOOKUP( IF(ISERROR(VLOOKUP($M1627,Datos!$B$8:$C$13,2,0)),0,VLOOKUP($M1627,Datos!$B$8:$C$13,2,0)), Datos!$I$9:$N$13, IF(ISERROR(VLOOKUP($N1627,Datos!$B$17:$C$21,2,0)),0,VLOOKUP($N1627, Datos!$B$17:$C$21,2,0)+1),  0),  "-")</f>
        <v>22</v>
      </c>
      <c r="P1627" s="177"/>
      <c r="Q1627" s="177"/>
      <c r="R1627" s="177"/>
      <c r="S1627" s="178" t="s">
        <v>40</v>
      </c>
      <c r="T1627" s="198" t="str">
        <f>IF(ISERROR(VLOOKUP($S1627,Datos!$B$25:$C$29,2,0)),"", VLOOKUP($S1627,Datos!$B$25:$C$29,2,0))</f>
        <v>Alta</v>
      </c>
      <c r="U1627" s="198" t="str">
        <f>VLOOKUP($S1627,'Efectividad de Controles'!$B$5:$D$9,3,0)</f>
        <v>Impacto / Probabilidad</v>
      </c>
      <c r="V1627" s="177"/>
      <c r="W1627" s="177"/>
      <c r="X1627" s="178" t="s">
        <v>191</v>
      </c>
      <c r="Y1627" s="178" t="s">
        <v>196</v>
      </c>
      <c r="Z1627" s="198">
        <f>IF( AND($X1627&lt;&gt;"", $Y1627&lt;&gt;""), VLOOKUP( IF(ISERROR(VLOOKUP($X1627,Datos!$B$8:$C$13,2,0)),0,VLOOKUP($X1627,Datos!$B$8:$C$13,2,0)), Datos!$I$9:$N$13, IF(ISERROR(VLOOKUP($Y1627,Datos!$B$17:$C$21,2,0)),0,VLOOKUP($Y1627, Datos!$B$17:$C$21,2,0)+1),  0),  "-")</f>
        <v>25</v>
      </c>
      <c r="AA1627" s="177"/>
      <c r="AB1627" s="177"/>
      <c r="AC1627" s="179"/>
      <c r="AD1627" s="180"/>
      <c r="AE1627" s="198">
        <f t="shared" si="75"/>
        <v>22</v>
      </c>
      <c r="AF1627" s="198">
        <f t="shared" si="76"/>
        <v>25</v>
      </c>
      <c r="AG1627" s="178">
        <v>3</v>
      </c>
      <c r="AH1627" s="198" t="str">
        <f>IF(ISERROR(VLOOKUP($AG1627,Datos!$A$9:$E$13,2,0)),"",VLOOKUP($AG1627,Datos!$A$9:$E$13,2,0))</f>
        <v>3 Moderado</v>
      </c>
      <c r="AI1627" s="197" t="str">
        <f>IF(ISERROR(VLOOKUP($AJ1627,Datos!$D$8:$E$13,2,0)),0,VLOOKUP($AJ1627,Datos!$D$8:$E$13,2,0))</f>
        <v>Extremadamente Dañino</v>
      </c>
      <c r="AJ1627" s="198">
        <f>IF(ISERROR(VLOOKUP($X1627,Datos!$B$8:$E$13,3,0)), 0, VLOOKUP($X1627,Datos!$B$8:$E$13,3,0))</f>
        <v>4</v>
      </c>
      <c r="AK1627" s="198">
        <f>IF(ISERROR(VLOOKUP(AL1627,Datos!D1620:E1625,2,0)),0,VLOOKUP(AL1627,Datos!D1620:E1625,2,0))</f>
        <v>0</v>
      </c>
      <c r="AL1627" s="198">
        <f>IF(ISERROR(VLOOKUP(Y1627,Datos!B1620:E1625,3,0)),0,VLOOKUP(Y1627,Datos!B1620:E1625,3,0))</f>
        <v>0</v>
      </c>
      <c r="AM1627" s="198">
        <f t="shared" si="77"/>
        <v>4</v>
      </c>
      <c r="AN1627" s="198" t="str">
        <f>IF(ISERROR(VLOOKUP($AM1627,Datos!$I$24:$J$28,2,0)),"-",VLOOKUP($AM1627,Datos!$I$24:$J$28,2,0))</f>
        <v>Moderado</v>
      </c>
    </row>
    <row r="1628" spans="1:40" s="199" customFormat="1">
      <c r="A1628" s="196"/>
      <c r="B1628" s="177"/>
      <c r="C1628" s="177"/>
      <c r="D1628" s="177"/>
      <c r="E1628" s="177"/>
      <c r="F1628" s="177"/>
      <c r="G1628" s="177"/>
      <c r="H1628" s="177"/>
      <c r="I1628" s="177"/>
      <c r="J1628" s="177"/>
      <c r="K1628" s="177"/>
      <c r="L1628" s="177"/>
      <c r="M1628" s="178" t="s">
        <v>191</v>
      </c>
      <c r="N1628" s="178" t="s">
        <v>194</v>
      </c>
      <c r="O1628" s="198">
        <f>IF( AND($M1628&lt;&gt;"", $N1628&lt;&gt;""), VLOOKUP( IF(ISERROR(VLOOKUP($M1628,Datos!$B$8:$C$13,2,0)),0,VLOOKUP($M1628,Datos!$B$8:$C$13,2,0)), Datos!$I$9:$N$13, IF(ISERROR(VLOOKUP($N1628,Datos!$B$17:$C$21,2,0)),0,VLOOKUP($N1628, Datos!$B$17:$C$21,2,0)+1),  0),  "-")</f>
        <v>22</v>
      </c>
      <c r="P1628" s="177"/>
      <c r="Q1628" s="177"/>
      <c r="R1628" s="177"/>
      <c r="S1628" s="178" t="s">
        <v>40</v>
      </c>
      <c r="T1628" s="198" t="str">
        <f>IF(ISERROR(VLOOKUP($S1628,Datos!$B$25:$C$29,2,0)),"", VLOOKUP($S1628,Datos!$B$25:$C$29,2,0))</f>
        <v>Alta</v>
      </c>
      <c r="U1628" s="198" t="str">
        <f>VLOOKUP($S1628,'Efectividad de Controles'!$B$5:$D$9,3,0)</f>
        <v>Impacto / Probabilidad</v>
      </c>
      <c r="V1628" s="177"/>
      <c r="W1628" s="177"/>
      <c r="X1628" s="178" t="s">
        <v>191</v>
      </c>
      <c r="Y1628" s="178" t="s">
        <v>196</v>
      </c>
      <c r="Z1628" s="198">
        <f>IF( AND($X1628&lt;&gt;"", $Y1628&lt;&gt;""), VLOOKUP( IF(ISERROR(VLOOKUP($X1628,Datos!$B$8:$C$13,2,0)),0,VLOOKUP($X1628,Datos!$B$8:$C$13,2,0)), Datos!$I$9:$N$13, IF(ISERROR(VLOOKUP($Y1628,Datos!$B$17:$C$21,2,0)),0,VLOOKUP($Y1628, Datos!$B$17:$C$21,2,0)+1),  0),  "-")</f>
        <v>25</v>
      </c>
      <c r="AA1628" s="177"/>
      <c r="AB1628" s="177"/>
      <c r="AC1628" s="179"/>
      <c r="AD1628" s="180"/>
      <c r="AE1628" s="198">
        <f t="shared" si="75"/>
        <v>22</v>
      </c>
      <c r="AF1628" s="198">
        <f t="shared" si="76"/>
        <v>25</v>
      </c>
      <c r="AG1628" s="178">
        <v>3</v>
      </c>
      <c r="AH1628" s="198" t="str">
        <f>IF(ISERROR(VLOOKUP($AG1628,Datos!$A$9:$E$13,2,0)),"",VLOOKUP($AG1628,Datos!$A$9:$E$13,2,0))</f>
        <v>3 Moderado</v>
      </c>
      <c r="AI1628" s="197" t="str">
        <f>IF(ISERROR(VLOOKUP($AJ1628,Datos!$D$8:$E$13,2,0)),0,VLOOKUP($AJ1628,Datos!$D$8:$E$13,2,0))</f>
        <v>Extremadamente Dañino</v>
      </c>
      <c r="AJ1628" s="198">
        <f>IF(ISERROR(VLOOKUP($X1628,Datos!$B$8:$E$13,3,0)), 0, VLOOKUP($X1628,Datos!$B$8:$E$13,3,0))</f>
        <v>4</v>
      </c>
      <c r="AK1628" s="198">
        <f>IF(ISERROR(VLOOKUP(AL1628,Datos!D1621:E1626,2,0)),0,VLOOKUP(AL1628,Datos!D1621:E1626,2,0))</f>
        <v>0</v>
      </c>
      <c r="AL1628" s="198">
        <f>IF(ISERROR(VLOOKUP(Y1628,Datos!B1621:E1626,3,0)),0,VLOOKUP(Y1628,Datos!B1621:E1626,3,0))</f>
        <v>0</v>
      </c>
      <c r="AM1628" s="198">
        <f t="shared" si="77"/>
        <v>4</v>
      </c>
      <c r="AN1628" s="198" t="str">
        <f>IF(ISERROR(VLOOKUP($AM1628,Datos!$I$24:$J$28,2,0)),"-",VLOOKUP($AM1628,Datos!$I$24:$J$28,2,0))</f>
        <v>Moderado</v>
      </c>
    </row>
    <row r="1629" spans="1:40" s="199" customFormat="1">
      <c r="A1629" s="196"/>
      <c r="B1629" s="177"/>
      <c r="C1629" s="177"/>
      <c r="D1629" s="177"/>
      <c r="E1629" s="177"/>
      <c r="F1629" s="177"/>
      <c r="G1629" s="177"/>
      <c r="H1629" s="177"/>
      <c r="I1629" s="177"/>
      <c r="J1629" s="177"/>
      <c r="K1629" s="177"/>
      <c r="L1629" s="177"/>
      <c r="M1629" s="178" t="s">
        <v>191</v>
      </c>
      <c r="N1629" s="178" t="s">
        <v>194</v>
      </c>
      <c r="O1629" s="198">
        <f>IF( AND($M1629&lt;&gt;"", $N1629&lt;&gt;""), VLOOKUP( IF(ISERROR(VLOOKUP($M1629,Datos!$B$8:$C$13,2,0)),0,VLOOKUP($M1629,Datos!$B$8:$C$13,2,0)), Datos!$I$9:$N$13, IF(ISERROR(VLOOKUP($N1629,Datos!$B$17:$C$21,2,0)),0,VLOOKUP($N1629, Datos!$B$17:$C$21,2,0)+1),  0),  "-")</f>
        <v>22</v>
      </c>
      <c r="P1629" s="177"/>
      <c r="Q1629" s="177"/>
      <c r="R1629" s="177"/>
      <c r="S1629" s="178" t="s">
        <v>40</v>
      </c>
      <c r="T1629" s="198" t="str">
        <f>IF(ISERROR(VLOOKUP($S1629,Datos!$B$25:$C$29,2,0)),"", VLOOKUP($S1629,Datos!$B$25:$C$29,2,0))</f>
        <v>Alta</v>
      </c>
      <c r="U1629" s="198" t="str">
        <f>VLOOKUP($S1629,'Efectividad de Controles'!$B$5:$D$9,3,0)</f>
        <v>Impacto / Probabilidad</v>
      </c>
      <c r="V1629" s="177"/>
      <c r="W1629" s="177"/>
      <c r="X1629" s="178" t="s">
        <v>191</v>
      </c>
      <c r="Y1629" s="178" t="s">
        <v>196</v>
      </c>
      <c r="Z1629" s="198">
        <f>IF( AND($X1629&lt;&gt;"", $Y1629&lt;&gt;""), VLOOKUP( IF(ISERROR(VLOOKUP($X1629,Datos!$B$8:$C$13,2,0)),0,VLOOKUP($X1629,Datos!$B$8:$C$13,2,0)), Datos!$I$9:$N$13, IF(ISERROR(VLOOKUP($Y1629,Datos!$B$17:$C$21,2,0)),0,VLOOKUP($Y1629, Datos!$B$17:$C$21,2,0)+1),  0),  "-")</f>
        <v>25</v>
      </c>
      <c r="AA1629" s="177"/>
      <c r="AB1629" s="177"/>
      <c r="AC1629" s="179"/>
      <c r="AD1629" s="180"/>
      <c r="AE1629" s="198">
        <f t="shared" si="75"/>
        <v>22</v>
      </c>
      <c r="AF1629" s="198">
        <f t="shared" si="76"/>
        <v>25</v>
      </c>
      <c r="AG1629" s="178">
        <v>3</v>
      </c>
      <c r="AH1629" s="198" t="str">
        <f>IF(ISERROR(VLOOKUP($AG1629,Datos!$A$9:$E$13,2,0)),"",VLOOKUP($AG1629,Datos!$A$9:$E$13,2,0))</f>
        <v>3 Moderado</v>
      </c>
      <c r="AI1629" s="197" t="str">
        <f>IF(ISERROR(VLOOKUP($AJ1629,Datos!$D$8:$E$13,2,0)),0,VLOOKUP($AJ1629,Datos!$D$8:$E$13,2,0))</f>
        <v>Extremadamente Dañino</v>
      </c>
      <c r="AJ1629" s="198">
        <f>IF(ISERROR(VLOOKUP($X1629,Datos!$B$8:$E$13,3,0)), 0, VLOOKUP($X1629,Datos!$B$8:$E$13,3,0))</f>
        <v>4</v>
      </c>
      <c r="AK1629" s="198">
        <f>IF(ISERROR(VLOOKUP(AL1629,Datos!D1622:E1627,2,0)),0,VLOOKUP(AL1629,Datos!D1622:E1627,2,0))</f>
        <v>0</v>
      </c>
      <c r="AL1629" s="198">
        <f>IF(ISERROR(VLOOKUP(Y1629,Datos!B1622:E1627,3,0)),0,VLOOKUP(Y1629,Datos!B1622:E1627,3,0))</f>
        <v>0</v>
      </c>
      <c r="AM1629" s="198">
        <f t="shared" si="77"/>
        <v>4</v>
      </c>
      <c r="AN1629" s="198" t="str">
        <f>IF(ISERROR(VLOOKUP($AM1629,Datos!$I$24:$J$28,2,0)),"-",VLOOKUP($AM1629,Datos!$I$24:$J$28,2,0))</f>
        <v>Moderado</v>
      </c>
    </row>
    <row r="1630" spans="1:40" s="199" customFormat="1">
      <c r="A1630" s="196"/>
      <c r="B1630" s="177"/>
      <c r="C1630" s="177"/>
      <c r="D1630" s="177"/>
      <c r="E1630" s="177"/>
      <c r="F1630" s="177"/>
      <c r="G1630" s="177"/>
      <c r="H1630" s="177"/>
      <c r="I1630" s="177"/>
      <c r="J1630" s="177"/>
      <c r="K1630" s="177"/>
      <c r="L1630" s="177"/>
      <c r="M1630" s="178" t="s">
        <v>191</v>
      </c>
      <c r="N1630" s="178" t="s">
        <v>194</v>
      </c>
      <c r="O1630" s="198">
        <f>IF( AND($M1630&lt;&gt;"", $N1630&lt;&gt;""), VLOOKUP( IF(ISERROR(VLOOKUP($M1630,Datos!$B$8:$C$13,2,0)),0,VLOOKUP($M1630,Datos!$B$8:$C$13,2,0)), Datos!$I$9:$N$13, IF(ISERROR(VLOOKUP($N1630,Datos!$B$17:$C$21,2,0)),0,VLOOKUP($N1630, Datos!$B$17:$C$21,2,0)+1),  0),  "-")</f>
        <v>22</v>
      </c>
      <c r="P1630" s="177"/>
      <c r="Q1630" s="177"/>
      <c r="R1630" s="177"/>
      <c r="S1630" s="178" t="s">
        <v>40</v>
      </c>
      <c r="T1630" s="198" t="str">
        <f>IF(ISERROR(VLOOKUP($S1630,Datos!$B$25:$C$29,2,0)),"", VLOOKUP($S1630,Datos!$B$25:$C$29,2,0))</f>
        <v>Alta</v>
      </c>
      <c r="U1630" s="198" t="str">
        <f>VLOOKUP($S1630,'Efectividad de Controles'!$B$5:$D$9,3,0)</f>
        <v>Impacto / Probabilidad</v>
      </c>
      <c r="V1630" s="177"/>
      <c r="W1630" s="177"/>
      <c r="X1630" s="178" t="s">
        <v>191</v>
      </c>
      <c r="Y1630" s="178" t="s">
        <v>196</v>
      </c>
      <c r="Z1630" s="198">
        <f>IF( AND($X1630&lt;&gt;"", $Y1630&lt;&gt;""), VLOOKUP( IF(ISERROR(VLOOKUP($X1630,Datos!$B$8:$C$13,2,0)),0,VLOOKUP($X1630,Datos!$B$8:$C$13,2,0)), Datos!$I$9:$N$13, IF(ISERROR(VLOOKUP($Y1630,Datos!$B$17:$C$21,2,0)),0,VLOOKUP($Y1630, Datos!$B$17:$C$21,2,0)+1),  0),  "-")</f>
        <v>25</v>
      </c>
      <c r="AA1630" s="177"/>
      <c r="AB1630" s="177"/>
      <c r="AC1630" s="179"/>
      <c r="AD1630" s="180"/>
      <c r="AE1630" s="198">
        <f t="shared" si="75"/>
        <v>22</v>
      </c>
      <c r="AF1630" s="198">
        <f t="shared" si="76"/>
        <v>25</v>
      </c>
      <c r="AG1630" s="178">
        <v>3</v>
      </c>
      <c r="AH1630" s="198" t="str">
        <f>IF(ISERROR(VLOOKUP($AG1630,Datos!$A$9:$E$13,2,0)),"",VLOOKUP($AG1630,Datos!$A$9:$E$13,2,0))</f>
        <v>3 Moderado</v>
      </c>
      <c r="AI1630" s="197" t="str">
        <f>IF(ISERROR(VLOOKUP($AJ1630,Datos!$D$8:$E$13,2,0)),0,VLOOKUP($AJ1630,Datos!$D$8:$E$13,2,0))</f>
        <v>Extremadamente Dañino</v>
      </c>
      <c r="AJ1630" s="198">
        <f>IF(ISERROR(VLOOKUP($X1630,Datos!$B$8:$E$13,3,0)), 0, VLOOKUP($X1630,Datos!$B$8:$E$13,3,0))</f>
        <v>4</v>
      </c>
      <c r="AK1630" s="198">
        <f>IF(ISERROR(VLOOKUP(AL1630,Datos!D1623:E1628,2,0)),0,VLOOKUP(AL1630,Datos!D1623:E1628,2,0))</f>
        <v>0</v>
      </c>
      <c r="AL1630" s="198">
        <f>IF(ISERROR(VLOOKUP(Y1630,Datos!B1623:E1628,3,0)),0,VLOOKUP(Y1630,Datos!B1623:E1628,3,0))</f>
        <v>0</v>
      </c>
      <c r="AM1630" s="198">
        <f t="shared" si="77"/>
        <v>4</v>
      </c>
      <c r="AN1630" s="198" t="str">
        <f>IF(ISERROR(VLOOKUP($AM1630,Datos!$I$24:$J$28,2,0)),"-",VLOOKUP($AM1630,Datos!$I$24:$J$28,2,0))</f>
        <v>Moderado</v>
      </c>
    </row>
    <row r="1631" spans="1:40" s="199" customFormat="1">
      <c r="A1631" s="196"/>
      <c r="B1631" s="177"/>
      <c r="C1631" s="177"/>
      <c r="D1631" s="177"/>
      <c r="E1631" s="177"/>
      <c r="F1631" s="177"/>
      <c r="G1631" s="177"/>
      <c r="H1631" s="177"/>
      <c r="I1631" s="177"/>
      <c r="J1631" s="177"/>
      <c r="K1631" s="177"/>
      <c r="L1631" s="177"/>
      <c r="M1631" s="178" t="s">
        <v>191</v>
      </c>
      <c r="N1631" s="178" t="s">
        <v>194</v>
      </c>
      <c r="O1631" s="198">
        <f>IF( AND($M1631&lt;&gt;"", $N1631&lt;&gt;""), VLOOKUP( IF(ISERROR(VLOOKUP($M1631,Datos!$B$8:$C$13,2,0)),0,VLOOKUP($M1631,Datos!$B$8:$C$13,2,0)), Datos!$I$9:$N$13, IF(ISERROR(VLOOKUP($N1631,Datos!$B$17:$C$21,2,0)),0,VLOOKUP($N1631, Datos!$B$17:$C$21,2,0)+1),  0),  "-")</f>
        <v>22</v>
      </c>
      <c r="P1631" s="177"/>
      <c r="Q1631" s="177"/>
      <c r="R1631" s="177"/>
      <c r="S1631" s="178" t="s">
        <v>40</v>
      </c>
      <c r="T1631" s="198" t="str">
        <f>IF(ISERROR(VLOOKUP($S1631,Datos!$B$25:$C$29,2,0)),"", VLOOKUP($S1631,Datos!$B$25:$C$29,2,0))</f>
        <v>Alta</v>
      </c>
      <c r="U1631" s="198" t="str">
        <f>VLOOKUP($S1631,'Efectividad de Controles'!$B$5:$D$9,3,0)</f>
        <v>Impacto / Probabilidad</v>
      </c>
      <c r="V1631" s="177"/>
      <c r="W1631" s="177"/>
      <c r="X1631" s="178" t="s">
        <v>191</v>
      </c>
      <c r="Y1631" s="178" t="s">
        <v>196</v>
      </c>
      <c r="Z1631" s="198">
        <f>IF( AND($X1631&lt;&gt;"", $Y1631&lt;&gt;""), VLOOKUP( IF(ISERROR(VLOOKUP($X1631,Datos!$B$8:$C$13,2,0)),0,VLOOKUP($X1631,Datos!$B$8:$C$13,2,0)), Datos!$I$9:$N$13, IF(ISERROR(VLOOKUP($Y1631,Datos!$B$17:$C$21,2,0)),0,VLOOKUP($Y1631, Datos!$B$17:$C$21,2,0)+1),  0),  "-")</f>
        <v>25</v>
      </c>
      <c r="AA1631" s="177"/>
      <c r="AB1631" s="177"/>
      <c r="AC1631" s="179"/>
      <c r="AD1631" s="180"/>
      <c r="AE1631" s="198">
        <f t="shared" si="75"/>
        <v>22</v>
      </c>
      <c r="AF1631" s="198">
        <f t="shared" si="76"/>
        <v>25</v>
      </c>
      <c r="AG1631" s="178">
        <v>3</v>
      </c>
      <c r="AH1631" s="198" t="str">
        <f>IF(ISERROR(VLOOKUP($AG1631,Datos!$A$9:$E$13,2,0)),"",VLOOKUP($AG1631,Datos!$A$9:$E$13,2,0))</f>
        <v>3 Moderado</v>
      </c>
      <c r="AI1631" s="197" t="str">
        <f>IF(ISERROR(VLOOKUP($AJ1631,Datos!$D$8:$E$13,2,0)),0,VLOOKUP($AJ1631,Datos!$D$8:$E$13,2,0))</f>
        <v>Extremadamente Dañino</v>
      </c>
      <c r="AJ1631" s="198">
        <f>IF(ISERROR(VLOOKUP($X1631,Datos!$B$8:$E$13,3,0)), 0, VLOOKUP($X1631,Datos!$B$8:$E$13,3,0))</f>
        <v>4</v>
      </c>
      <c r="AK1631" s="198">
        <f>IF(ISERROR(VLOOKUP(AL1631,Datos!D1624:E1629,2,0)),0,VLOOKUP(AL1631,Datos!D1624:E1629,2,0))</f>
        <v>0</v>
      </c>
      <c r="AL1631" s="198">
        <f>IF(ISERROR(VLOOKUP(Y1631,Datos!B1624:E1629,3,0)),0,VLOOKUP(Y1631,Datos!B1624:E1629,3,0))</f>
        <v>0</v>
      </c>
      <c r="AM1631" s="198">
        <f t="shared" si="77"/>
        <v>4</v>
      </c>
      <c r="AN1631" s="198" t="str">
        <f>IF(ISERROR(VLOOKUP($AM1631,Datos!$I$24:$J$28,2,0)),"-",VLOOKUP($AM1631,Datos!$I$24:$J$28,2,0))</f>
        <v>Moderado</v>
      </c>
    </row>
    <row r="1632" spans="1:40" s="199" customFormat="1">
      <c r="A1632" s="196"/>
      <c r="B1632" s="177"/>
      <c r="C1632" s="177"/>
      <c r="D1632" s="177"/>
      <c r="E1632" s="177"/>
      <c r="F1632" s="177"/>
      <c r="G1632" s="177"/>
      <c r="H1632" s="177"/>
      <c r="I1632" s="177"/>
      <c r="J1632" s="177"/>
      <c r="K1632" s="177"/>
      <c r="L1632" s="177"/>
      <c r="M1632" s="178" t="s">
        <v>191</v>
      </c>
      <c r="N1632" s="178" t="s">
        <v>194</v>
      </c>
      <c r="O1632" s="198">
        <f>IF( AND($M1632&lt;&gt;"", $N1632&lt;&gt;""), VLOOKUP( IF(ISERROR(VLOOKUP($M1632,Datos!$B$8:$C$13,2,0)),0,VLOOKUP($M1632,Datos!$B$8:$C$13,2,0)), Datos!$I$9:$N$13, IF(ISERROR(VLOOKUP($N1632,Datos!$B$17:$C$21,2,0)),0,VLOOKUP($N1632, Datos!$B$17:$C$21,2,0)+1),  0),  "-")</f>
        <v>22</v>
      </c>
      <c r="P1632" s="177"/>
      <c r="Q1632" s="177"/>
      <c r="R1632" s="177"/>
      <c r="S1632" s="178" t="s">
        <v>40</v>
      </c>
      <c r="T1632" s="198" t="str">
        <f>IF(ISERROR(VLOOKUP($S1632,Datos!$B$25:$C$29,2,0)),"", VLOOKUP($S1632,Datos!$B$25:$C$29,2,0))</f>
        <v>Alta</v>
      </c>
      <c r="U1632" s="198" t="str">
        <f>VLOOKUP($S1632,'Efectividad de Controles'!$B$5:$D$9,3,0)</f>
        <v>Impacto / Probabilidad</v>
      </c>
      <c r="V1632" s="177"/>
      <c r="W1632" s="177"/>
      <c r="X1632" s="178" t="s">
        <v>191</v>
      </c>
      <c r="Y1632" s="178" t="s">
        <v>196</v>
      </c>
      <c r="Z1632" s="198">
        <f>IF( AND($X1632&lt;&gt;"", $Y1632&lt;&gt;""), VLOOKUP( IF(ISERROR(VLOOKUP($X1632,Datos!$B$8:$C$13,2,0)),0,VLOOKUP($X1632,Datos!$B$8:$C$13,2,0)), Datos!$I$9:$N$13, IF(ISERROR(VLOOKUP($Y1632,Datos!$B$17:$C$21,2,0)),0,VLOOKUP($Y1632, Datos!$B$17:$C$21,2,0)+1),  0),  "-")</f>
        <v>25</v>
      </c>
      <c r="AA1632" s="177"/>
      <c r="AB1632" s="177"/>
      <c r="AC1632" s="179"/>
      <c r="AD1632" s="180"/>
      <c r="AE1632" s="198">
        <f t="shared" si="75"/>
        <v>22</v>
      </c>
      <c r="AF1632" s="198">
        <f t="shared" si="76"/>
        <v>25</v>
      </c>
      <c r="AG1632" s="178">
        <v>3</v>
      </c>
      <c r="AH1632" s="198" t="str">
        <f>IF(ISERROR(VLOOKUP($AG1632,Datos!$A$9:$E$13,2,0)),"",VLOOKUP($AG1632,Datos!$A$9:$E$13,2,0))</f>
        <v>3 Moderado</v>
      </c>
      <c r="AI1632" s="197" t="str">
        <f>IF(ISERROR(VLOOKUP($AJ1632,Datos!$D$8:$E$13,2,0)),0,VLOOKUP($AJ1632,Datos!$D$8:$E$13,2,0))</f>
        <v>Extremadamente Dañino</v>
      </c>
      <c r="AJ1632" s="198">
        <f>IF(ISERROR(VLOOKUP($X1632,Datos!$B$8:$E$13,3,0)), 0, VLOOKUP($X1632,Datos!$B$8:$E$13,3,0))</f>
        <v>4</v>
      </c>
      <c r="AK1632" s="198">
        <f>IF(ISERROR(VLOOKUP(AL1632,Datos!D1625:E1630,2,0)),0,VLOOKUP(AL1632,Datos!D1625:E1630,2,0))</f>
        <v>0</v>
      </c>
      <c r="AL1632" s="198">
        <f>IF(ISERROR(VLOOKUP(Y1632,Datos!B1625:E1630,3,0)),0,VLOOKUP(Y1632,Datos!B1625:E1630,3,0))</f>
        <v>0</v>
      </c>
      <c r="AM1632" s="198">
        <f t="shared" si="77"/>
        <v>4</v>
      </c>
      <c r="AN1632" s="198" t="str">
        <f>IF(ISERROR(VLOOKUP($AM1632,Datos!$I$24:$J$28,2,0)),"-",VLOOKUP($AM1632,Datos!$I$24:$J$28,2,0))</f>
        <v>Moderado</v>
      </c>
    </row>
    <row r="1633" spans="1:40" s="199" customFormat="1">
      <c r="A1633" s="196"/>
      <c r="B1633" s="177"/>
      <c r="C1633" s="177"/>
      <c r="D1633" s="177"/>
      <c r="E1633" s="177"/>
      <c r="F1633" s="177"/>
      <c r="G1633" s="177"/>
      <c r="H1633" s="177"/>
      <c r="I1633" s="177"/>
      <c r="J1633" s="177"/>
      <c r="K1633" s="177"/>
      <c r="L1633" s="177"/>
      <c r="M1633" s="178" t="s">
        <v>191</v>
      </c>
      <c r="N1633" s="178" t="s">
        <v>194</v>
      </c>
      <c r="O1633" s="198">
        <f>IF( AND($M1633&lt;&gt;"", $N1633&lt;&gt;""), VLOOKUP( IF(ISERROR(VLOOKUP($M1633,Datos!$B$8:$C$13,2,0)),0,VLOOKUP($M1633,Datos!$B$8:$C$13,2,0)), Datos!$I$9:$N$13, IF(ISERROR(VLOOKUP($N1633,Datos!$B$17:$C$21,2,0)),0,VLOOKUP($N1633, Datos!$B$17:$C$21,2,0)+1),  0),  "-")</f>
        <v>22</v>
      </c>
      <c r="P1633" s="177"/>
      <c r="Q1633" s="177"/>
      <c r="R1633" s="177"/>
      <c r="S1633" s="178" t="s">
        <v>40</v>
      </c>
      <c r="T1633" s="198" t="str">
        <f>IF(ISERROR(VLOOKUP($S1633,Datos!$B$25:$C$29,2,0)),"", VLOOKUP($S1633,Datos!$B$25:$C$29,2,0))</f>
        <v>Alta</v>
      </c>
      <c r="U1633" s="198" t="str">
        <f>VLOOKUP($S1633,'Efectividad de Controles'!$B$5:$D$9,3,0)</f>
        <v>Impacto / Probabilidad</v>
      </c>
      <c r="V1633" s="177"/>
      <c r="W1633" s="177"/>
      <c r="X1633" s="178" t="s">
        <v>191</v>
      </c>
      <c r="Y1633" s="178" t="s">
        <v>196</v>
      </c>
      <c r="Z1633" s="198">
        <f>IF( AND($X1633&lt;&gt;"", $Y1633&lt;&gt;""), VLOOKUP( IF(ISERROR(VLOOKUP($X1633,Datos!$B$8:$C$13,2,0)),0,VLOOKUP($X1633,Datos!$B$8:$C$13,2,0)), Datos!$I$9:$N$13, IF(ISERROR(VLOOKUP($Y1633,Datos!$B$17:$C$21,2,0)),0,VLOOKUP($Y1633, Datos!$B$17:$C$21,2,0)+1),  0),  "-")</f>
        <v>25</v>
      </c>
      <c r="AA1633" s="177"/>
      <c r="AB1633" s="177"/>
      <c r="AC1633" s="179"/>
      <c r="AD1633" s="180"/>
      <c r="AE1633" s="198">
        <f t="shared" ref="AE1633:AE1696" si="78">+O1633</f>
        <v>22</v>
      </c>
      <c r="AF1633" s="198">
        <f t="shared" ref="AF1633:AF1696" si="79">+Z1633</f>
        <v>25</v>
      </c>
      <c r="AG1633" s="178">
        <v>3</v>
      </c>
      <c r="AH1633" s="198" t="str">
        <f>IF(ISERROR(VLOOKUP($AG1633,Datos!$A$9:$E$13,2,0)),"",VLOOKUP($AG1633,Datos!$A$9:$E$13,2,0))</f>
        <v>3 Moderado</v>
      </c>
      <c r="AI1633" s="197" t="str">
        <f>IF(ISERROR(VLOOKUP($AJ1633,Datos!$D$8:$E$13,2,0)),0,VLOOKUP($AJ1633,Datos!$D$8:$E$13,2,0))</f>
        <v>Extremadamente Dañino</v>
      </c>
      <c r="AJ1633" s="198">
        <f>IF(ISERROR(VLOOKUP($X1633,Datos!$B$8:$E$13,3,0)), 0, VLOOKUP($X1633,Datos!$B$8:$E$13,3,0))</f>
        <v>4</v>
      </c>
      <c r="AK1633" s="198">
        <f>IF(ISERROR(VLOOKUP(AL1633,Datos!D1626:E1631,2,0)),0,VLOOKUP(AL1633,Datos!D1626:E1631,2,0))</f>
        <v>0</v>
      </c>
      <c r="AL1633" s="198">
        <f>IF(ISERROR(VLOOKUP(Y1633,Datos!B1626:E1631,3,0)),0,VLOOKUP(Y1633,Datos!B1626:E1631,3,0))</f>
        <v>0</v>
      </c>
      <c r="AM1633" s="198">
        <f t="shared" ref="AM1633:AM1696" si="80">+AL1633+AJ1633</f>
        <v>4</v>
      </c>
      <c r="AN1633" s="198" t="str">
        <f>IF(ISERROR(VLOOKUP($AM1633,Datos!$I$24:$J$28,2,0)),"-",VLOOKUP($AM1633,Datos!$I$24:$J$28,2,0))</f>
        <v>Moderado</v>
      </c>
    </row>
    <row r="1634" spans="1:40" s="199" customFormat="1">
      <c r="A1634" s="196"/>
      <c r="B1634" s="177"/>
      <c r="C1634" s="177"/>
      <c r="D1634" s="177"/>
      <c r="E1634" s="177"/>
      <c r="F1634" s="177"/>
      <c r="G1634" s="177"/>
      <c r="H1634" s="177"/>
      <c r="I1634" s="177"/>
      <c r="J1634" s="177"/>
      <c r="K1634" s="177"/>
      <c r="L1634" s="177"/>
      <c r="M1634" s="178" t="s">
        <v>191</v>
      </c>
      <c r="N1634" s="178" t="s">
        <v>194</v>
      </c>
      <c r="O1634" s="198">
        <f>IF( AND($M1634&lt;&gt;"", $N1634&lt;&gt;""), VLOOKUP( IF(ISERROR(VLOOKUP($M1634,Datos!$B$8:$C$13,2,0)),0,VLOOKUP($M1634,Datos!$B$8:$C$13,2,0)), Datos!$I$9:$N$13, IF(ISERROR(VLOOKUP($N1634,Datos!$B$17:$C$21,2,0)),0,VLOOKUP($N1634, Datos!$B$17:$C$21,2,0)+1),  0),  "-")</f>
        <v>22</v>
      </c>
      <c r="P1634" s="177"/>
      <c r="Q1634" s="177"/>
      <c r="R1634" s="177"/>
      <c r="S1634" s="178" t="s">
        <v>40</v>
      </c>
      <c r="T1634" s="198" t="str">
        <f>IF(ISERROR(VLOOKUP($S1634,Datos!$B$25:$C$29,2,0)),"", VLOOKUP($S1634,Datos!$B$25:$C$29,2,0))</f>
        <v>Alta</v>
      </c>
      <c r="U1634" s="198" t="str">
        <f>VLOOKUP($S1634,'Efectividad de Controles'!$B$5:$D$9,3,0)</f>
        <v>Impacto / Probabilidad</v>
      </c>
      <c r="V1634" s="177"/>
      <c r="W1634" s="177"/>
      <c r="X1634" s="178" t="s">
        <v>191</v>
      </c>
      <c r="Y1634" s="178" t="s">
        <v>196</v>
      </c>
      <c r="Z1634" s="198">
        <f>IF( AND($X1634&lt;&gt;"", $Y1634&lt;&gt;""), VLOOKUP( IF(ISERROR(VLOOKUP($X1634,Datos!$B$8:$C$13,2,0)),0,VLOOKUP($X1634,Datos!$B$8:$C$13,2,0)), Datos!$I$9:$N$13, IF(ISERROR(VLOOKUP($Y1634,Datos!$B$17:$C$21,2,0)),0,VLOOKUP($Y1634, Datos!$B$17:$C$21,2,0)+1),  0),  "-")</f>
        <v>25</v>
      </c>
      <c r="AA1634" s="177"/>
      <c r="AB1634" s="177"/>
      <c r="AC1634" s="179"/>
      <c r="AD1634" s="180"/>
      <c r="AE1634" s="198">
        <f t="shared" si="78"/>
        <v>22</v>
      </c>
      <c r="AF1634" s="198">
        <f t="shared" si="79"/>
        <v>25</v>
      </c>
      <c r="AG1634" s="178">
        <v>3</v>
      </c>
      <c r="AH1634" s="198" t="str">
        <f>IF(ISERROR(VLOOKUP($AG1634,Datos!$A$9:$E$13,2,0)),"",VLOOKUP($AG1634,Datos!$A$9:$E$13,2,0))</f>
        <v>3 Moderado</v>
      </c>
      <c r="AI1634" s="197" t="str">
        <f>IF(ISERROR(VLOOKUP($AJ1634,Datos!$D$8:$E$13,2,0)),0,VLOOKUP($AJ1634,Datos!$D$8:$E$13,2,0))</f>
        <v>Extremadamente Dañino</v>
      </c>
      <c r="AJ1634" s="198">
        <f>IF(ISERROR(VLOOKUP($X1634,Datos!$B$8:$E$13,3,0)), 0, VLOOKUP($X1634,Datos!$B$8:$E$13,3,0))</f>
        <v>4</v>
      </c>
      <c r="AK1634" s="198">
        <f>IF(ISERROR(VLOOKUP(AL1634,Datos!D1627:E1632,2,0)),0,VLOOKUP(AL1634,Datos!D1627:E1632,2,0))</f>
        <v>0</v>
      </c>
      <c r="AL1634" s="198">
        <f>IF(ISERROR(VLOOKUP(Y1634,Datos!B1627:E1632,3,0)),0,VLOOKUP(Y1634,Datos!B1627:E1632,3,0))</f>
        <v>0</v>
      </c>
      <c r="AM1634" s="198">
        <f t="shared" si="80"/>
        <v>4</v>
      </c>
      <c r="AN1634" s="198" t="str">
        <f>IF(ISERROR(VLOOKUP($AM1634,Datos!$I$24:$J$28,2,0)),"-",VLOOKUP($AM1634,Datos!$I$24:$J$28,2,0))</f>
        <v>Moderado</v>
      </c>
    </row>
    <row r="1635" spans="1:40" s="199" customFormat="1">
      <c r="A1635" s="196"/>
      <c r="B1635" s="177"/>
      <c r="C1635" s="177"/>
      <c r="D1635" s="177"/>
      <c r="E1635" s="177"/>
      <c r="F1635" s="177"/>
      <c r="G1635" s="177"/>
      <c r="H1635" s="177"/>
      <c r="I1635" s="177"/>
      <c r="J1635" s="177"/>
      <c r="K1635" s="177"/>
      <c r="L1635" s="177"/>
      <c r="M1635" s="178" t="s">
        <v>191</v>
      </c>
      <c r="N1635" s="178" t="s">
        <v>194</v>
      </c>
      <c r="O1635" s="198">
        <f>IF( AND($M1635&lt;&gt;"", $N1635&lt;&gt;""), VLOOKUP( IF(ISERROR(VLOOKUP($M1635,Datos!$B$8:$C$13,2,0)),0,VLOOKUP($M1635,Datos!$B$8:$C$13,2,0)), Datos!$I$9:$N$13, IF(ISERROR(VLOOKUP($N1635,Datos!$B$17:$C$21,2,0)),0,VLOOKUP($N1635, Datos!$B$17:$C$21,2,0)+1),  0),  "-")</f>
        <v>22</v>
      </c>
      <c r="P1635" s="177"/>
      <c r="Q1635" s="177"/>
      <c r="R1635" s="177"/>
      <c r="S1635" s="178" t="s">
        <v>40</v>
      </c>
      <c r="T1635" s="198" t="str">
        <f>IF(ISERROR(VLOOKUP($S1635,Datos!$B$25:$C$29,2,0)),"", VLOOKUP($S1635,Datos!$B$25:$C$29,2,0))</f>
        <v>Alta</v>
      </c>
      <c r="U1635" s="198" t="str">
        <f>VLOOKUP($S1635,'Efectividad de Controles'!$B$5:$D$9,3,0)</f>
        <v>Impacto / Probabilidad</v>
      </c>
      <c r="V1635" s="177"/>
      <c r="W1635" s="177"/>
      <c r="X1635" s="178" t="s">
        <v>191</v>
      </c>
      <c r="Y1635" s="178" t="s">
        <v>196</v>
      </c>
      <c r="Z1635" s="198">
        <f>IF( AND($X1635&lt;&gt;"", $Y1635&lt;&gt;""), VLOOKUP( IF(ISERROR(VLOOKUP($X1635,Datos!$B$8:$C$13,2,0)),0,VLOOKUP($X1635,Datos!$B$8:$C$13,2,0)), Datos!$I$9:$N$13, IF(ISERROR(VLOOKUP($Y1635,Datos!$B$17:$C$21,2,0)),0,VLOOKUP($Y1635, Datos!$B$17:$C$21,2,0)+1),  0),  "-")</f>
        <v>25</v>
      </c>
      <c r="AA1635" s="177"/>
      <c r="AB1635" s="177"/>
      <c r="AC1635" s="179"/>
      <c r="AD1635" s="180"/>
      <c r="AE1635" s="198">
        <f t="shared" si="78"/>
        <v>22</v>
      </c>
      <c r="AF1635" s="198">
        <f t="shared" si="79"/>
        <v>25</v>
      </c>
      <c r="AG1635" s="178">
        <v>3</v>
      </c>
      <c r="AH1635" s="198" t="str">
        <f>IF(ISERROR(VLOOKUP($AG1635,Datos!$A$9:$E$13,2,0)),"",VLOOKUP($AG1635,Datos!$A$9:$E$13,2,0))</f>
        <v>3 Moderado</v>
      </c>
      <c r="AI1635" s="197" t="str">
        <f>IF(ISERROR(VLOOKUP($AJ1635,Datos!$D$8:$E$13,2,0)),0,VLOOKUP($AJ1635,Datos!$D$8:$E$13,2,0))</f>
        <v>Extremadamente Dañino</v>
      </c>
      <c r="AJ1635" s="198">
        <f>IF(ISERROR(VLOOKUP($X1635,Datos!$B$8:$E$13,3,0)), 0, VLOOKUP($X1635,Datos!$B$8:$E$13,3,0))</f>
        <v>4</v>
      </c>
      <c r="AK1635" s="198">
        <f>IF(ISERROR(VLOOKUP(AL1635,Datos!D1628:E1633,2,0)),0,VLOOKUP(AL1635,Datos!D1628:E1633,2,0))</f>
        <v>0</v>
      </c>
      <c r="AL1635" s="198">
        <f>IF(ISERROR(VLOOKUP(Y1635,Datos!B1628:E1633,3,0)),0,VLOOKUP(Y1635,Datos!B1628:E1633,3,0))</f>
        <v>0</v>
      </c>
      <c r="AM1635" s="198">
        <f t="shared" si="80"/>
        <v>4</v>
      </c>
      <c r="AN1635" s="198" t="str">
        <f>IF(ISERROR(VLOOKUP($AM1635,Datos!$I$24:$J$28,2,0)),"-",VLOOKUP($AM1635,Datos!$I$24:$J$28,2,0))</f>
        <v>Moderado</v>
      </c>
    </row>
    <row r="1636" spans="1:40" s="199" customFormat="1">
      <c r="A1636" s="196"/>
      <c r="B1636" s="177"/>
      <c r="C1636" s="177"/>
      <c r="D1636" s="177"/>
      <c r="E1636" s="177"/>
      <c r="F1636" s="177"/>
      <c r="G1636" s="177"/>
      <c r="H1636" s="177"/>
      <c r="I1636" s="177"/>
      <c r="J1636" s="177"/>
      <c r="K1636" s="177"/>
      <c r="L1636" s="177"/>
      <c r="M1636" s="178" t="s">
        <v>191</v>
      </c>
      <c r="N1636" s="178" t="s">
        <v>194</v>
      </c>
      <c r="O1636" s="198">
        <f>IF( AND($M1636&lt;&gt;"", $N1636&lt;&gt;""), VLOOKUP( IF(ISERROR(VLOOKUP($M1636,Datos!$B$8:$C$13,2,0)),0,VLOOKUP($M1636,Datos!$B$8:$C$13,2,0)), Datos!$I$9:$N$13, IF(ISERROR(VLOOKUP($N1636,Datos!$B$17:$C$21,2,0)),0,VLOOKUP($N1636, Datos!$B$17:$C$21,2,0)+1),  0),  "-")</f>
        <v>22</v>
      </c>
      <c r="P1636" s="177"/>
      <c r="Q1636" s="177"/>
      <c r="R1636" s="177"/>
      <c r="S1636" s="178" t="s">
        <v>40</v>
      </c>
      <c r="T1636" s="198" t="str">
        <f>IF(ISERROR(VLOOKUP($S1636,Datos!$B$25:$C$29,2,0)),"", VLOOKUP($S1636,Datos!$B$25:$C$29,2,0))</f>
        <v>Alta</v>
      </c>
      <c r="U1636" s="198" t="str">
        <f>VLOOKUP($S1636,'Efectividad de Controles'!$B$5:$D$9,3,0)</f>
        <v>Impacto / Probabilidad</v>
      </c>
      <c r="V1636" s="177"/>
      <c r="W1636" s="177"/>
      <c r="X1636" s="178" t="s">
        <v>191</v>
      </c>
      <c r="Y1636" s="178" t="s">
        <v>196</v>
      </c>
      <c r="Z1636" s="198">
        <f>IF( AND($X1636&lt;&gt;"", $Y1636&lt;&gt;""), VLOOKUP( IF(ISERROR(VLOOKUP($X1636,Datos!$B$8:$C$13,2,0)),0,VLOOKUP($X1636,Datos!$B$8:$C$13,2,0)), Datos!$I$9:$N$13, IF(ISERROR(VLOOKUP($Y1636,Datos!$B$17:$C$21,2,0)),0,VLOOKUP($Y1636, Datos!$B$17:$C$21,2,0)+1),  0),  "-")</f>
        <v>25</v>
      </c>
      <c r="AA1636" s="177"/>
      <c r="AB1636" s="177"/>
      <c r="AC1636" s="179"/>
      <c r="AD1636" s="180"/>
      <c r="AE1636" s="198">
        <f t="shared" si="78"/>
        <v>22</v>
      </c>
      <c r="AF1636" s="198">
        <f t="shared" si="79"/>
        <v>25</v>
      </c>
      <c r="AG1636" s="178">
        <v>3</v>
      </c>
      <c r="AH1636" s="198" t="str">
        <f>IF(ISERROR(VLOOKUP($AG1636,Datos!$A$9:$E$13,2,0)),"",VLOOKUP($AG1636,Datos!$A$9:$E$13,2,0))</f>
        <v>3 Moderado</v>
      </c>
      <c r="AI1636" s="197" t="str">
        <f>IF(ISERROR(VLOOKUP($AJ1636,Datos!$D$8:$E$13,2,0)),0,VLOOKUP($AJ1636,Datos!$D$8:$E$13,2,0))</f>
        <v>Extremadamente Dañino</v>
      </c>
      <c r="AJ1636" s="198">
        <f>IF(ISERROR(VLOOKUP($X1636,Datos!$B$8:$E$13,3,0)), 0, VLOOKUP($X1636,Datos!$B$8:$E$13,3,0))</f>
        <v>4</v>
      </c>
      <c r="AK1636" s="198">
        <f>IF(ISERROR(VLOOKUP(AL1636,Datos!D1629:E1634,2,0)),0,VLOOKUP(AL1636,Datos!D1629:E1634,2,0))</f>
        <v>0</v>
      </c>
      <c r="AL1636" s="198">
        <f>IF(ISERROR(VLOOKUP(Y1636,Datos!B1629:E1634,3,0)),0,VLOOKUP(Y1636,Datos!B1629:E1634,3,0))</f>
        <v>0</v>
      </c>
      <c r="AM1636" s="198">
        <f t="shared" si="80"/>
        <v>4</v>
      </c>
      <c r="AN1636" s="198" t="str">
        <f>IF(ISERROR(VLOOKUP($AM1636,Datos!$I$24:$J$28,2,0)),"-",VLOOKUP($AM1636,Datos!$I$24:$J$28,2,0))</f>
        <v>Moderado</v>
      </c>
    </row>
    <row r="1637" spans="1:40" s="199" customFormat="1">
      <c r="A1637" s="196"/>
      <c r="B1637" s="177"/>
      <c r="C1637" s="177"/>
      <c r="D1637" s="177"/>
      <c r="E1637" s="177"/>
      <c r="F1637" s="177"/>
      <c r="G1637" s="177"/>
      <c r="H1637" s="177"/>
      <c r="I1637" s="177"/>
      <c r="J1637" s="177"/>
      <c r="K1637" s="177"/>
      <c r="L1637" s="177"/>
      <c r="M1637" s="178" t="s">
        <v>191</v>
      </c>
      <c r="N1637" s="178" t="s">
        <v>194</v>
      </c>
      <c r="O1637" s="198">
        <f>IF( AND($M1637&lt;&gt;"", $N1637&lt;&gt;""), VLOOKUP( IF(ISERROR(VLOOKUP($M1637,Datos!$B$8:$C$13,2,0)),0,VLOOKUP($M1637,Datos!$B$8:$C$13,2,0)), Datos!$I$9:$N$13, IF(ISERROR(VLOOKUP($N1637,Datos!$B$17:$C$21,2,0)),0,VLOOKUP($N1637, Datos!$B$17:$C$21,2,0)+1),  0),  "-")</f>
        <v>22</v>
      </c>
      <c r="P1637" s="177"/>
      <c r="Q1637" s="177"/>
      <c r="R1637" s="177"/>
      <c r="S1637" s="178" t="s">
        <v>40</v>
      </c>
      <c r="T1637" s="198" t="str">
        <f>IF(ISERROR(VLOOKUP($S1637,Datos!$B$25:$C$29,2,0)),"", VLOOKUP($S1637,Datos!$B$25:$C$29,2,0))</f>
        <v>Alta</v>
      </c>
      <c r="U1637" s="198" t="str">
        <f>VLOOKUP($S1637,'Efectividad de Controles'!$B$5:$D$9,3,0)</f>
        <v>Impacto / Probabilidad</v>
      </c>
      <c r="V1637" s="177"/>
      <c r="W1637" s="177"/>
      <c r="X1637" s="178" t="s">
        <v>191</v>
      </c>
      <c r="Y1637" s="178" t="s">
        <v>196</v>
      </c>
      <c r="Z1637" s="198">
        <f>IF( AND($X1637&lt;&gt;"", $Y1637&lt;&gt;""), VLOOKUP( IF(ISERROR(VLOOKUP($X1637,Datos!$B$8:$C$13,2,0)),0,VLOOKUP($X1637,Datos!$B$8:$C$13,2,0)), Datos!$I$9:$N$13, IF(ISERROR(VLOOKUP($Y1637,Datos!$B$17:$C$21,2,0)),0,VLOOKUP($Y1637, Datos!$B$17:$C$21,2,0)+1),  0),  "-")</f>
        <v>25</v>
      </c>
      <c r="AA1637" s="177"/>
      <c r="AB1637" s="177"/>
      <c r="AC1637" s="179"/>
      <c r="AD1637" s="180"/>
      <c r="AE1637" s="198">
        <f t="shared" si="78"/>
        <v>22</v>
      </c>
      <c r="AF1637" s="198">
        <f t="shared" si="79"/>
        <v>25</v>
      </c>
      <c r="AG1637" s="178">
        <v>3</v>
      </c>
      <c r="AH1637" s="198" t="str">
        <f>IF(ISERROR(VLOOKUP($AG1637,Datos!$A$9:$E$13,2,0)),"",VLOOKUP($AG1637,Datos!$A$9:$E$13,2,0))</f>
        <v>3 Moderado</v>
      </c>
      <c r="AI1637" s="197" t="str">
        <f>IF(ISERROR(VLOOKUP($AJ1637,Datos!$D$8:$E$13,2,0)),0,VLOOKUP($AJ1637,Datos!$D$8:$E$13,2,0))</f>
        <v>Extremadamente Dañino</v>
      </c>
      <c r="AJ1637" s="198">
        <f>IF(ISERROR(VLOOKUP($X1637,Datos!$B$8:$E$13,3,0)), 0, VLOOKUP($X1637,Datos!$B$8:$E$13,3,0))</f>
        <v>4</v>
      </c>
      <c r="AK1637" s="198">
        <f>IF(ISERROR(VLOOKUP(AL1637,Datos!D1630:E1635,2,0)),0,VLOOKUP(AL1637,Datos!D1630:E1635,2,0))</f>
        <v>0</v>
      </c>
      <c r="AL1637" s="198">
        <f>IF(ISERROR(VLOOKUP(Y1637,Datos!B1630:E1635,3,0)),0,VLOOKUP(Y1637,Datos!B1630:E1635,3,0))</f>
        <v>0</v>
      </c>
      <c r="AM1637" s="198">
        <f t="shared" si="80"/>
        <v>4</v>
      </c>
      <c r="AN1637" s="198" t="str">
        <f>IF(ISERROR(VLOOKUP($AM1637,Datos!$I$24:$J$28,2,0)),"-",VLOOKUP($AM1637,Datos!$I$24:$J$28,2,0))</f>
        <v>Moderado</v>
      </c>
    </row>
    <row r="1638" spans="1:40" s="199" customFormat="1">
      <c r="A1638" s="196"/>
      <c r="B1638" s="177"/>
      <c r="C1638" s="177"/>
      <c r="D1638" s="177"/>
      <c r="E1638" s="177"/>
      <c r="F1638" s="177"/>
      <c r="G1638" s="177"/>
      <c r="H1638" s="177"/>
      <c r="I1638" s="177"/>
      <c r="J1638" s="177"/>
      <c r="K1638" s="177"/>
      <c r="L1638" s="177"/>
      <c r="M1638" s="178" t="s">
        <v>191</v>
      </c>
      <c r="N1638" s="178" t="s">
        <v>194</v>
      </c>
      <c r="O1638" s="198">
        <f>IF( AND($M1638&lt;&gt;"", $N1638&lt;&gt;""), VLOOKUP( IF(ISERROR(VLOOKUP($M1638,Datos!$B$8:$C$13,2,0)),0,VLOOKUP($M1638,Datos!$B$8:$C$13,2,0)), Datos!$I$9:$N$13, IF(ISERROR(VLOOKUP($N1638,Datos!$B$17:$C$21,2,0)),0,VLOOKUP($N1638, Datos!$B$17:$C$21,2,0)+1),  0),  "-")</f>
        <v>22</v>
      </c>
      <c r="P1638" s="177"/>
      <c r="Q1638" s="177"/>
      <c r="R1638" s="177"/>
      <c r="S1638" s="178" t="s">
        <v>40</v>
      </c>
      <c r="T1638" s="198" t="str">
        <f>IF(ISERROR(VLOOKUP($S1638,Datos!$B$25:$C$29,2,0)),"", VLOOKUP($S1638,Datos!$B$25:$C$29,2,0))</f>
        <v>Alta</v>
      </c>
      <c r="U1638" s="198" t="str">
        <f>VLOOKUP($S1638,'Efectividad de Controles'!$B$5:$D$9,3,0)</f>
        <v>Impacto / Probabilidad</v>
      </c>
      <c r="V1638" s="177"/>
      <c r="W1638" s="177"/>
      <c r="X1638" s="178" t="s">
        <v>191</v>
      </c>
      <c r="Y1638" s="178" t="s">
        <v>196</v>
      </c>
      <c r="Z1638" s="198">
        <f>IF( AND($X1638&lt;&gt;"", $Y1638&lt;&gt;""), VLOOKUP( IF(ISERROR(VLOOKUP($X1638,Datos!$B$8:$C$13,2,0)),0,VLOOKUP($X1638,Datos!$B$8:$C$13,2,0)), Datos!$I$9:$N$13, IF(ISERROR(VLOOKUP($Y1638,Datos!$B$17:$C$21,2,0)),0,VLOOKUP($Y1638, Datos!$B$17:$C$21,2,0)+1),  0),  "-")</f>
        <v>25</v>
      </c>
      <c r="AA1638" s="177"/>
      <c r="AB1638" s="177"/>
      <c r="AC1638" s="179"/>
      <c r="AD1638" s="180"/>
      <c r="AE1638" s="198">
        <f t="shared" si="78"/>
        <v>22</v>
      </c>
      <c r="AF1638" s="198">
        <f t="shared" si="79"/>
        <v>25</v>
      </c>
      <c r="AG1638" s="178">
        <v>3</v>
      </c>
      <c r="AH1638" s="198" t="str">
        <f>IF(ISERROR(VLOOKUP($AG1638,Datos!$A$9:$E$13,2,0)),"",VLOOKUP($AG1638,Datos!$A$9:$E$13,2,0))</f>
        <v>3 Moderado</v>
      </c>
      <c r="AI1638" s="197" t="str">
        <f>IF(ISERROR(VLOOKUP($AJ1638,Datos!$D$8:$E$13,2,0)),0,VLOOKUP($AJ1638,Datos!$D$8:$E$13,2,0))</f>
        <v>Extremadamente Dañino</v>
      </c>
      <c r="AJ1638" s="198">
        <f>IF(ISERROR(VLOOKUP($X1638,Datos!$B$8:$E$13,3,0)), 0, VLOOKUP($X1638,Datos!$B$8:$E$13,3,0))</f>
        <v>4</v>
      </c>
      <c r="AK1638" s="198">
        <f>IF(ISERROR(VLOOKUP(AL1638,Datos!D1631:E1636,2,0)),0,VLOOKUP(AL1638,Datos!D1631:E1636,2,0))</f>
        <v>0</v>
      </c>
      <c r="AL1638" s="198">
        <f>IF(ISERROR(VLOOKUP(Y1638,Datos!B1631:E1636,3,0)),0,VLOOKUP(Y1638,Datos!B1631:E1636,3,0))</f>
        <v>0</v>
      </c>
      <c r="AM1638" s="198">
        <f t="shared" si="80"/>
        <v>4</v>
      </c>
      <c r="AN1638" s="198" t="str">
        <f>IF(ISERROR(VLOOKUP($AM1638,Datos!$I$24:$J$28,2,0)),"-",VLOOKUP($AM1638,Datos!$I$24:$J$28,2,0))</f>
        <v>Moderado</v>
      </c>
    </row>
    <row r="1639" spans="1:40" s="199" customFormat="1">
      <c r="A1639" s="196"/>
      <c r="B1639" s="177"/>
      <c r="C1639" s="177"/>
      <c r="D1639" s="177"/>
      <c r="E1639" s="177"/>
      <c r="F1639" s="177"/>
      <c r="G1639" s="177"/>
      <c r="H1639" s="177"/>
      <c r="I1639" s="177"/>
      <c r="J1639" s="177"/>
      <c r="K1639" s="177"/>
      <c r="L1639" s="177"/>
      <c r="M1639" s="178" t="s">
        <v>191</v>
      </c>
      <c r="N1639" s="178" t="s">
        <v>194</v>
      </c>
      <c r="O1639" s="198">
        <f>IF( AND($M1639&lt;&gt;"", $N1639&lt;&gt;""), VLOOKUP( IF(ISERROR(VLOOKUP($M1639,Datos!$B$8:$C$13,2,0)),0,VLOOKUP($M1639,Datos!$B$8:$C$13,2,0)), Datos!$I$9:$N$13, IF(ISERROR(VLOOKUP($N1639,Datos!$B$17:$C$21,2,0)),0,VLOOKUP($N1639, Datos!$B$17:$C$21,2,0)+1),  0),  "-")</f>
        <v>22</v>
      </c>
      <c r="P1639" s="177"/>
      <c r="Q1639" s="177"/>
      <c r="R1639" s="177"/>
      <c r="S1639" s="178" t="s">
        <v>40</v>
      </c>
      <c r="T1639" s="198" t="str">
        <f>IF(ISERROR(VLOOKUP($S1639,Datos!$B$25:$C$29,2,0)),"", VLOOKUP($S1639,Datos!$B$25:$C$29,2,0))</f>
        <v>Alta</v>
      </c>
      <c r="U1639" s="198" t="str">
        <f>VLOOKUP($S1639,'Efectividad de Controles'!$B$5:$D$9,3,0)</f>
        <v>Impacto / Probabilidad</v>
      </c>
      <c r="V1639" s="177"/>
      <c r="W1639" s="177"/>
      <c r="X1639" s="178" t="s">
        <v>191</v>
      </c>
      <c r="Y1639" s="178" t="s">
        <v>196</v>
      </c>
      <c r="Z1639" s="198">
        <f>IF( AND($X1639&lt;&gt;"", $Y1639&lt;&gt;""), VLOOKUP( IF(ISERROR(VLOOKUP($X1639,Datos!$B$8:$C$13,2,0)),0,VLOOKUP($X1639,Datos!$B$8:$C$13,2,0)), Datos!$I$9:$N$13, IF(ISERROR(VLOOKUP($Y1639,Datos!$B$17:$C$21,2,0)),0,VLOOKUP($Y1639, Datos!$B$17:$C$21,2,0)+1),  0),  "-")</f>
        <v>25</v>
      </c>
      <c r="AA1639" s="177"/>
      <c r="AB1639" s="177"/>
      <c r="AC1639" s="179"/>
      <c r="AD1639" s="180"/>
      <c r="AE1639" s="198">
        <f t="shared" si="78"/>
        <v>22</v>
      </c>
      <c r="AF1639" s="198">
        <f t="shared" si="79"/>
        <v>25</v>
      </c>
      <c r="AG1639" s="178">
        <v>3</v>
      </c>
      <c r="AH1639" s="198" t="str">
        <f>IF(ISERROR(VLOOKUP($AG1639,Datos!$A$9:$E$13,2,0)),"",VLOOKUP($AG1639,Datos!$A$9:$E$13,2,0))</f>
        <v>3 Moderado</v>
      </c>
      <c r="AI1639" s="197" t="str">
        <f>IF(ISERROR(VLOOKUP($AJ1639,Datos!$D$8:$E$13,2,0)),0,VLOOKUP($AJ1639,Datos!$D$8:$E$13,2,0))</f>
        <v>Extremadamente Dañino</v>
      </c>
      <c r="AJ1639" s="198">
        <f>IF(ISERROR(VLOOKUP($X1639,Datos!$B$8:$E$13,3,0)), 0, VLOOKUP($X1639,Datos!$B$8:$E$13,3,0))</f>
        <v>4</v>
      </c>
      <c r="AK1639" s="198">
        <f>IF(ISERROR(VLOOKUP(AL1639,Datos!D1632:E1637,2,0)),0,VLOOKUP(AL1639,Datos!D1632:E1637,2,0))</f>
        <v>0</v>
      </c>
      <c r="AL1639" s="198">
        <f>IF(ISERROR(VLOOKUP(Y1639,Datos!B1632:E1637,3,0)),0,VLOOKUP(Y1639,Datos!B1632:E1637,3,0))</f>
        <v>0</v>
      </c>
      <c r="AM1639" s="198">
        <f t="shared" si="80"/>
        <v>4</v>
      </c>
      <c r="AN1639" s="198" t="str">
        <f>IF(ISERROR(VLOOKUP($AM1639,Datos!$I$24:$J$28,2,0)),"-",VLOOKUP($AM1639,Datos!$I$24:$J$28,2,0))</f>
        <v>Moderado</v>
      </c>
    </row>
    <row r="1640" spans="1:40" s="199" customFormat="1">
      <c r="A1640" s="196"/>
      <c r="B1640" s="177"/>
      <c r="C1640" s="177"/>
      <c r="D1640" s="177"/>
      <c r="E1640" s="177"/>
      <c r="F1640" s="177"/>
      <c r="G1640" s="177"/>
      <c r="H1640" s="177"/>
      <c r="I1640" s="177"/>
      <c r="J1640" s="177"/>
      <c r="K1640" s="177"/>
      <c r="L1640" s="177"/>
      <c r="M1640" s="178" t="s">
        <v>191</v>
      </c>
      <c r="N1640" s="178" t="s">
        <v>194</v>
      </c>
      <c r="O1640" s="198">
        <f>IF( AND($M1640&lt;&gt;"", $N1640&lt;&gt;""), VLOOKUP( IF(ISERROR(VLOOKUP($M1640,Datos!$B$8:$C$13,2,0)),0,VLOOKUP($M1640,Datos!$B$8:$C$13,2,0)), Datos!$I$9:$N$13, IF(ISERROR(VLOOKUP($N1640,Datos!$B$17:$C$21,2,0)),0,VLOOKUP($N1640, Datos!$B$17:$C$21,2,0)+1),  0),  "-")</f>
        <v>22</v>
      </c>
      <c r="P1640" s="177"/>
      <c r="Q1640" s="177"/>
      <c r="R1640" s="177"/>
      <c r="S1640" s="178" t="s">
        <v>40</v>
      </c>
      <c r="T1640" s="198" t="str">
        <f>IF(ISERROR(VLOOKUP($S1640,Datos!$B$25:$C$29,2,0)),"", VLOOKUP($S1640,Datos!$B$25:$C$29,2,0))</f>
        <v>Alta</v>
      </c>
      <c r="U1640" s="198" t="str">
        <f>VLOOKUP($S1640,'Efectividad de Controles'!$B$5:$D$9,3,0)</f>
        <v>Impacto / Probabilidad</v>
      </c>
      <c r="V1640" s="177"/>
      <c r="W1640" s="177"/>
      <c r="X1640" s="178" t="s">
        <v>191</v>
      </c>
      <c r="Y1640" s="178" t="s">
        <v>196</v>
      </c>
      <c r="Z1640" s="198">
        <f>IF( AND($X1640&lt;&gt;"", $Y1640&lt;&gt;""), VLOOKUP( IF(ISERROR(VLOOKUP($X1640,Datos!$B$8:$C$13,2,0)),0,VLOOKUP($X1640,Datos!$B$8:$C$13,2,0)), Datos!$I$9:$N$13, IF(ISERROR(VLOOKUP($Y1640,Datos!$B$17:$C$21,2,0)),0,VLOOKUP($Y1640, Datos!$B$17:$C$21,2,0)+1),  0),  "-")</f>
        <v>25</v>
      </c>
      <c r="AA1640" s="177"/>
      <c r="AB1640" s="177"/>
      <c r="AC1640" s="179"/>
      <c r="AD1640" s="180"/>
      <c r="AE1640" s="198">
        <f t="shared" si="78"/>
        <v>22</v>
      </c>
      <c r="AF1640" s="198">
        <f t="shared" si="79"/>
        <v>25</v>
      </c>
      <c r="AG1640" s="178">
        <v>3</v>
      </c>
      <c r="AH1640" s="198" t="str">
        <f>IF(ISERROR(VLOOKUP($AG1640,Datos!$A$9:$E$13,2,0)),"",VLOOKUP($AG1640,Datos!$A$9:$E$13,2,0))</f>
        <v>3 Moderado</v>
      </c>
      <c r="AI1640" s="197" t="str">
        <f>IF(ISERROR(VLOOKUP($AJ1640,Datos!$D$8:$E$13,2,0)),0,VLOOKUP($AJ1640,Datos!$D$8:$E$13,2,0))</f>
        <v>Extremadamente Dañino</v>
      </c>
      <c r="AJ1640" s="198">
        <f>IF(ISERROR(VLOOKUP($X1640,Datos!$B$8:$E$13,3,0)), 0, VLOOKUP($X1640,Datos!$B$8:$E$13,3,0))</f>
        <v>4</v>
      </c>
      <c r="AK1640" s="198">
        <f>IF(ISERROR(VLOOKUP(AL1640,Datos!D1633:E1638,2,0)),0,VLOOKUP(AL1640,Datos!D1633:E1638,2,0))</f>
        <v>0</v>
      </c>
      <c r="AL1640" s="198">
        <f>IF(ISERROR(VLOOKUP(Y1640,Datos!B1633:E1638,3,0)),0,VLOOKUP(Y1640,Datos!B1633:E1638,3,0))</f>
        <v>0</v>
      </c>
      <c r="AM1640" s="198">
        <f t="shared" si="80"/>
        <v>4</v>
      </c>
      <c r="AN1640" s="198" t="str">
        <f>IF(ISERROR(VLOOKUP($AM1640,Datos!$I$24:$J$28,2,0)),"-",VLOOKUP($AM1640,Datos!$I$24:$J$28,2,0))</f>
        <v>Moderado</v>
      </c>
    </row>
    <row r="1641" spans="1:40" s="199" customFormat="1">
      <c r="A1641" s="196"/>
      <c r="B1641" s="177"/>
      <c r="C1641" s="177"/>
      <c r="D1641" s="177"/>
      <c r="E1641" s="177"/>
      <c r="F1641" s="177"/>
      <c r="G1641" s="177"/>
      <c r="H1641" s="177"/>
      <c r="I1641" s="177"/>
      <c r="J1641" s="177"/>
      <c r="K1641" s="177"/>
      <c r="L1641" s="177"/>
      <c r="M1641" s="178" t="s">
        <v>191</v>
      </c>
      <c r="N1641" s="178" t="s">
        <v>194</v>
      </c>
      <c r="O1641" s="198">
        <f>IF( AND($M1641&lt;&gt;"", $N1641&lt;&gt;""), VLOOKUP( IF(ISERROR(VLOOKUP($M1641,Datos!$B$8:$C$13,2,0)),0,VLOOKUP($M1641,Datos!$B$8:$C$13,2,0)), Datos!$I$9:$N$13, IF(ISERROR(VLOOKUP($N1641,Datos!$B$17:$C$21,2,0)),0,VLOOKUP($N1641, Datos!$B$17:$C$21,2,0)+1),  0),  "-")</f>
        <v>22</v>
      </c>
      <c r="P1641" s="177"/>
      <c r="Q1641" s="177"/>
      <c r="R1641" s="177"/>
      <c r="S1641" s="178" t="s">
        <v>40</v>
      </c>
      <c r="T1641" s="198" t="str">
        <f>IF(ISERROR(VLOOKUP($S1641,Datos!$B$25:$C$29,2,0)),"", VLOOKUP($S1641,Datos!$B$25:$C$29,2,0))</f>
        <v>Alta</v>
      </c>
      <c r="U1641" s="198" t="str">
        <f>VLOOKUP($S1641,'Efectividad de Controles'!$B$5:$D$9,3,0)</f>
        <v>Impacto / Probabilidad</v>
      </c>
      <c r="V1641" s="177"/>
      <c r="W1641" s="177"/>
      <c r="X1641" s="178" t="s">
        <v>191</v>
      </c>
      <c r="Y1641" s="178" t="s">
        <v>196</v>
      </c>
      <c r="Z1641" s="198">
        <f>IF( AND($X1641&lt;&gt;"", $Y1641&lt;&gt;""), VLOOKUP( IF(ISERROR(VLOOKUP($X1641,Datos!$B$8:$C$13,2,0)),0,VLOOKUP($X1641,Datos!$B$8:$C$13,2,0)), Datos!$I$9:$N$13, IF(ISERROR(VLOOKUP($Y1641,Datos!$B$17:$C$21,2,0)),0,VLOOKUP($Y1641, Datos!$B$17:$C$21,2,0)+1),  0),  "-")</f>
        <v>25</v>
      </c>
      <c r="AA1641" s="177"/>
      <c r="AB1641" s="177"/>
      <c r="AC1641" s="179"/>
      <c r="AD1641" s="180"/>
      <c r="AE1641" s="198">
        <f t="shared" si="78"/>
        <v>22</v>
      </c>
      <c r="AF1641" s="198">
        <f t="shared" si="79"/>
        <v>25</v>
      </c>
      <c r="AG1641" s="178">
        <v>3</v>
      </c>
      <c r="AH1641" s="198" t="str">
        <f>IF(ISERROR(VLOOKUP($AG1641,Datos!$A$9:$E$13,2,0)),"",VLOOKUP($AG1641,Datos!$A$9:$E$13,2,0))</f>
        <v>3 Moderado</v>
      </c>
      <c r="AI1641" s="197" t="str">
        <f>IF(ISERROR(VLOOKUP($AJ1641,Datos!$D$8:$E$13,2,0)),0,VLOOKUP($AJ1641,Datos!$D$8:$E$13,2,0))</f>
        <v>Extremadamente Dañino</v>
      </c>
      <c r="AJ1641" s="198">
        <f>IF(ISERROR(VLOOKUP($X1641,Datos!$B$8:$E$13,3,0)), 0, VLOOKUP($X1641,Datos!$B$8:$E$13,3,0))</f>
        <v>4</v>
      </c>
      <c r="AK1641" s="198">
        <f>IF(ISERROR(VLOOKUP(AL1641,Datos!D1634:E1639,2,0)),0,VLOOKUP(AL1641,Datos!D1634:E1639,2,0))</f>
        <v>0</v>
      </c>
      <c r="AL1641" s="198">
        <f>IF(ISERROR(VLOOKUP(Y1641,Datos!B1634:E1639,3,0)),0,VLOOKUP(Y1641,Datos!B1634:E1639,3,0))</f>
        <v>0</v>
      </c>
      <c r="AM1641" s="198">
        <f t="shared" si="80"/>
        <v>4</v>
      </c>
      <c r="AN1641" s="198" t="str">
        <f>IF(ISERROR(VLOOKUP($AM1641,Datos!$I$24:$J$28,2,0)),"-",VLOOKUP($AM1641,Datos!$I$24:$J$28,2,0))</f>
        <v>Moderado</v>
      </c>
    </row>
    <row r="1642" spans="1:40" s="199" customFormat="1">
      <c r="A1642" s="196"/>
      <c r="B1642" s="177"/>
      <c r="C1642" s="177"/>
      <c r="D1642" s="177"/>
      <c r="E1642" s="177"/>
      <c r="F1642" s="177"/>
      <c r="G1642" s="177"/>
      <c r="H1642" s="177"/>
      <c r="I1642" s="177"/>
      <c r="J1642" s="177"/>
      <c r="K1642" s="177"/>
      <c r="L1642" s="177"/>
      <c r="M1642" s="178" t="s">
        <v>191</v>
      </c>
      <c r="N1642" s="178" t="s">
        <v>194</v>
      </c>
      <c r="O1642" s="198">
        <f>IF( AND($M1642&lt;&gt;"", $N1642&lt;&gt;""), VLOOKUP( IF(ISERROR(VLOOKUP($M1642,Datos!$B$8:$C$13,2,0)),0,VLOOKUP($M1642,Datos!$B$8:$C$13,2,0)), Datos!$I$9:$N$13, IF(ISERROR(VLOOKUP($N1642,Datos!$B$17:$C$21,2,0)),0,VLOOKUP($N1642, Datos!$B$17:$C$21,2,0)+1),  0),  "-")</f>
        <v>22</v>
      </c>
      <c r="P1642" s="177"/>
      <c r="Q1642" s="177"/>
      <c r="R1642" s="177"/>
      <c r="S1642" s="178" t="s">
        <v>40</v>
      </c>
      <c r="T1642" s="198" t="str">
        <f>IF(ISERROR(VLOOKUP($S1642,Datos!$B$25:$C$29,2,0)),"", VLOOKUP($S1642,Datos!$B$25:$C$29,2,0))</f>
        <v>Alta</v>
      </c>
      <c r="U1642" s="198" t="str">
        <f>VLOOKUP($S1642,'Efectividad de Controles'!$B$5:$D$9,3,0)</f>
        <v>Impacto / Probabilidad</v>
      </c>
      <c r="V1642" s="177"/>
      <c r="W1642" s="177"/>
      <c r="X1642" s="178" t="s">
        <v>191</v>
      </c>
      <c r="Y1642" s="178" t="s">
        <v>196</v>
      </c>
      <c r="Z1642" s="198">
        <f>IF( AND($X1642&lt;&gt;"", $Y1642&lt;&gt;""), VLOOKUP( IF(ISERROR(VLOOKUP($X1642,Datos!$B$8:$C$13,2,0)),0,VLOOKUP($X1642,Datos!$B$8:$C$13,2,0)), Datos!$I$9:$N$13, IF(ISERROR(VLOOKUP($Y1642,Datos!$B$17:$C$21,2,0)),0,VLOOKUP($Y1642, Datos!$B$17:$C$21,2,0)+1),  0),  "-")</f>
        <v>25</v>
      </c>
      <c r="AA1642" s="177"/>
      <c r="AB1642" s="177"/>
      <c r="AC1642" s="179"/>
      <c r="AD1642" s="180"/>
      <c r="AE1642" s="198">
        <f t="shared" si="78"/>
        <v>22</v>
      </c>
      <c r="AF1642" s="198">
        <f t="shared" si="79"/>
        <v>25</v>
      </c>
      <c r="AG1642" s="178">
        <v>3</v>
      </c>
      <c r="AH1642" s="198" t="str">
        <f>IF(ISERROR(VLOOKUP($AG1642,Datos!$A$9:$E$13,2,0)),"",VLOOKUP($AG1642,Datos!$A$9:$E$13,2,0))</f>
        <v>3 Moderado</v>
      </c>
      <c r="AI1642" s="197" t="str">
        <f>IF(ISERROR(VLOOKUP($AJ1642,Datos!$D$8:$E$13,2,0)),0,VLOOKUP($AJ1642,Datos!$D$8:$E$13,2,0))</f>
        <v>Extremadamente Dañino</v>
      </c>
      <c r="AJ1642" s="198">
        <f>IF(ISERROR(VLOOKUP($X1642,Datos!$B$8:$E$13,3,0)), 0, VLOOKUP($X1642,Datos!$B$8:$E$13,3,0))</f>
        <v>4</v>
      </c>
      <c r="AK1642" s="198">
        <f>IF(ISERROR(VLOOKUP(AL1642,Datos!D1635:E1640,2,0)),0,VLOOKUP(AL1642,Datos!D1635:E1640,2,0))</f>
        <v>0</v>
      </c>
      <c r="AL1642" s="198">
        <f>IF(ISERROR(VLOOKUP(Y1642,Datos!B1635:E1640,3,0)),0,VLOOKUP(Y1642,Datos!B1635:E1640,3,0))</f>
        <v>0</v>
      </c>
      <c r="AM1642" s="198">
        <f t="shared" si="80"/>
        <v>4</v>
      </c>
      <c r="AN1642" s="198" t="str">
        <f>IF(ISERROR(VLOOKUP($AM1642,Datos!$I$24:$J$28,2,0)),"-",VLOOKUP($AM1642,Datos!$I$24:$J$28,2,0))</f>
        <v>Moderado</v>
      </c>
    </row>
    <row r="1643" spans="1:40" s="199" customFormat="1">
      <c r="A1643" s="196"/>
      <c r="B1643" s="177"/>
      <c r="C1643" s="177"/>
      <c r="D1643" s="177"/>
      <c r="E1643" s="177"/>
      <c r="F1643" s="177"/>
      <c r="G1643" s="177"/>
      <c r="H1643" s="177"/>
      <c r="I1643" s="177"/>
      <c r="J1643" s="177"/>
      <c r="K1643" s="177"/>
      <c r="L1643" s="177"/>
      <c r="M1643" s="178" t="s">
        <v>191</v>
      </c>
      <c r="N1643" s="178" t="s">
        <v>194</v>
      </c>
      <c r="O1643" s="198">
        <f>IF( AND($M1643&lt;&gt;"", $N1643&lt;&gt;""), VLOOKUP( IF(ISERROR(VLOOKUP($M1643,Datos!$B$8:$C$13,2,0)),0,VLOOKUP($M1643,Datos!$B$8:$C$13,2,0)), Datos!$I$9:$N$13, IF(ISERROR(VLOOKUP($N1643,Datos!$B$17:$C$21,2,0)),0,VLOOKUP($N1643, Datos!$B$17:$C$21,2,0)+1),  0),  "-")</f>
        <v>22</v>
      </c>
      <c r="P1643" s="177"/>
      <c r="Q1643" s="177"/>
      <c r="R1643" s="177"/>
      <c r="S1643" s="178" t="s">
        <v>40</v>
      </c>
      <c r="T1643" s="198" t="str">
        <f>IF(ISERROR(VLOOKUP($S1643,Datos!$B$25:$C$29,2,0)),"", VLOOKUP($S1643,Datos!$B$25:$C$29,2,0))</f>
        <v>Alta</v>
      </c>
      <c r="U1643" s="198" t="str">
        <f>VLOOKUP($S1643,'Efectividad de Controles'!$B$5:$D$9,3,0)</f>
        <v>Impacto / Probabilidad</v>
      </c>
      <c r="V1643" s="177"/>
      <c r="W1643" s="177"/>
      <c r="X1643" s="178" t="s">
        <v>191</v>
      </c>
      <c r="Y1643" s="178" t="s">
        <v>196</v>
      </c>
      <c r="Z1643" s="198">
        <f>IF( AND($X1643&lt;&gt;"", $Y1643&lt;&gt;""), VLOOKUP( IF(ISERROR(VLOOKUP($X1643,Datos!$B$8:$C$13,2,0)),0,VLOOKUP($X1643,Datos!$B$8:$C$13,2,0)), Datos!$I$9:$N$13, IF(ISERROR(VLOOKUP($Y1643,Datos!$B$17:$C$21,2,0)),0,VLOOKUP($Y1643, Datos!$B$17:$C$21,2,0)+1),  0),  "-")</f>
        <v>25</v>
      </c>
      <c r="AA1643" s="177"/>
      <c r="AB1643" s="177"/>
      <c r="AC1643" s="179"/>
      <c r="AD1643" s="180"/>
      <c r="AE1643" s="198">
        <f t="shared" si="78"/>
        <v>22</v>
      </c>
      <c r="AF1643" s="198">
        <f t="shared" si="79"/>
        <v>25</v>
      </c>
      <c r="AG1643" s="178">
        <v>3</v>
      </c>
      <c r="AH1643" s="198" t="str">
        <f>IF(ISERROR(VLOOKUP($AG1643,Datos!$A$9:$E$13,2,0)),"",VLOOKUP($AG1643,Datos!$A$9:$E$13,2,0))</f>
        <v>3 Moderado</v>
      </c>
      <c r="AI1643" s="197" t="str">
        <f>IF(ISERROR(VLOOKUP($AJ1643,Datos!$D$8:$E$13,2,0)),0,VLOOKUP($AJ1643,Datos!$D$8:$E$13,2,0))</f>
        <v>Extremadamente Dañino</v>
      </c>
      <c r="AJ1643" s="198">
        <f>IF(ISERROR(VLOOKUP($X1643,Datos!$B$8:$E$13,3,0)), 0, VLOOKUP($X1643,Datos!$B$8:$E$13,3,0))</f>
        <v>4</v>
      </c>
      <c r="AK1643" s="198">
        <f>IF(ISERROR(VLOOKUP(AL1643,Datos!D1636:E1641,2,0)),0,VLOOKUP(AL1643,Datos!D1636:E1641,2,0))</f>
        <v>0</v>
      </c>
      <c r="AL1643" s="198">
        <f>IF(ISERROR(VLOOKUP(Y1643,Datos!B1636:E1641,3,0)),0,VLOOKUP(Y1643,Datos!B1636:E1641,3,0))</f>
        <v>0</v>
      </c>
      <c r="AM1643" s="198">
        <f t="shared" si="80"/>
        <v>4</v>
      </c>
      <c r="AN1643" s="198" t="str">
        <f>IF(ISERROR(VLOOKUP($AM1643,Datos!$I$24:$J$28,2,0)),"-",VLOOKUP($AM1643,Datos!$I$24:$J$28,2,0))</f>
        <v>Moderado</v>
      </c>
    </row>
    <row r="1644" spans="1:40" s="199" customFormat="1">
      <c r="A1644" s="196"/>
      <c r="B1644" s="177"/>
      <c r="C1644" s="177"/>
      <c r="D1644" s="177"/>
      <c r="E1644" s="177"/>
      <c r="F1644" s="177"/>
      <c r="G1644" s="177"/>
      <c r="H1644" s="177"/>
      <c r="I1644" s="177"/>
      <c r="J1644" s="177"/>
      <c r="K1644" s="177"/>
      <c r="L1644" s="177"/>
      <c r="M1644" s="178" t="s">
        <v>191</v>
      </c>
      <c r="N1644" s="178" t="s">
        <v>194</v>
      </c>
      <c r="O1644" s="198">
        <f>IF( AND($M1644&lt;&gt;"", $N1644&lt;&gt;""), VLOOKUP( IF(ISERROR(VLOOKUP($M1644,Datos!$B$8:$C$13,2,0)),0,VLOOKUP($M1644,Datos!$B$8:$C$13,2,0)), Datos!$I$9:$N$13, IF(ISERROR(VLOOKUP($N1644,Datos!$B$17:$C$21,2,0)),0,VLOOKUP($N1644, Datos!$B$17:$C$21,2,0)+1),  0),  "-")</f>
        <v>22</v>
      </c>
      <c r="P1644" s="177"/>
      <c r="Q1644" s="177"/>
      <c r="R1644" s="177"/>
      <c r="S1644" s="178" t="s">
        <v>40</v>
      </c>
      <c r="T1644" s="198" t="str">
        <f>IF(ISERROR(VLOOKUP($S1644,Datos!$B$25:$C$29,2,0)),"", VLOOKUP($S1644,Datos!$B$25:$C$29,2,0))</f>
        <v>Alta</v>
      </c>
      <c r="U1644" s="198" t="str">
        <f>VLOOKUP($S1644,'Efectividad de Controles'!$B$5:$D$9,3,0)</f>
        <v>Impacto / Probabilidad</v>
      </c>
      <c r="V1644" s="177"/>
      <c r="W1644" s="177"/>
      <c r="X1644" s="178" t="s">
        <v>191</v>
      </c>
      <c r="Y1644" s="178" t="s">
        <v>196</v>
      </c>
      <c r="Z1644" s="198">
        <f>IF( AND($X1644&lt;&gt;"", $Y1644&lt;&gt;""), VLOOKUP( IF(ISERROR(VLOOKUP($X1644,Datos!$B$8:$C$13,2,0)),0,VLOOKUP($X1644,Datos!$B$8:$C$13,2,0)), Datos!$I$9:$N$13, IF(ISERROR(VLOOKUP($Y1644,Datos!$B$17:$C$21,2,0)),0,VLOOKUP($Y1644, Datos!$B$17:$C$21,2,0)+1),  0),  "-")</f>
        <v>25</v>
      </c>
      <c r="AA1644" s="177"/>
      <c r="AB1644" s="177"/>
      <c r="AC1644" s="179"/>
      <c r="AD1644" s="180"/>
      <c r="AE1644" s="198">
        <f t="shared" si="78"/>
        <v>22</v>
      </c>
      <c r="AF1644" s="198">
        <f t="shared" si="79"/>
        <v>25</v>
      </c>
      <c r="AG1644" s="178">
        <v>3</v>
      </c>
      <c r="AH1644" s="198" t="str">
        <f>IF(ISERROR(VLOOKUP($AG1644,Datos!$A$9:$E$13,2,0)),"",VLOOKUP($AG1644,Datos!$A$9:$E$13,2,0))</f>
        <v>3 Moderado</v>
      </c>
      <c r="AI1644" s="197" t="str">
        <f>IF(ISERROR(VLOOKUP($AJ1644,Datos!$D$8:$E$13,2,0)),0,VLOOKUP($AJ1644,Datos!$D$8:$E$13,2,0))</f>
        <v>Extremadamente Dañino</v>
      </c>
      <c r="AJ1644" s="198">
        <f>IF(ISERROR(VLOOKUP($X1644,Datos!$B$8:$E$13,3,0)), 0, VLOOKUP($X1644,Datos!$B$8:$E$13,3,0))</f>
        <v>4</v>
      </c>
      <c r="AK1644" s="198">
        <f>IF(ISERROR(VLOOKUP(AL1644,Datos!D1637:E1642,2,0)),0,VLOOKUP(AL1644,Datos!D1637:E1642,2,0))</f>
        <v>0</v>
      </c>
      <c r="AL1644" s="198">
        <f>IF(ISERROR(VLOOKUP(Y1644,Datos!B1637:E1642,3,0)),0,VLOOKUP(Y1644,Datos!B1637:E1642,3,0))</f>
        <v>0</v>
      </c>
      <c r="AM1644" s="198">
        <f t="shared" si="80"/>
        <v>4</v>
      </c>
      <c r="AN1644" s="198" t="str">
        <f>IF(ISERROR(VLOOKUP($AM1644,Datos!$I$24:$J$28,2,0)),"-",VLOOKUP($AM1644,Datos!$I$24:$J$28,2,0))</f>
        <v>Moderado</v>
      </c>
    </row>
    <row r="1645" spans="1:40" s="199" customFormat="1">
      <c r="A1645" s="196"/>
      <c r="B1645" s="177"/>
      <c r="C1645" s="177"/>
      <c r="D1645" s="177"/>
      <c r="E1645" s="177"/>
      <c r="F1645" s="177"/>
      <c r="G1645" s="177"/>
      <c r="H1645" s="177"/>
      <c r="I1645" s="177"/>
      <c r="J1645" s="177"/>
      <c r="K1645" s="177"/>
      <c r="L1645" s="177"/>
      <c r="M1645" s="178" t="s">
        <v>191</v>
      </c>
      <c r="N1645" s="178" t="s">
        <v>194</v>
      </c>
      <c r="O1645" s="198">
        <f>IF( AND($M1645&lt;&gt;"", $N1645&lt;&gt;""), VLOOKUP( IF(ISERROR(VLOOKUP($M1645,Datos!$B$8:$C$13,2,0)),0,VLOOKUP($M1645,Datos!$B$8:$C$13,2,0)), Datos!$I$9:$N$13, IF(ISERROR(VLOOKUP($N1645,Datos!$B$17:$C$21,2,0)),0,VLOOKUP($N1645, Datos!$B$17:$C$21,2,0)+1),  0),  "-")</f>
        <v>22</v>
      </c>
      <c r="P1645" s="177"/>
      <c r="Q1645" s="177"/>
      <c r="R1645" s="177"/>
      <c r="S1645" s="178" t="s">
        <v>40</v>
      </c>
      <c r="T1645" s="198" t="str">
        <f>IF(ISERROR(VLOOKUP($S1645,Datos!$B$25:$C$29,2,0)),"", VLOOKUP($S1645,Datos!$B$25:$C$29,2,0))</f>
        <v>Alta</v>
      </c>
      <c r="U1645" s="198" t="str">
        <f>VLOOKUP($S1645,'Efectividad de Controles'!$B$5:$D$9,3,0)</f>
        <v>Impacto / Probabilidad</v>
      </c>
      <c r="V1645" s="177"/>
      <c r="W1645" s="177"/>
      <c r="X1645" s="178" t="s">
        <v>191</v>
      </c>
      <c r="Y1645" s="178" t="s">
        <v>196</v>
      </c>
      <c r="Z1645" s="198">
        <f>IF( AND($X1645&lt;&gt;"", $Y1645&lt;&gt;""), VLOOKUP( IF(ISERROR(VLOOKUP($X1645,Datos!$B$8:$C$13,2,0)),0,VLOOKUP($X1645,Datos!$B$8:$C$13,2,0)), Datos!$I$9:$N$13, IF(ISERROR(VLOOKUP($Y1645,Datos!$B$17:$C$21,2,0)),0,VLOOKUP($Y1645, Datos!$B$17:$C$21,2,0)+1),  0),  "-")</f>
        <v>25</v>
      </c>
      <c r="AA1645" s="177"/>
      <c r="AB1645" s="177"/>
      <c r="AC1645" s="179"/>
      <c r="AD1645" s="180"/>
      <c r="AE1645" s="198">
        <f t="shared" si="78"/>
        <v>22</v>
      </c>
      <c r="AF1645" s="198">
        <f t="shared" si="79"/>
        <v>25</v>
      </c>
      <c r="AG1645" s="178">
        <v>3</v>
      </c>
      <c r="AH1645" s="198" t="str">
        <f>IF(ISERROR(VLOOKUP($AG1645,Datos!$A$9:$E$13,2,0)),"",VLOOKUP($AG1645,Datos!$A$9:$E$13,2,0))</f>
        <v>3 Moderado</v>
      </c>
      <c r="AI1645" s="197" t="str">
        <f>IF(ISERROR(VLOOKUP($AJ1645,Datos!$D$8:$E$13,2,0)),0,VLOOKUP($AJ1645,Datos!$D$8:$E$13,2,0))</f>
        <v>Extremadamente Dañino</v>
      </c>
      <c r="AJ1645" s="198">
        <f>IF(ISERROR(VLOOKUP($X1645,Datos!$B$8:$E$13,3,0)), 0, VLOOKUP($X1645,Datos!$B$8:$E$13,3,0))</f>
        <v>4</v>
      </c>
      <c r="AK1645" s="198">
        <f>IF(ISERROR(VLOOKUP(AL1645,Datos!D1638:E1643,2,0)),0,VLOOKUP(AL1645,Datos!D1638:E1643,2,0))</f>
        <v>0</v>
      </c>
      <c r="AL1645" s="198">
        <f>IF(ISERROR(VLOOKUP(Y1645,Datos!B1638:E1643,3,0)),0,VLOOKUP(Y1645,Datos!B1638:E1643,3,0))</f>
        <v>0</v>
      </c>
      <c r="AM1645" s="198">
        <f t="shared" si="80"/>
        <v>4</v>
      </c>
      <c r="AN1645" s="198" t="str">
        <f>IF(ISERROR(VLOOKUP($AM1645,Datos!$I$24:$J$28,2,0)),"-",VLOOKUP($AM1645,Datos!$I$24:$J$28,2,0))</f>
        <v>Moderado</v>
      </c>
    </row>
    <row r="1646" spans="1:40" s="199" customFormat="1">
      <c r="A1646" s="196"/>
      <c r="B1646" s="177"/>
      <c r="C1646" s="177"/>
      <c r="D1646" s="177"/>
      <c r="E1646" s="177"/>
      <c r="F1646" s="177"/>
      <c r="G1646" s="177"/>
      <c r="H1646" s="177"/>
      <c r="I1646" s="177"/>
      <c r="J1646" s="177"/>
      <c r="K1646" s="177"/>
      <c r="L1646" s="177"/>
      <c r="M1646" s="178" t="s">
        <v>191</v>
      </c>
      <c r="N1646" s="178" t="s">
        <v>194</v>
      </c>
      <c r="O1646" s="198">
        <f>IF( AND($M1646&lt;&gt;"", $N1646&lt;&gt;""), VLOOKUP( IF(ISERROR(VLOOKUP($M1646,Datos!$B$8:$C$13,2,0)),0,VLOOKUP($M1646,Datos!$B$8:$C$13,2,0)), Datos!$I$9:$N$13, IF(ISERROR(VLOOKUP($N1646,Datos!$B$17:$C$21,2,0)),0,VLOOKUP($N1646, Datos!$B$17:$C$21,2,0)+1),  0),  "-")</f>
        <v>22</v>
      </c>
      <c r="P1646" s="177"/>
      <c r="Q1646" s="177"/>
      <c r="R1646" s="177"/>
      <c r="S1646" s="178" t="s">
        <v>40</v>
      </c>
      <c r="T1646" s="198" t="str">
        <f>IF(ISERROR(VLOOKUP($S1646,Datos!$B$25:$C$29,2,0)),"", VLOOKUP($S1646,Datos!$B$25:$C$29,2,0))</f>
        <v>Alta</v>
      </c>
      <c r="U1646" s="198" t="str">
        <f>VLOOKUP($S1646,'Efectividad de Controles'!$B$5:$D$9,3,0)</f>
        <v>Impacto / Probabilidad</v>
      </c>
      <c r="V1646" s="177"/>
      <c r="W1646" s="177"/>
      <c r="X1646" s="178" t="s">
        <v>191</v>
      </c>
      <c r="Y1646" s="178" t="s">
        <v>196</v>
      </c>
      <c r="Z1646" s="198">
        <f>IF( AND($X1646&lt;&gt;"", $Y1646&lt;&gt;""), VLOOKUP( IF(ISERROR(VLOOKUP($X1646,Datos!$B$8:$C$13,2,0)),0,VLOOKUP($X1646,Datos!$B$8:$C$13,2,0)), Datos!$I$9:$N$13, IF(ISERROR(VLOOKUP($Y1646,Datos!$B$17:$C$21,2,0)),0,VLOOKUP($Y1646, Datos!$B$17:$C$21,2,0)+1),  0),  "-")</f>
        <v>25</v>
      </c>
      <c r="AA1646" s="177"/>
      <c r="AB1646" s="177"/>
      <c r="AC1646" s="179"/>
      <c r="AD1646" s="180"/>
      <c r="AE1646" s="198">
        <f t="shared" si="78"/>
        <v>22</v>
      </c>
      <c r="AF1646" s="198">
        <f t="shared" si="79"/>
        <v>25</v>
      </c>
      <c r="AG1646" s="178">
        <v>3</v>
      </c>
      <c r="AH1646" s="198" t="str">
        <f>IF(ISERROR(VLOOKUP($AG1646,Datos!$A$9:$E$13,2,0)),"",VLOOKUP($AG1646,Datos!$A$9:$E$13,2,0))</f>
        <v>3 Moderado</v>
      </c>
      <c r="AI1646" s="197" t="str">
        <f>IF(ISERROR(VLOOKUP($AJ1646,Datos!$D$8:$E$13,2,0)),0,VLOOKUP($AJ1646,Datos!$D$8:$E$13,2,0))</f>
        <v>Extremadamente Dañino</v>
      </c>
      <c r="AJ1646" s="198">
        <f>IF(ISERROR(VLOOKUP($X1646,Datos!$B$8:$E$13,3,0)), 0, VLOOKUP($X1646,Datos!$B$8:$E$13,3,0))</f>
        <v>4</v>
      </c>
      <c r="AK1646" s="198">
        <f>IF(ISERROR(VLOOKUP(AL1646,Datos!D1639:E1644,2,0)),0,VLOOKUP(AL1646,Datos!D1639:E1644,2,0))</f>
        <v>0</v>
      </c>
      <c r="AL1646" s="198">
        <f>IF(ISERROR(VLOOKUP(Y1646,Datos!B1639:E1644,3,0)),0,VLOOKUP(Y1646,Datos!B1639:E1644,3,0))</f>
        <v>0</v>
      </c>
      <c r="AM1646" s="198">
        <f t="shared" si="80"/>
        <v>4</v>
      </c>
      <c r="AN1646" s="198" t="str">
        <f>IF(ISERROR(VLOOKUP($AM1646,Datos!$I$24:$J$28,2,0)),"-",VLOOKUP($AM1646,Datos!$I$24:$J$28,2,0))</f>
        <v>Moderado</v>
      </c>
    </row>
    <row r="1647" spans="1:40" s="199" customFormat="1">
      <c r="A1647" s="196"/>
      <c r="B1647" s="177"/>
      <c r="C1647" s="177"/>
      <c r="D1647" s="177"/>
      <c r="E1647" s="177"/>
      <c r="F1647" s="177"/>
      <c r="G1647" s="177"/>
      <c r="H1647" s="177"/>
      <c r="I1647" s="177"/>
      <c r="J1647" s="177"/>
      <c r="K1647" s="177"/>
      <c r="L1647" s="177"/>
      <c r="M1647" s="178" t="s">
        <v>191</v>
      </c>
      <c r="N1647" s="178" t="s">
        <v>194</v>
      </c>
      <c r="O1647" s="198">
        <f>IF( AND($M1647&lt;&gt;"", $N1647&lt;&gt;""), VLOOKUP( IF(ISERROR(VLOOKUP($M1647,Datos!$B$8:$C$13,2,0)),0,VLOOKUP($M1647,Datos!$B$8:$C$13,2,0)), Datos!$I$9:$N$13, IF(ISERROR(VLOOKUP($N1647,Datos!$B$17:$C$21,2,0)),0,VLOOKUP($N1647, Datos!$B$17:$C$21,2,0)+1),  0),  "-")</f>
        <v>22</v>
      </c>
      <c r="P1647" s="177"/>
      <c r="Q1647" s="177"/>
      <c r="R1647" s="177"/>
      <c r="S1647" s="178" t="s">
        <v>40</v>
      </c>
      <c r="T1647" s="198" t="str">
        <f>IF(ISERROR(VLOOKUP($S1647,Datos!$B$25:$C$29,2,0)),"", VLOOKUP($S1647,Datos!$B$25:$C$29,2,0))</f>
        <v>Alta</v>
      </c>
      <c r="U1647" s="198" t="str">
        <f>VLOOKUP($S1647,'Efectividad de Controles'!$B$5:$D$9,3,0)</f>
        <v>Impacto / Probabilidad</v>
      </c>
      <c r="V1647" s="177"/>
      <c r="W1647" s="177"/>
      <c r="X1647" s="178" t="s">
        <v>191</v>
      </c>
      <c r="Y1647" s="178" t="s">
        <v>196</v>
      </c>
      <c r="Z1647" s="198">
        <f>IF( AND($X1647&lt;&gt;"", $Y1647&lt;&gt;""), VLOOKUP( IF(ISERROR(VLOOKUP($X1647,Datos!$B$8:$C$13,2,0)),0,VLOOKUP($X1647,Datos!$B$8:$C$13,2,0)), Datos!$I$9:$N$13, IF(ISERROR(VLOOKUP($Y1647,Datos!$B$17:$C$21,2,0)),0,VLOOKUP($Y1647, Datos!$B$17:$C$21,2,0)+1),  0),  "-")</f>
        <v>25</v>
      </c>
      <c r="AA1647" s="177"/>
      <c r="AB1647" s="177"/>
      <c r="AC1647" s="179"/>
      <c r="AD1647" s="180"/>
      <c r="AE1647" s="198">
        <f t="shared" si="78"/>
        <v>22</v>
      </c>
      <c r="AF1647" s="198">
        <f t="shared" si="79"/>
        <v>25</v>
      </c>
      <c r="AG1647" s="178">
        <v>3</v>
      </c>
      <c r="AH1647" s="198" t="str">
        <f>IF(ISERROR(VLOOKUP($AG1647,Datos!$A$9:$E$13,2,0)),"",VLOOKUP($AG1647,Datos!$A$9:$E$13,2,0))</f>
        <v>3 Moderado</v>
      </c>
      <c r="AI1647" s="197" t="str">
        <f>IF(ISERROR(VLOOKUP($AJ1647,Datos!$D$8:$E$13,2,0)),0,VLOOKUP($AJ1647,Datos!$D$8:$E$13,2,0))</f>
        <v>Extremadamente Dañino</v>
      </c>
      <c r="AJ1647" s="198">
        <f>IF(ISERROR(VLOOKUP($X1647,Datos!$B$8:$E$13,3,0)), 0, VLOOKUP($X1647,Datos!$B$8:$E$13,3,0))</f>
        <v>4</v>
      </c>
      <c r="AK1647" s="198">
        <f>IF(ISERROR(VLOOKUP(AL1647,Datos!D1640:E1645,2,0)),0,VLOOKUP(AL1647,Datos!D1640:E1645,2,0))</f>
        <v>0</v>
      </c>
      <c r="AL1647" s="198">
        <f>IF(ISERROR(VLOOKUP(Y1647,Datos!B1640:E1645,3,0)),0,VLOOKUP(Y1647,Datos!B1640:E1645,3,0))</f>
        <v>0</v>
      </c>
      <c r="AM1647" s="198">
        <f t="shared" si="80"/>
        <v>4</v>
      </c>
      <c r="AN1647" s="198" t="str">
        <f>IF(ISERROR(VLOOKUP($AM1647,Datos!$I$24:$J$28,2,0)),"-",VLOOKUP($AM1647,Datos!$I$24:$J$28,2,0))</f>
        <v>Moderado</v>
      </c>
    </row>
    <row r="1648" spans="1:40" s="199" customFormat="1">
      <c r="A1648" s="196"/>
      <c r="B1648" s="177"/>
      <c r="C1648" s="177"/>
      <c r="D1648" s="177"/>
      <c r="E1648" s="177"/>
      <c r="F1648" s="177"/>
      <c r="G1648" s="177"/>
      <c r="H1648" s="177"/>
      <c r="I1648" s="177"/>
      <c r="J1648" s="177"/>
      <c r="K1648" s="177"/>
      <c r="L1648" s="177"/>
      <c r="M1648" s="178" t="s">
        <v>191</v>
      </c>
      <c r="N1648" s="178" t="s">
        <v>194</v>
      </c>
      <c r="O1648" s="198">
        <f>IF( AND($M1648&lt;&gt;"", $N1648&lt;&gt;""), VLOOKUP( IF(ISERROR(VLOOKUP($M1648,Datos!$B$8:$C$13,2,0)),0,VLOOKUP($M1648,Datos!$B$8:$C$13,2,0)), Datos!$I$9:$N$13, IF(ISERROR(VLOOKUP($N1648,Datos!$B$17:$C$21,2,0)),0,VLOOKUP($N1648, Datos!$B$17:$C$21,2,0)+1),  0),  "-")</f>
        <v>22</v>
      </c>
      <c r="P1648" s="177"/>
      <c r="Q1648" s="177"/>
      <c r="R1648" s="177"/>
      <c r="S1648" s="178" t="s">
        <v>40</v>
      </c>
      <c r="T1648" s="198" t="str">
        <f>IF(ISERROR(VLOOKUP($S1648,Datos!$B$25:$C$29,2,0)),"", VLOOKUP($S1648,Datos!$B$25:$C$29,2,0))</f>
        <v>Alta</v>
      </c>
      <c r="U1648" s="198" t="str">
        <f>VLOOKUP($S1648,'Efectividad de Controles'!$B$5:$D$9,3,0)</f>
        <v>Impacto / Probabilidad</v>
      </c>
      <c r="V1648" s="177"/>
      <c r="W1648" s="177"/>
      <c r="X1648" s="178" t="s">
        <v>191</v>
      </c>
      <c r="Y1648" s="178" t="s">
        <v>196</v>
      </c>
      <c r="Z1648" s="198">
        <f>IF( AND($X1648&lt;&gt;"", $Y1648&lt;&gt;""), VLOOKUP( IF(ISERROR(VLOOKUP($X1648,Datos!$B$8:$C$13,2,0)),0,VLOOKUP($X1648,Datos!$B$8:$C$13,2,0)), Datos!$I$9:$N$13, IF(ISERROR(VLOOKUP($Y1648,Datos!$B$17:$C$21,2,0)),0,VLOOKUP($Y1648, Datos!$B$17:$C$21,2,0)+1),  0),  "-")</f>
        <v>25</v>
      </c>
      <c r="AA1648" s="177"/>
      <c r="AB1648" s="177"/>
      <c r="AC1648" s="179"/>
      <c r="AD1648" s="180"/>
      <c r="AE1648" s="198">
        <f t="shared" si="78"/>
        <v>22</v>
      </c>
      <c r="AF1648" s="198">
        <f t="shared" si="79"/>
        <v>25</v>
      </c>
      <c r="AG1648" s="178">
        <v>3</v>
      </c>
      <c r="AH1648" s="198" t="str">
        <f>IF(ISERROR(VLOOKUP($AG1648,Datos!$A$9:$E$13,2,0)),"",VLOOKUP($AG1648,Datos!$A$9:$E$13,2,0))</f>
        <v>3 Moderado</v>
      </c>
      <c r="AI1648" s="197" t="str">
        <f>IF(ISERROR(VLOOKUP($AJ1648,Datos!$D$8:$E$13,2,0)),0,VLOOKUP($AJ1648,Datos!$D$8:$E$13,2,0))</f>
        <v>Extremadamente Dañino</v>
      </c>
      <c r="AJ1648" s="198">
        <f>IF(ISERROR(VLOOKUP($X1648,Datos!$B$8:$E$13,3,0)), 0, VLOOKUP($X1648,Datos!$B$8:$E$13,3,0))</f>
        <v>4</v>
      </c>
      <c r="AK1648" s="198">
        <f>IF(ISERROR(VLOOKUP(AL1648,Datos!D1641:E1646,2,0)),0,VLOOKUP(AL1648,Datos!D1641:E1646,2,0))</f>
        <v>0</v>
      </c>
      <c r="AL1648" s="198">
        <f>IF(ISERROR(VLOOKUP(Y1648,Datos!B1641:E1646,3,0)),0,VLOOKUP(Y1648,Datos!B1641:E1646,3,0))</f>
        <v>0</v>
      </c>
      <c r="AM1648" s="198">
        <f t="shared" si="80"/>
        <v>4</v>
      </c>
      <c r="AN1648" s="198" t="str">
        <f>IF(ISERROR(VLOOKUP($AM1648,Datos!$I$24:$J$28,2,0)),"-",VLOOKUP($AM1648,Datos!$I$24:$J$28,2,0))</f>
        <v>Moderado</v>
      </c>
    </row>
    <row r="1649" spans="1:40" s="199" customFormat="1">
      <c r="A1649" s="196"/>
      <c r="B1649" s="177"/>
      <c r="C1649" s="177"/>
      <c r="D1649" s="177"/>
      <c r="E1649" s="177"/>
      <c r="F1649" s="177"/>
      <c r="G1649" s="177"/>
      <c r="H1649" s="177"/>
      <c r="I1649" s="177"/>
      <c r="J1649" s="177"/>
      <c r="K1649" s="177"/>
      <c r="L1649" s="177"/>
      <c r="M1649" s="178" t="s">
        <v>191</v>
      </c>
      <c r="N1649" s="178" t="s">
        <v>194</v>
      </c>
      <c r="O1649" s="198">
        <f>IF( AND($M1649&lt;&gt;"", $N1649&lt;&gt;""), VLOOKUP( IF(ISERROR(VLOOKUP($M1649,Datos!$B$8:$C$13,2,0)),0,VLOOKUP($M1649,Datos!$B$8:$C$13,2,0)), Datos!$I$9:$N$13, IF(ISERROR(VLOOKUP($N1649,Datos!$B$17:$C$21,2,0)),0,VLOOKUP($N1649, Datos!$B$17:$C$21,2,0)+1),  0),  "-")</f>
        <v>22</v>
      </c>
      <c r="P1649" s="177"/>
      <c r="Q1649" s="177"/>
      <c r="R1649" s="177"/>
      <c r="S1649" s="178" t="s">
        <v>40</v>
      </c>
      <c r="T1649" s="198" t="str">
        <f>IF(ISERROR(VLOOKUP($S1649,Datos!$B$25:$C$29,2,0)),"", VLOOKUP($S1649,Datos!$B$25:$C$29,2,0))</f>
        <v>Alta</v>
      </c>
      <c r="U1649" s="198" t="str">
        <f>VLOOKUP($S1649,'Efectividad de Controles'!$B$5:$D$9,3,0)</f>
        <v>Impacto / Probabilidad</v>
      </c>
      <c r="V1649" s="177"/>
      <c r="W1649" s="177"/>
      <c r="X1649" s="178" t="s">
        <v>191</v>
      </c>
      <c r="Y1649" s="178" t="s">
        <v>196</v>
      </c>
      <c r="Z1649" s="198">
        <f>IF( AND($X1649&lt;&gt;"", $Y1649&lt;&gt;""), VLOOKUP( IF(ISERROR(VLOOKUP($X1649,Datos!$B$8:$C$13,2,0)),0,VLOOKUP($X1649,Datos!$B$8:$C$13,2,0)), Datos!$I$9:$N$13, IF(ISERROR(VLOOKUP($Y1649,Datos!$B$17:$C$21,2,0)),0,VLOOKUP($Y1649, Datos!$B$17:$C$21,2,0)+1),  0),  "-")</f>
        <v>25</v>
      </c>
      <c r="AA1649" s="177"/>
      <c r="AB1649" s="177"/>
      <c r="AC1649" s="179"/>
      <c r="AD1649" s="180"/>
      <c r="AE1649" s="198">
        <f t="shared" si="78"/>
        <v>22</v>
      </c>
      <c r="AF1649" s="198">
        <f t="shared" si="79"/>
        <v>25</v>
      </c>
      <c r="AG1649" s="178">
        <v>3</v>
      </c>
      <c r="AH1649" s="198" t="str">
        <f>IF(ISERROR(VLOOKUP($AG1649,Datos!$A$9:$E$13,2,0)),"",VLOOKUP($AG1649,Datos!$A$9:$E$13,2,0))</f>
        <v>3 Moderado</v>
      </c>
      <c r="AI1649" s="197" t="str">
        <f>IF(ISERROR(VLOOKUP($AJ1649,Datos!$D$8:$E$13,2,0)),0,VLOOKUP($AJ1649,Datos!$D$8:$E$13,2,0))</f>
        <v>Extremadamente Dañino</v>
      </c>
      <c r="AJ1649" s="198">
        <f>IF(ISERROR(VLOOKUP($X1649,Datos!$B$8:$E$13,3,0)), 0, VLOOKUP($X1649,Datos!$B$8:$E$13,3,0))</f>
        <v>4</v>
      </c>
      <c r="AK1649" s="198">
        <f>IF(ISERROR(VLOOKUP(AL1649,Datos!D1642:E1647,2,0)),0,VLOOKUP(AL1649,Datos!D1642:E1647,2,0))</f>
        <v>0</v>
      </c>
      <c r="AL1649" s="198">
        <f>IF(ISERROR(VLOOKUP(Y1649,Datos!B1642:E1647,3,0)),0,VLOOKUP(Y1649,Datos!B1642:E1647,3,0))</f>
        <v>0</v>
      </c>
      <c r="AM1649" s="198">
        <f t="shared" si="80"/>
        <v>4</v>
      </c>
      <c r="AN1649" s="198" t="str">
        <f>IF(ISERROR(VLOOKUP($AM1649,Datos!$I$24:$J$28,2,0)),"-",VLOOKUP($AM1649,Datos!$I$24:$J$28,2,0))</f>
        <v>Moderado</v>
      </c>
    </row>
    <row r="1650" spans="1:40" s="199" customFormat="1">
      <c r="A1650" s="196"/>
      <c r="B1650" s="177"/>
      <c r="C1650" s="177"/>
      <c r="D1650" s="177"/>
      <c r="E1650" s="177"/>
      <c r="F1650" s="177"/>
      <c r="G1650" s="177"/>
      <c r="H1650" s="177"/>
      <c r="I1650" s="177"/>
      <c r="J1650" s="177"/>
      <c r="K1650" s="177"/>
      <c r="L1650" s="177"/>
      <c r="M1650" s="178" t="s">
        <v>191</v>
      </c>
      <c r="N1650" s="178" t="s">
        <v>194</v>
      </c>
      <c r="O1650" s="198">
        <f>IF( AND($M1650&lt;&gt;"", $N1650&lt;&gt;""), VLOOKUP( IF(ISERROR(VLOOKUP($M1650,Datos!$B$8:$C$13,2,0)),0,VLOOKUP($M1650,Datos!$B$8:$C$13,2,0)), Datos!$I$9:$N$13, IF(ISERROR(VLOOKUP($N1650,Datos!$B$17:$C$21,2,0)),0,VLOOKUP($N1650, Datos!$B$17:$C$21,2,0)+1),  0),  "-")</f>
        <v>22</v>
      </c>
      <c r="P1650" s="177"/>
      <c r="Q1650" s="177"/>
      <c r="R1650" s="177"/>
      <c r="S1650" s="178" t="s">
        <v>40</v>
      </c>
      <c r="T1650" s="198" t="str">
        <f>IF(ISERROR(VLOOKUP($S1650,Datos!$B$25:$C$29,2,0)),"", VLOOKUP($S1650,Datos!$B$25:$C$29,2,0))</f>
        <v>Alta</v>
      </c>
      <c r="U1650" s="198" t="str">
        <f>VLOOKUP($S1650,'Efectividad de Controles'!$B$5:$D$9,3,0)</f>
        <v>Impacto / Probabilidad</v>
      </c>
      <c r="V1650" s="177"/>
      <c r="W1650" s="177"/>
      <c r="X1650" s="178" t="s">
        <v>191</v>
      </c>
      <c r="Y1650" s="178" t="s">
        <v>196</v>
      </c>
      <c r="Z1650" s="198">
        <f>IF( AND($X1650&lt;&gt;"", $Y1650&lt;&gt;""), VLOOKUP( IF(ISERROR(VLOOKUP($X1650,Datos!$B$8:$C$13,2,0)),0,VLOOKUP($X1650,Datos!$B$8:$C$13,2,0)), Datos!$I$9:$N$13, IF(ISERROR(VLOOKUP($Y1650,Datos!$B$17:$C$21,2,0)),0,VLOOKUP($Y1650, Datos!$B$17:$C$21,2,0)+1),  0),  "-")</f>
        <v>25</v>
      </c>
      <c r="AA1650" s="177"/>
      <c r="AB1650" s="177"/>
      <c r="AC1650" s="179"/>
      <c r="AD1650" s="180"/>
      <c r="AE1650" s="198">
        <f t="shared" si="78"/>
        <v>22</v>
      </c>
      <c r="AF1650" s="198">
        <f t="shared" si="79"/>
        <v>25</v>
      </c>
      <c r="AG1650" s="178">
        <v>3</v>
      </c>
      <c r="AH1650" s="198" t="str">
        <f>IF(ISERROR(VLOOKUP($AG1650,Datos!$A$9:$E$13,2,0)),"",VLOOKUP($AG1650,Datos!$A$9:$E$13,2,0))</f>
        <v>3 Moderado</v>
      </c>
      <c r="AI1650" s="197" t="str">
        <f>IF(ISERROR(VLOOKUP($AJ1650,Datos!$D$8:$E$13,2,0)),0,VLOOKUP($AJ1650,Datos!$D$8:$E$13,2,0))</f>
        <v>Extremadamente Dañino</v>
      </c>
      <c r="AJ1650" s="198">
        <f>IF(ISERROR(VLOOKUP($X1650,Datos!$B$8:$E$13,3,0)), 0, VLOOKUP($X1650,Datos!$B$8:$E$13,3,0))</f>
        <v>4</v>
      </c>
      <c r="AK1650" s="198">
        <f>IF(ISERROR(VLOOKUP(AL1650,Datos!D1643:E1648,2,0)),0,VLOOKUP(AL1650,Datos!D1643:E1648,2,0))</f>
        <v>0</v>
      </c>
      <c r="AL1650" s="198">
        <f>IF(ISERROR(VLOOKUP(Y1650,Datos!B1643:E1648,3,0)),0,VLOOKUP(Y1650,Datos!B1643:E1648,3,0))</f>
        <v>0</v>
      </c>
      <c r="AM1650" s="198">
        <f t="shared" si="80"/>
        <v>4</v>
      </c>
      <c r="AN1650" s="198" t="str">
        <f>IF(ISERROR(VLOOKUP($AM1650,Datos!$I$24:$J$28,2,0)),"-",VLOOKUP($AM1650,Datos!$I$24:$J$28,2,0))</f>
        <v>Moderado</v>
      </c>
    </row>
    <row r="1651" spans="1:40" s="199" customFormat="1">
      <c r="A1651" s="196"/>
      <c r="B1651" s="177"/>
      <c r="C1651" s="177"/>
      <c r="D1651" s="177"/>
      <c r="E1651" s="177"/>
      <c r="F1651" s="177"/>
      <c r="G1651" s="177"/>
      <c r="H1651" s="177"/>
      <c r="I1651" s="177"/>
      <c r="J1651" s="177"/>
      <c r="K1651" s="177"/>
      <c r="L1651" s="177"/>
      <c r="M1651" s="178" t="s">
        <v>191</v>
      </c>
      <c r="N1651" s="178" t="s">
        <v>194</v>
      </c>
      <c r="O1651" s="198">
        <f>IF( AND($M1651&lt;&gt;"", $N1651&lt;&gt;""), VLOOKUP( IF(ISERROR(VLOOKUP($M1651,Datos!$B$8:$C$13,2,0)),0,VLOOKUP($M1651,Datos!$B$8:$C$13,2,0)), Datos!$I$9:$N$13, IF(ISERROR(VLOOKUP($N1651,Datos!$B$17:$C$21,2,0)),0,VLOOKUP($N1651, Datos!$B$17:$C$21,2,0)+1),  0),  "-")</f>
        <v>22</v>
      </c>
      <c r="P1651" s="177"/>
      <c r="Q1651" s="177"/>
      <c r="R1651" s="177"/>
      <c r="S1651" s="178" t="s">
        <v>40</v>
      </c>
      <c r="T1651" s="198" t="str">
        <f>IF(ISERROR(VLOOKUP($S1651,Datos!$B$25:$C$29,2,0)),"", VLOOKUP($S1651,Datos!$B$25:$C$29,2,0))</f>
        <v>Alta</v>
      </c>
      <c r="U1651" s="198" t="str">
        <f>VLOOKUP($S1651,'Efectividad de Controles'!$B$5:$D$9,3,0)</f>
        <v>Impacto / Probabilidad</v>
      </c>
      <c r="V1651" s="177"/>
      <c r="W1651" s="177"/>
      <c r="X1651" s="178" t="s">
        <v>191</v>
      </c>
      <c r="Y1651" s="178" t="s">
        <v>196</v>
      </c>
      <c r="Z1651" s="198">
        <f>IF( AND($X1651&lt;&gt;"", $Y1651&lt;&gt;""), VLOOKUP( IF(ISERROR(VLOOKUP($X1651,Datos!$B$8:$C$13,2,0)),0,VLOOKUP($X1651,Datos!$B$8:$C$13,2,0)), Datos!$I$9:$N$13, IF(ISERROR(VLOOKUP($Y1651,Datos!$B$17:$C$21,2,0)),0,VLOOKUP($Y1651, Datos!$B$17:$C$21,2,0)+1),  0),  "-")</f>
        <v>25</v>
      </c>
      <c r="AA1651" s="177"/>
      <c r="AB1651" s="177"/>
      <c r="AC1651" s="179"/>
      <c r="AD1651" s="180"/>
      <c r="AE1651" s="198">
        <f t="shared" si="78"/>
        <v>22</v>
      </c>
      <c r="AF1651" s="198">
        <f t="shared" si="79"/>
        <v>25</v>
      </c>
      <c r="AG1651" s="178">
        <v>3</v>
      </c>
      <c r="AH1651" s="198" t="str">
        <f>IF(ISERROR(VLOOKUP($AG1651,Datos!$A$9:$E$13,2,0)),"",VLOOKUP($AG1651,Datos!$A$9:$E$13,2,0))</f>
        <v>3 Moderado</v>
      </c>
      <c r="AI1651" s="197" t="str">
        <f>IF(ISERROR(VLOOKUP($AJ1651,Datos!$D$8:$E$13,2,0)),0,VLOOKUP($AJ1651,Datos!$D$8:$E$13,2,0))</f>
        <v>Extremadamente Dañino</v>
      </c>
      <c r="AJ1651" s="198">
        <f>IF(ISERROR(VLOOKUP($X1651,Datos!$B$8:$E$13,3,0)), 0, VLOOKUP($X1651,Datos!$B$8:$E$13,3,0))</f>
        <v>4</v>
      </c>
      <c r="AK1651" s="198">
        <f>IF(ISERROR(VLOOKUP(AL1651,Datos!D1644:E1649,2,0)),0,VLOOKUP(AL1651,Datos!D1644:E1649,2,0))</f>
        <v>0</v>
      </c>
      <c r="AL1651" s="198">
        <f>IF(ISERROR(VLOOKUP(Y1651,Datos!B1644:E1649,3,0)),0,VLOOKUP(Y1651,Datos!B1644:E1649,3,0))</f>
        <v>0</v>
      </c>
      <c r="AM1651" s="198">
        <f t="shared" si="80"/>
        <v>4</v>
      </c>
      <c r="AN1651" s="198" t="str">
        <f>IF(ISERROR(VLOOKUP($AM1651,Datos!$I$24:$J$28,2,0)),"-",VLOOKUP($AM1651,Datos!$I$24:$J$28,2,0))</f>
        <v>Moderado</v>
      </c>
    </row>
    <row r="1652" spans="1:40" s="199" customFormat="1">
      <c r="A1652" s="196"/>
      <c r="B1652" s="177"/>
      <c r="C1652" s="177"/>
      <c r="D1652" s="177"/>
      <c r="E1652" s="177"/>
      <c r="F1652" s="177"/>
      <c r="G1652" s="177"/>
      <c r="H1652" s="177"/>
      <c r="I1652" s="177"/>
      <c r="J1652" s="177"/>
      <c r="K1652" s="177"/>
      <c r="L1652" s="177"/>
      <c r="M1652" s="178" t="s">
        <v>191</v>
      </c>
      <c r="N1652" s="178" t="s">
        <v>194</v>
      </c>
      <c r="O1652" s="198">
        <f>IF( AND($M1652&lt;&gt;"", $N1652&lt;&gt;""), VLOOKUP( IF(ISERROR(VLOOKUP($M1652,Datos!$B$8:$C$13,2,0)),0,VLOOKUP($M1652,Datos!$B$8:$C$13,2,0)), Datos!$I$9:$N$13, IF(ISERROR(VLOOKUP($N1652,Datos!$B$17:$C$21,2,0)),0,VLOOKUP($N1652, Datos!$B$17:$C$21,2,0)+1),  0),  "-")</f>
        <v>22</v>
      </c>
      <c r="P1652" s="177"/>
      <c r="Q1652" s="177"/>
      <c r="R1652" s="177"/>
      <c r="S1652" s="178" t="s">
        <v>40</v>
      </c>
      <c r="T1652" s="198" t="str">
        <f>IF(ISERROR(VLOOKUP($S1652,Datos!$B$25:$C$29,2,0)),"", VLOOKUP($S1652,Datos!$B$25:$C$29,2,0))</f>
        <v>Alta</v>
      </c>
      <c r="U1652" s="198" t="str">
        <f>VLOOKUP($S1652,'Efectividad de Controles'!$B$5:$D$9,3,0)</f>
        <v>Impacto / Probabilidad</v>
      </c>
      <c r="V1652" s="177"/>
      <c r="W1652" s="177"/>
      <c r="X1652" s="178" t="s">
        <v>191</v>
      </c>
      <c r="Y1652" s="178" t="s">
        <v>196</v>
      </c>
      <c r="Z1652" s="198">
        <f>IF( AND($X1652&lt;&gt;"", $Y1652&lt;&gt;""), VLOOKUP( IF(ISERROR(VLOOKUP($X1652,Datos!$B$8:$C$13,2,0)),0,VLOOKUP($X1652,Datos!$B$8:$C$13,2,0)), Datos!$I$9:$N$13, IF(ISERROR(VLOOKUP($Y1652,Datos!$B$17:$C$21,2,0)),0,VLOOKUP($Y1652, Datos!$B$17:$C$21,2,0)+1),  0),  "-")</f>
        <v>25</v>
      </c>
      <c r="AA1652" s="177"/>
      <c r="AB1652" s="177"/>
      <c r="AC1652" s="179"/>
      <c r="AD1652" s="180"/>
      <c r="AE1652" s="198">
        <f t="shared" si="78"/>
        <v>22</v>
      </c>
      <c r="AF1652" s="198">
        <f t="shared" si="79"/>
        <v>25</v>
      </c>
      <c r="AG1652" s="178">
        <v>3</v>
      </c>
      <c r="AH1652" s="198" t="str">
        <f>IF(ISERROR(VLOOKUP($AG1652,Datos!$A$9:$E$13,2,0)),"",VLOOKUP($AG1652,Datos!$A$9:$E$13,2,0))</f>
        <v>3 Moderado</v>
      </c>
      <c r="AI1652" s="197" t="str">
        <f>IF(ISERROR(VLOOKUP($AJ1652,Datos!$D$8:$E$13,2,0)),0,VLOOKUP($AJ1652,Datos!$D$8:$E$13,2,0))</f>
        <v>Extremadamente Dañino</v>
      </c>
      <c r="AJ1652" s="198">
        <f>IF(ISERROR(VLOOKUP($X1652,Datos!$B$8:$E$13,3,0)), 0, VLOOKUP($X1652,Datos!$B$8:$E$13,3,0))</f>
        <v>4</v>
      </c>
      <c r="AK1652" s="198">
        <f>IF(ISERROR(VLOOKUP(AL1652,Datos!D1645:E1650,2,0)),0,VLOOKUP(AL1652,Datos!D1645:E1650,2,0))</f>
        <v>0</v>
      </c>
      <c r="AL1652" s="198">
        <f>IF(ISERROR(VLOOKUP(Y1652,Datos!B1645:E1650,3,0)),0,VLOOKUP(Y1652,Datos!B1645:E1650,3,0))</f>
        <v>0</v>
      </c>
      <c r="AM1652" s="198">
        <f t="shared" si="80"/>
        <v>4</v>
      </c>
      <c r="AN1652" s="198" t="str">
        <f>IF(ISERROR(VLOOKUP($AM1652,Datos!$I$24:$J$28,2,0)),"-",VLOOKUP($AM1652,Datos!$I$24:$J$28,2,0))</f>
        <v>Moderado</v>
      </c>
    </row>
    <row r="1653" spans="1:40" s="199" customFormat="1">
      <c r="A1653" s="196"/>
      <c r="B1653" s="177"/>
      <c r="C1653" s="177"/>
      <c r="D1653" s="177"/>
      <c r="E1653" s="177"/>
      <c r="F1653" s="177"/>
      <c r="G1653" s="177"/>
      <c r="H1653" s="177"/>
      <c r="I1653" s="177"/>
      <c r="J1653" s="177"/>
      <c r="K1653" s="177"/>
      <c r="L1653" s="177"/>
      <c r="M1653" s="178" t="s">
        <v>191</v>
      </c>
      <c r="N1653" s="178" t="s">
        <v>194</v>
      </c>
      <c r="O1653" s="198">
        <f>IF( AND($M1653&lt;&gt;"", $N1653&lt;&gt;""), VLOOKUP( IF(ISERROR(VLOOKUP($M1653,Datos!$B$8:$C$13,2,0)),0,VLOOKUP($M1653,Datos!$B$8:$C$13,2,0)), Datos!$I$9:$N$13, IF(ISERROR(VLOOKUP($N1653,Datos!$B$17:$C$21,2,0)),0,VLOOKUP($N1653, Datos!$B$17:$C$21,2,0)+1),  0),  "-")</f>
        <v>22</v>
      </c>
      <c r="P1653" s="177"/>
      <c r="Q1653" s="177"/>
      <c r="R1653" s="177"/>
      <c r="S1653" s="178" t="s">
        <v>40</v>
      </c>
      <c r="T1653" s="198" t="str">
        <f>IF(ISERROR(VLOOKUP($S1653,Datos!$B$25:$C$29,2,0)),"", VLOOKUP($S1653,Datos!$B$25:$C$29,2,0))</f>
        <v>Alta</v>
      </c>
      <c r="U1653" s="198" t="str">
        <f>VLOOKUP($S1653,'Efectividad de Controles'!$B$5:$D$9,3,0)</f>
        <v>Impacto / Probabilidad</v>
      </c>
      <c r="V1653" s="177"/>
      <c r="W1653" s="177"/>
      <c r="X1653" s="178" t="s">
        <v>191</v>
      </c>
      <c r="Y1653" s="178" t="s">
        <v>196</v>
      </c>
      <c r="Z1653" s="198">
        <f>IF( AND($X1653&lt;&gt;"", $Y1653&lt;&gt;""), VLOOKUP( IF(ISERROR(VLOOKUP($X1653,Datos!$B$8:$C$13,2,0)),0,VLOOKUP($X1653,Datos!$B$8:$C$13,2,0)), Datos!$I$9:$N$13, IF(ISERROR(VLOOKUP($Y1653,Datos!$B$17:$C$21,2,0)),0,VLOOKUP($Y1653, Datos!$B$17:$C$21,2,0)+1),  0),  "-")</f>
        <v>25</v>
      </c>
      <c r="AA1653" s="177"/>
      <c r="AB1653" s="177"/>
      <c r="AC1653" s="179"/>
      <c r="AD1653" s="180"/>
      <c r="AE1653" s="198">
        <f t="shared" si="78"/>
        <v>22</v>
      </c>
      <c r="AF1653" s="198">
        <f t="shared" si="79"/>
        <v>25</v>
      </c>
      <c r="AG1653" s="178">
        <v>3</v>
      </c>
      <c r="AH1653" s="198" t="str">
        <f>IF(ISERROR(VLOOKUP($AG1653,Datos!$A$9:$E$13,2,0)),"",VLOOKUP($AG1653,Datos!$A$9:$E$13,2,0))</f>
        <v>3 Moderado</v>
      </c>
      <c r="AI1653" s="197" t="str">
        <f>IF(ISERROR(VLOOKUP($AJ1653,Datos!$D$8:$E$13,2,0)),0,VLOOKUP($AJ1653,Datos!$D$8:$E$13,2,0))</f>
        <v>Extremadamente Dañino</v>
      </c>
      <c r="AJ1653" s="198">
        <f>IF(ISERROR(VLOOKUP($X1653,Datos!$B$8:$E$13,3,0)), 0, VLOOKUP($X1653,Datos!$B$8:$E$13,3,0))</f>
        <v>4</v>
      </c>
      <c r="AK1653" s="198">
        <f>IF(ISERROR(VLOOKUP(AL1653,Datos!D1646:E1651,2,0)),0,VLOOKUP(AL1653,Datos!D1646:E1651,2,0))</f>
        <v>0</v>
      </c>
      <c r="AL1653" s="198">
        <f>IF(ISERROR(VLOOKUP(Y1653,Datos!B1646:E1651,3,0)),0,VLOOKUP(Y1653,Datos!B1646:E1651,3,0))</f>
        <v>0</v>
      </c>
      <c r="AM1653" s="198">
        <f t="shared" si="80"/>
        <v>4</v>
      </c>
      <c r="AN1653" s="198" t="str">
        <f>IF(ISERROR(VLOOKUP($AM1653,Datos!$I$24:$J$28,2,0)),"-",VLOOKUP($AM1653,Datos!$I$24:$J$28,2,0))</f>
        <v>Moderado</v>
      </c>
    </row>
    <row r="1654" spans="1:40" s="199" customFormat="1">
      <c r="A1654" s="196"/>
      <c r="B1654" s="177"/>
      <c r="C1654" s="177"/>
      <c r="D1654" s="177"/>
      <c r="E1654" s="177"/>
      <c r="F1654" s="177"/>
      <c r="G1654" s="177"/>
      <c r="H1654" s="177"/>
      <c r="I1654" s="177"/>
      <c r="J1654" s="177"/>
      <c r="K1654" s="177"/>
      <c r="L1654" s="177"/>
      <c r="M1654" s="178" t="s">
        <v>191</v>
      </c>
      <c r="N1654" s="178" t="s">
        <v>194</v>
      </c>
      <c r="O1654" s="198">
        <f>IF( AND($M1654&lt;&gt;"", $N1654&lt;&gt;""), VLOOKUP( IF(ISERROR(VLOOKUP($M1654,Datos!$B$8:$C$13,2,0)),0,VLOOKUP($M1654,Datos!$B$8:$C$13,2,0)), Datos!$I$9:$N$13, IF(ISERROR(VLOOKUP($N1654,Datos!$B$17:$C$21,2,0)),0,VLOOKUP($N1654, Datos!$B$17:$C$21,2,0)+1),  0),  "-")</f>
        <v>22</v>
      </c>
      <c r="P1654" s="177"/>
      <c r="Q1654" s="177"/>
      <c r="R1654" s="177"/>
      <c r="S1654" s="178" t="s">
        <v>40</v>
      </c>
      <c r="T1654" s="198" t="str">
        <f>IF(ISERROR(VLOOKUP($S1654,Datos!$B$25:$C$29,2,0)),"", VLOOKUP($S1654,Datos!$B$25:$C$29,2,0))</f>
        <v>Alta</v>
      </c>
      <c r="U1654" s="198" t="str">
        <f>VLOOKUP($S1654,'Efectividad de Controles'!$B$5:$D$9,3,0)</f>
        <v>Impacto / Probabilidad</v>
      </c>
      <c r="V1654" s="177"/>
      <c r="W1654" s="177"/>
      <c r="X1654" s="178" t="s">
        <v>191</v>
      </c>
      <c r="Y1654" s="178" t="s">
        <v>196</v>
      </c>
      <c r="Z1654" s="198">
        <f>IF( AND($X1654&lt;&gt;"", $Y1654&lt;&gt;""), VLOOKUP( IF(ISERROR(VLOOKUP($X1654,Datos!$B$8:$C$13,2,0)),0,VLOOKUP($X1654,Datos!$B$8:$C$13,2,0)), Datos!$I$9:$N$13, IF(ISERROR(VLOOKUP($Y1654,Datos!$B$17:$C$21,2,0)),0,VLOOKUP($Y1654, Datos!$B$17:$C$21,2,0)+1),  0),  "-")</f>
        <v>25</v>
      </c>
      <c r="AA1654" s="177"/>
      <c r="AB1654" s="177"/>
      <c r="AC1654" s="179"/>
      <c r="AD1654" s="180"/>
      <c r="AE1654" s="198">
        <f t="shared" si="78"/>
        <v>22</v>
      </c>
      <c r="AF1654" s="198">
        <f t="shared" si="79"/>
        <v>25</v>
      </c>
      <c r="AG1654" s="178">
        <v>3</v>
      </c>
      <c r="AH1654" s="198" t="str">
        <f>IF(ISERROR(VLOOKUP($AG1654,Datos!$A$9:$E$13,2,0)),"",VLOOKUP($AG1654,Datos!$A$9:$E$13,2,0))</f>
        <v>3 Moderado</v>
      </c>
      <c r="AI1654" s="197" t="str">
        <f>IF(ISERROR(VLOOKUP($AJ1654,Datos!$D$8:$E$13,2,0)),0,VLOOKUP($AJ1654,Datos!$D$8:$E$13,2,0))</f>
        <v>Extremadamente Dañino</v>
      </c>
      <c r="AJ1654" s="198">
        <f>IF(ISERROR(VLOOKUP($X1654,Datos!$B$8:$E$13,3,0)), 0, VLOOKUP($X1654,Datos!$B$8:$E$13,3,0))</f>
        <v>4</v>
      </c>
      <c r="AK1654" s="198">
        <f>IF(ISERROR(VLOOKUP(AL1654,Datos!D1647:E1652,2,0)),0,VLOOKUP(AL1654,Datos!D1647:E1652,2,0))</f>
        <v>0</v>
      </c>
      <c r="AL1654" s="198">
        <f>IF(ISERROR(VLOOKUP(Y1654,Datos!B1647:E1652,3,0)),0,VLOOKUP(Y1654,Datos!B1647:E1652,3,0))</f>
        <v>0</v>
      </c>
      <c r="AM1654" s="198">
        <f t="shared" si="80"/>
        <v>4</v>
      </c>
      <c r="AN1654" s="198" t="str">
        <f>IF(ISERROR(VLOOKUP($AM1654,Datos!$I$24:$J$28,2,0)),"-",VLOOKUP($AM1654,Datos!$I$24:$J$28,2,0))</f>
        <v>Moderado</v>
      </c>
    </row>
    <row r="1655" spans="1:40" s="199" customFormat="1">
      <c r="A1655" s="196"/>
      <c r="B1655" s="177"/>
      <c r="C1655" s="177"/>
      <c r="D1655" s="177"/>
      <c r="E1655" s="177"/>
      <c r="F1655" s="177"/>
      <c r="G1655" s="177"/>
      <c r="H1655" s="177"/>
      <c r="I1655" s="177"/>
      <c r="J1655" s="177"/>
      <c r="K1655" s="177"/>
      <c r="L1655" s="177"/>
      <c r="M1655" s="178" t="s">
        <v>191</v>
      </c>
      <c r="N1655" s="178" t="s">
        <v>194</v>
      </c>
      <c r="O1655" s="198">
        <f>IF( AND($M1655&lt;&gt;"", $N1655&lt;&gt;""), VLOOKUP( IF(ISERROR(VLOOKUP($M1655,Datos!$B$8:$C$13,2,0)),0,VLOOKUP($M1655,Datos!$B$8:$C$13,2,0)), Datos!$I$9:$N$13, IF(ISERROR(VLOOKUP($N1655,Datos!$B$17:$C$21,2,0)),0,VLOOKUP($N1655, Datos!$B$17:$C$21,2,0)+1),  0),  "-")</f>
        <v>22</v>
      </c>
      <c r="P1655" s="177"/>
      <c r="Q1655" s="177"/>
      <c r="R1655" s="177"/>
      <c r="S1655" s="178" t="s">
        <v>40</v>
      </c>
      <c r="T1655" s="198" t="str">
        <f>IF(ISERROR(VLOOKUP($S1655,Datos!$B$25:$C$29,2,0)),"", VLOOKUP($S1655,Datos!$B$25:$C$29,2,0))</f>
        <v>Alta</v>
      </c>
      <c r="U1655" s="198" t="str">
        <f>VLOOKUP($S1655,'Efectividad de Controles'!$B$5:$D$9,3,0)</f>
        <v>Impacto / Probabilidad</v>
      </c>
      <c r="V1655" s="177"/>
      <c r="W1655" s="177"/>
      <c r="X1655" s="178" t="s">
        <v>191</v>
      </c>
      <c r="Y1655" s="178" t="s">
        <v>196</v>
      </c>
      <c r="Z1655" s="198">
        <f>IF( AND($X1655&lt;&gt;"", $Y1655&lt;&gt;""), VLOOKUP( IF(ISERROR(VLOOKUP($X1655,Datos!$B$8:$C$13,2,0)),0,VLOOKUP($X1655,Datos!$B$8:$C$13,2,0)), Datos!$I$9:$N$13, IF(ISERROR(VLOOKUP($Y1655,Datos!$B$17:$C$21,2,0)),0,VLOOKUP($Y1655, Datos!$B$17:$C$21,2,0)+1),  0),  "-")</f>
        <v>25</v>
      </c>
      <c r="AA1655" s="177"/>
      <c r="AB1655" s="177"/>
      <c r="AC1655" s="179"/>
      <c r="AD1655" s="180"/>
      <c r="AE1655" s="198">
        <f t="shared" si="78"/>
        <v>22</v>
      </c>
      <c r="AF1655" s="198">
        <f t="shared" si="79"/>
        <v>25</v>
      </c>
      <c r="AG1655" s="178">
        <v>3</v>
      </c>
      <c r="AH1655" s="198" t="str">
        <f>IF(ISERROR(VLOOKUP($AG1655,Datos!$A$9:$E$13,2,0)),"",VLOOKUP($AG1655,Datos!$A$9:$E$13,2,0))</f>
        <v>3 Moderado</v>
      </c>
      <c r="AI1655" s="197" t="str">
        <f>IF(ISERROR(VLOOKUP($AJ1655,Datos!$D$8:$E$13,2,0)),0,VLOOKUP($AJ1655,Datos!$D$8:$E$13,2,0))</f>
        <v>Extremadamente Dañino</v>
      </c>
      <c r="AJ1655" s="198">
        <f>IF(ISERROR(VLOOKUP($X1655,Datos!$B$8:$E$13,3,0)), 0, VLOOKUP($X1655,Datos!$B$8:$E$13,3,0))</f>
        <v>4</v>
      </c>
      <c r="AK1655" s="198">
        <f>IF(ISERROR(VLOOKUP(AL1655,Datos!D1648:E1653,2,0)),0,VLOOKUP(AL1655,Datos!D1648:E1653,2,0))</f>
        <v>0</v>
      </c>
      <c r="AL1655" s="198">
        <f>IF(ISERROR(VLOOKUP(Y1655,Datos!B1648:E1653,3,0)),0,VLOOKUP(Y1655,Datos!B1648:E1653,3,0))</f>
        <v>0</v>
      </c>
      <c r="AM1655" s="198">
        <f t="shared" si="80"/>
        <v>4</v>
      </c>
      <c r="AN1655" s="198" t="str">
        <f>IF(ISERROR(VLOOKUP($AM1655,Datos!$I$24:$J$28,2,0)),"-",VLOOKUP($AM1655,Datos!$I$24:$J$28,2,0))</f>
        <v>Moderado</v>
      </c>
    </row>
    <row r="1656" spans="1:40" s="199" customFormat="1">
      <c r="A1656" s="196"/>
      <c r="B1656" s="177"/>
      <c r="C1656" s="177"/>
      <c r="D1656" s="177"/>
      <c r="E1656" s="177"/>
      <c r="F1656" s="177"/>
      <c r="G1656" s="177"/>
      <c r="H1656" s="177"/>
      <c r="I1656" s="177"/>
      <c r="J1656" s="177"/>
      <c r="K1656" s="177"/>
      <c r="L1656" s="177"/>
      <c r="M1656" s="178" t="s">
        <v>191</v>
      </c>
      <c r="N1656" s="178" t="s">
        <v>194</v>
      </c>
      <c r="O1656" s="198">
        <f>IF( AND($M1656&lt;&gt;"", $N1656&lt;&gt;""), VLOOKUP( IF(ISERROR(VLOOKUP($M1656,Datos!$B$8:$C$13,2,0)),0,VLOOKUP($M1656,Datos!$B$8:$C$13,2,0)), Datos!$I$9:$N$13, IF(ISERROR(VLOOKUP($N1656,Datos!$B$17:$C$21,2,0)),0,VLOOKUP($N1656, Datos!$B$17:$C$21,2,0)+1),  0),  "-")</f>
        <v>22</v>
      </c>
      <c r="P1656" s="177"/>
      <c r="Q1656" s="177"/>
      <c r="R1656" s="177"/>
      <c r="S1656" s="178" t="s">
        <v>40</v>
      </c>
      <c r="T1656" s="198" t="str">
        <f>IF(ISERROR(VLOOKUP($S1656,Datos!$B$25:$C$29,2,0)),"", VLOOKUP($S1656,Datos!$B$25:$C$29,2,0))</f>
        <v>Alta</v>
      </c>
      <c r="U1656" s="198" t="str">
        <f>VLOOKUP($S1656,'Efectividad de Controles'!$B$5:$D$9,3,0)</f>
        <v>Impacto / Probabilidad</v>
      </c>
      <c r="V1656" s="177"/>
      <c r="W1656" s="177"/>
      <c r="X1656" s="178" t="s">
        <v>191</v>
      </c>
      <c r="Y1656" s="178" t="s">
        <v>196</v>
      </c>
      <c r="Z1656" s="198">
        <f>IF( AND($X1656&lt;&gt;"", $Y1656&lt;&gt;""), VLOOKUP( IF(ISERROR(VLOOKUP($X1656,Datos!$B$8:$C$13,2,0)),0,VLOOKUP($X1656,Datos!$B$8:$C$13,2,0)), Datos!$I$9:$N$13, IF(ISERROR(VLOOKUP($Y1656,Datos!$B$17:$C$21,2,0)),0,VLOOKUP($Y1656, Datos!$B$17:$C$21,2,0)+1),  0),  "-")</f>
        <v>25</v>
      </c>
      <c r="AA1656" s="177"/>
      <c r="AB1656" s="177"/>
      <c r="AC1656" s="179"/>
      <c r="AD1656" s="180"/>
      <c r="AE1656" s="198">
        <f t="shared" si="78"/>
        <v>22</v>
      </c>
      <c r="AF1656" s="198">
        <f t="shared" si="79"/>
        <v>25</v>
      </c>
      <c r="AG1656" s="178">
        <v>3</v>
      </c>
      <c r="AH1656" s="198" t="str">
        <f>IF(ISERROR(VLOOKUP($AG1656,Datos!$A$9:$E$13,2,0)),"",VLOOKUP($AG1656,Datos!$A$9:$E$13,2,0))</f>
        <v>3 Moderado</v>
      </c>
      <c r="AI1656" s="197" t="str">
        <f>IF(ISERROR(VLOOKUP($AJ1656,Datos!$D$8:$E$13,2,0)),0,VLOOKUP($AJ1656,Datos!$D$8:$E$13,2,0))</f>
        <v>Extremadamente Dañino</v>
      </c>
      <c r="AJ1656" s="198">
        <f>IF(ISERROR(VLOOKUP($X1656,Datos!$B$8:$E$13,3,0)), 0, VLOOKUP($X1656,Datos!$B$8:$E$13,3,0))</f>
        <v>4</v>
      </c>
      <c r="AK1656" s="198">
        <f>IF(ISERROR(VLOOKUP(AL1656,Datos!D1649:E1654,2,0)),0,VLOOKUP(AL1656,Datos!D1649:E1654,2,0))</f>
        <v>0</v>
      </c>
      <c r="AL1656" s="198">
        <f>IF(ISERROR(VLOOKUP(Y1656,Datos!B1649:E1654,3,0)),0,VLOOKUP(Y1656,Datos!B1649:E1654,3,0))</f>
        <v>0</v>
      </c>
      <c r="AM1656" s="198">
        <f t="shared" si="80"/>
        <v>4</v>
      </c>
      <c r="AN1656" s="198" t="str">
        <f>IF(ISERROR(VLOOKUP($AM1656,Datos!$I$24:$J$28,2,0)),"-",VLOOKUP($AM1656,Datos!$I$24:$J$28,2,0))</f>
        <v>Moderado</v>
      </c>
    </row>
    <row r="1657" spans="1:40" s="199" customFormat="1">
      <c r="A1657" s="196"/>
      <c r="B1657" s="177"/>
      <c r="C1657" s="177"/>
      <c r="D1657" s="177"/>
      <c r="E1657" s="177"/>
      <c r="F1657" s="177"/>
      <c r="G1657" s="177"/>
      <c r="H1657" s="177"/>
      <c r="I1657" s="177"/>
      <c r="J1657" s="177"/>
      <c r="K1657" s="177"/>
      <c r="L1657" s="177"/>
      <c r="M1657" s="178" t="s">
        <v>191</v>
      </c>
      <c r="N1657" s="178" t="s">
        <v>194</v>
      </c>
      <c r="O1657" s="198">
        <f>IF( AND($M1657&lt;&gt;"", $N1657&lt;&gt;""), VLOOKUP( IF(ISERROR(VLOOKUP($M1657,Datos!$B$8:$C$13,2,0)),0,VLOOKUP($M1657,Datos!$B$8:$C$13,2,0)), Datos!$I$9:$N$13, IF(ISERROR(VLOOKUP($N1657,Datos!$B$17:$C$21,2,0)),0,VLOOKUP($N1657, Datos!$B$17:$C$21,2,0)+1),  0),  "-")</f>
        <v>22</v>
      </c>
      <c r="P1657" s="177"/>
      <c r="Q1657" s="177"/>
      <c r="R1657" s="177"/>
      <c r="S1657" s="178" t="s">
        <v>40</v>
      </c>
      <c r="T1657" s="198" t="str">
        <f>IF(ISERROR(VLOOKUP($S1657,Datos!$B$25:$C$29,2,0)),"", VLOOKUP($S1657,Datos!$B$25:$C$29,2,0))</f>
        <v>Alta</v>
      </c>
      <c r="U1657" s="198" t="str">
        <f>VLOOKUP($S1657,'Efectividad de Controles'!$B$5:$D$9,3,0)</f>
        <v>Impacto / Probabilidad</v>
      </c>
      <c r="V1657" s="177"/>
      <c r="W1657" s="177"/>
      <c r="X1657" s="178" t="s">
        <v>191</v>
      </c>
      <c r="Y1657" s="178" t="s">
        <v>196</v>
      </c>
      <c r="Z1657" s="198">
        <f>IF( AND($X1657&lt;&gt;"", $Y1657&lt;&gt;""), VLOOKUP( IF(ISERROR(VLOOKUP($X1657,Datos!$B$8:$C$13,2,0)),0,VLOOKUP($X1657,Datos!$B$8:$C$13,2,0)), Datos!$I$9:$N$13, IF(ISERROR(VLOOKUP($Y1657,Datos!$B$17:$C$21,2,0)),0,VLOOKUP($Y1657, Datos!$B$17:$C$21,2,0)+1),  0),  "-")</f>
        <v>25</v>
      </c>
      <c r="AA1657" s="177"/>
      <c r="AB1657" s="177"/>
      <c r="AC1657" s="179"/>
      <c r="AD1657" s="180"/>
      <c r="AE1657" s="198">
        <f t="shared" si="78"/>
        <v>22</v>
      </c>
      <c r="AF1657" s="198">
        <f t="shared" si="79"/>
        <v>25</v>
      </c>
      <c r="AG1657" s="178">
        <v>3</v>
      </c>
      <c r="AH1657" s="198" t="str">
        <f>IF(ISERROR(VLOOKUP($AG1657,Datos!$A$9:$E$13,2,0)),"",VLOOKUP($AG1657,Datos!$A$9:$E$13,2,0))</f>
        <v>3 Moderado</v>
      </c>
      <c r="AI1657" s="197" t="str">
        <f>IF(ISERROR(VLOOKUP($AJ1657,Datos!$D$8:$E$13,2,0)),0,VLOOKUP($AJ1657,Datos!$D$8:$E$13,2,0))</f>
        <v>Extremadamente Dañino</v>
      </c>
      <c r="AJ1657" s="198">
        <f>IF(ISERROR(VLOOKUP($X1657,Datos!$B$8:$E$13,3,0)), 0, VLOOKUP($X1657,Datos!$B$8:$E$13,3,0))</f>
        <v>4</v>
      </c>
      <c r="AK1657" s="198">
        <f>IF(ISERROR(VLOOKUP(AL1657,Datos!D1650:E1655,2,0)),0,VLOOKUP(AL1657,Datos!D1650:E1655,2,0))</f>
        <v>0</v>
      </c>
      <c r="AL1657" s="198">
        <f>IF(ISERROR(VLOOKUP(Y1657,Datos!B1650:E1655,3,0)),0,VLOOKUP(Y1657,Datos!B1650:E1655,3,0))</f>
        <v>0</v>
      </c>
      <c r="AM1657" s="198">
        <f t="shared" si="80"/>
        <v>4</v>
      </c>
      <c r="AN1657" s="198" t="str">
        <f>IF(ISERROR(VLOOKUP($AM1657,Datos!$I$24:$J$28,2,0)),"-",VLOOKUP($AM1657,Datos!$I$24:$J$28,2,0))</f>
        <v>Moderado</v>
      </c>
    </row>
    <row r="1658" spans="1:40" s="199" customFormat="1">
      <c r="A1658" s="196"/>
      <c r="B1658" s="177"/>
      <c r="C1658" s="177"/>
      <c r="D1658" s="177"/>
      <c r="E1658" s="177"/>
      <c r="F1658" s="177"/>
      <c r="G1658" s="177"/>
      <c r="H1658" s="177"/>
      <c r="I1658" s="177"/>
      <c r="J1658" s="177"/>
      <c r="K1658" s="177"/>
      <c r="L1658" s="177"/>
      <c r="M1658" s="178" t="s">
        <v>191</v>
      </c>
      <c r="N1658" s="178" t="s">
        <v>194</v>
      </c>
      <c r="O1658" s="198">
        <f>IF( AND($M1658&lt;&gt;"", $N1658&lt;&gt;""), VLOOKUP( IF(ISERROR(VLOOKUP($M1658,Datos!$B$8:$C$13,2,0)),0,VLOOKUP($M1658,Datos!$B$8:$C$13,2,0)), Datos!$I$9:$N$13, IF(ISERROR(VLOOKUP($N1658,Datos!$B$17:$C$21,2,0)),0,VLOOKUP($N1658, Datos!$B$17:$C$21,2,0)+1),  0),  "-")</f>
        <v>22</v>
      </c>
      <c r="P1658" s="177"/>
      <c r="Q1658" s="177"/>
      <c r="R1658" s="177"/>
      <c r="S1658" s="178" t="s">
        <v>40</v>
      </c>
      <c r="T1658" s="198" t="str">
        <f>IF(ISERROR(VLOOKUP($S1658,Datos!$B$25:$C$29,2,0)),"", VLOOKUP($S1658,Datos!$B$25:$C$29,2,0))</f>
        <v>Alta</v>
      </c>
      <c r="U1658" s="198" t="str">
        <f>VLOOKUP($S1658,'Efectividad de Controles'!$B$5:$D$9,3,0)</f>
        <v>Impacto / Probabilidad</v>
      </c>
      <c r="V1658" s="177"/>
      <c r="W1658" s="177"/>
      <c r="X1658" s="178" t="s">
        <v>191</v>
      </c>
      <c r="Y1658" s="178" t="s">
        <v>196</v>
      </c>
      <c r="Z1658" s="198">
        <f>IF( AND($X1658&lt;&gt;"", $Y1658&lt;&gt;""), VLOOKUP( IF(ISERROR(VLOOKUP($X1658,Datos!$B$8:$C$13,2,0)),0,VLOOKUP($X1658,Datos!$B$8:$C$13,2,0)), Datos!$I$9:$N$13, IF(ISERROR(VLOOKUP($Y1658,Datos!$B$17:$C$21,2,0)),0,VLOOKUP($Y1658, Datos!$B$17:$C$21,2,0)+1),  0),  "-")</f>
        <v>25</v>
      </c>
      <c r="AA1658" s="177"/>
      <c r="AB1658" s="177"/>
      <c r="AC1658" s="179"/>
      <c r="AD1658" s="180"/>
      <c r="AE1658" s="198">
        <f t="shared" si="78"/>
        <v>22</v>
      </c>
      <c r="AF1658" s="198">
        <f t="shared" si="79"/>
        <v>25</v>
      </c>
      <c r="AG1658" s="178">
        <v>3</v>
      </c>
      <c r="AH1658" s="198" t="str">
        <f>IF(ISERROR(VLOOKUP($AG1658,Datos!$A$9:$E$13,2,0)),"",VLOOKUP($AG1658,Datos!$A$9:$E$13,2,0))</f>
        <v>3 Moderado</v>
      </c>
      <c r="AI1658" s="197" t="str">
        <f>IF(ISERROR(VLOOKUP($AJ1658,Datos!$D$8:$E$13,2,0)),0,VLOOKUP($AJ1658,Datos!$D$8:$E$13,2,0))</f>
        <v>Extremadamente Dañino</v>
      </c>
      <c r="AJ1658" s="198">
        <f>IF(ISERROR(VLOOKUP($X1658,Datos!$B$8:$E$13,3,0)), 0, VLOOKUP($X1658,Datos!$B$8:$E$13,3,0))</f>
        <v>4</v>
      </c>
      <c r="AK1658" s="198">
        <f>IF(ISERROR(VLOOKUP(AL1658,Datos!D1651:E1656,2,0)),0,VLOOKUP(AL1658,Datos!D1651:E1656,2,0))</f>
        <v>0</v>
      </c>
      <c r="AL1658" s="198">
        <f>IF(ISERROR(VLOOKUP(Y1658,Datos!B1651:E1656,3,0)),0,VLOOKUP(Y1658,Datos!B1651:E1656,3,0))</f>
        <v>0</v>
      </c>
      <c r="AM1658" s="198">
        <f t="shared" si="80"/>
        <v>4</v>
      </c>
      <c r="AN1658" s="198" t="str">
        <f>IF(ISERROR(VLOOKUP($AM1658,Datos!$I$24:$J$28,2,0)),"-",VLOOKUP($AM1658,Datos!$I$24:$J$28,2,0))</f>
        <v>Moderado</v>
      </c>
    </row>
    <row r="1659" spans="1:40" s="199" customFormat="1">
      <c r="A1659" s="196"/>
      <c r="B1659" s="177"/>
      <c r="C1659" s="177"/>
      <c r="D1659" s="177"/>
      <c r="E1659" s="177"/>
      <c r="F1659" s="177"/>
      <c r="G1659" s="177"/>
      <c r="H1659" s="177"/>
      <c r="I1659" s="177"/>
      <c r="J1659" s="177"/>
      <c r="K1659" s="177"/>
      <c r="L1659" s="177"/>
      <c r="M1659" s="178" t="s">
        <v>191</v>
      </c>
      <c r="N1659" s="178" t="s">
        <v>194</v>
      </c>
      <c r="O1659" s="198">
        <f>IF( AND($M1659&lt;&gt;"", $N1659&lt;&gt;""), VLOOKUP( IF(ISERROR(VLOOKUP($M1659,Datos!$B$8:$C$13,2,0)),0,VLOOKUP($M1659,Datos!$B$8:$C$13,2,0)), Datos!$I$9:$N$13, IF(ISERROR(VLOOKUP($N1659,Datos!$B$17:$C$21,2,0)),0,VLOOKUP($N1659, Datos!$B$17:$C$21,2,0)+1),  0),  "-")</f>
        <v>22</v>
      </c>
      <c r="P1659" s="177"/>
      <c r="Q1659" s="177"/>
      <c r="R1659" s="177"/>
      <c r="S1659" s="178" t="s">
        <v>40</v>
      </c>
      <c r="T1659" s="198" t="str">
        <f>IF(ISERROR(VLOOKUP($S1659,Datos!$B$25:$C$29,2,0)),"", VLOOKUP($S1659,Datos!$B$25:$C$29,2,0))</f>
        <v>Alta</v>
      </c>
      <c r="U1659" s="198" t="str">
        <f>VLOOKUP($S1659,'Efectividad de Controles'!$B$5:$D$9,3,0)</f>
        <v>Impacto / Probabilidad</v>
      </c>
      <c r="V1659" s="177"/>
      <c r="W1659" s="177"/>
      <c r="X1659" s="178" t="s">
        <v>191</v>
      </c>
      <c r="Y1659" s="178" t="s">
        <v>196</v>
      </c>
      <c r="Z1659" s="198">
        <f>IF( AND($X1659&lt;&gt;"", $Y1659&lt;&gt;""), VLOOKUP( IF(ISERROR(VLOOKUP($X1659,Datos!$B$8:$C$13,2,0)),0,VLOOKUP($X1659,Datos!$B$8:$C$13,2,0)), Datos!$I$9:$N$13, IF(ISERROR(VLOOKUP($Y1659,Datos!$B$17:$C$21,2,0)),0,VLOOKUP($Y1659, Datos!$B$17:$C$21,2,0)+1),  0),  "-")</f>
        <v>25</v>
      </c>
      <c r="AA1659" s="177"/>
      <c r="AB1659" s="177"/>
      <c r="AC1659" s="179"/>
      <c r="AD1659" s="180"/>
      <c r="AE1659" s="198">
        <f t="shared" si="78"/>
        <v>22</v>
      </c>
      <c r="AF1659" s="198">
        <f t="shared" si="79"/>
        <v>25</v>
      </c>
      <c r="AG1659" s="178">
        <v>3</v>
      </c>
      <c r="AH1659" s="198" t="str">
        <f>IF(ISERROR(VLOOKUP($AG1659,Datos!$A$9:$E$13,2,0)),"",VLOOKUP($AG1659,Datos!$A$9:$E$13,2,0))</f>
        <v>3 Moderado</v>
      </c>
      <c r="AI1659" s="197" t="str">
        <f>IF(ISERROR(VLOOKUP($AJ1659,Datos!$D$8:$E$13,2,0)),0,VLOOKUP($AJ1659,Datos!$D$8:$E$13,2,0))</f>
        <v>Extremadamente Dañino</v>
      </c>
      <c r="AJ1659" s="198">
        <f>IF(ISERROR(VLOOKUP($X1659,Datos!$B$8:$E$13,3,0)), 0, VLOOKUP($X1659,Datos!$B$8:$E$13,3,0))</f>
        <v>4</v>
      </c>
      <c r="AK1659" s="198">
        <f>IF(ISERROR(VLOOKUP(AL1659,Datos!D1652:E1657,2,0)),0,VLOOKUP(AL1659,Datos!D1652:E1657,2,0))</f>
        <v>0</v>
      </c>
      <c r="AL1659" s="198">
        <f>IF(ISERROR(VLOOKUP(Y1659,Datos!B1652:E1657,3,0)),0,VLOOKUP(Y1659,Datos!B1652:E1657,3,0))</f>
        <v>0</v>
      </c>
      <c r="AM1659" s="198">
        <f t="shared" si="80"/>
        <v>4</v>
      </c>
      <c r="AN1659" s="198" t="str">
        <f>IF(ISERROR(VLOOKUP($AM1659,Datos!$I$24:$J$28,2,0)),"-",VLOOKUP($AM1659,Datos!$I$24:$J$28,2,0))</f>
        <v>Moderado</v>
      </c>
    </row>
    <row r="1660" spans="1:40" s="199" customFormat="1">
      <c r="A1660" s="196"/>
      <c r="B1660" s="177"/>
      <c r="C1660" s="177"/>
      <c r="D1660" s="177"/>
      <c r="E1660" s="177"/>
      <c r="F1660" s="177"/>
      <c r="G1660" s="177"/>
      <c r="H1660" s="177"/>
      <c r="I1660" s="177"/>
      <c r="J1660" s="177"/>
      <c r="K1660" s="177"/>
      <c r="L1660" s="177"/>
      <c r="M1660" s="178" t="s">
        <v>191</v>
      </c>
      <c r="N1660" s="178" t="s">
        <v>194</v>
      </c>
      <c r="O1660" s="198">
        <f>IF( AND($M1660&lt;&gt;"", $N1660&lt;&gt;""), VLOOKUP( IF(ISERROR(VLOOKUP($M1660,Datos!$B$8:$C$13,2,0)),0,VLOOKUP($M1660,Datos!$B$8:$C$13,2,0)), Datos!$I$9:$N$13, IF(ISERROR(VLOOKUP($N1660,Datos!$B$17:$C$21,2,0)),0,VLOOKUP($N1660, Datos!$B$17:$C$21,2,0)+1),  0),  "-")</f>
        <v>22</v>
      </c>
      <c r="P1660" s="177"/>
      <c r="Q1660" s="177"/>
      <c r="R1660" s="177"/>
      <c r="S1660" s="178" t="s">
        <v>40</v>
      </c>
      <c r="T1660" s="198" t="str">
        <f>IF(ISERROR(VLOOKUP($S1660,Datos!$B$25:$C$29,2,0)),"", VLOOKUP($S1660,Datos!$B$25:$C$29,2,0))</f>
        <v>Alta</v>
      </c>
      <c r="U1660" s="198" t="str">
        <f>VLOOKUP($S1660,'Efectividad de Controles'!$B$5:$D$9,3,0)</f>
        <v>Impacto / Probabilidad</v>
      </c>
      <c r="V1660" s="177"/>
      <c r="W1660" s="177"/>
      <c r="X1660" s="178" t="s">
        <v>191</v>
      </c>
      <c r="Y1660" s="178" t="s">
        <v>196</v>
      </c>
      <c r="Z1660" s="198">
        <f>IF( AND($X1660&lt;&gt;"", $Y1660&lt;&gt;""), VLOOKUP( IF(ISERROR(VLOOKUP($X1660,Datos!$B$8:$C$13,2,0)),0,VLOOKUP($X1660,Datos!$B$8:$C$13,2,0)), Datos!$I$9:$N$13, IF(ISERROR(VLOOKUP($Y1660,Datos!$B$17:$C$21,2,0)),0,VLOOKUP($Y1660, Datos!$B$17:$C$21,2,0)+1),  0),  "-")</f>
        <v>25</v>
      </c>
      <c r="AA1660" s="177"/>
      <c r="AB1660" s="177"/>
      <c r="AC1660" s="179"/>
      <c r="AD1660" s="180"/>
      <c r="AE1660" s="198">
        <f t="shared" si="78"/>
        <v>22</v>
      </c>
      <c r="AF1660" s="198">
        <f t="shared" si="79"/>
        <v>25</v>
      </c>
      <c r="AG1660" s="178">
        <v>3</v>
      </c>
      <c r="AH1660" s="198" t="str">
        <f>IF(ISERROR(VLOOKUP($AG1660,Datos!$A$9:$E$13,2,0)),"",VLOOKUP($AG1660,Datos!$A$9:$E$13,2,0))</f>
        <v>3 Moderado</v>
      </c>
      <c r="AI1660" s="197" t="str">
        <f>IF(ISERROR(VLOOKUP($AJ1660,Datos!$D$8:$E$13,2,0)),0,VLOOKUP($AJ1660,Datos!$D$8:$E$13,2,0))</f>
        <v>Extremadamente Dañino</v>
      </c>
      <c r="AJ1660" s="198">
        <f>IF(ISERROR(VLOOKUP($X1660,Datos!$B$8:$E$13,3,0)), 0, VLOOKUP($X1660,Datos!$B$8:$E$13,3,0))</f>
        <v>4</v>
      </c>
      <c r="AK1660" s="198">
        <f>IF(ISERROR(VLOOKUP(AL1660,Datos!D1653:E1658,2,0)),0,VLOOKUP(AL1660,Datos!D1653:E1658,2,0))</f>
        <v>0</v>
      </c>
      <c r="AL1660" s="198">
        <f>IF(ISERROR(VLOOKUP(Y1660,Datos!B1653:E1658,3,0)),0,VLOOKUP(Y1660,Datos!B1653:E1658,3,0))</f>
        <v>0</v>
      </c>
      <c r="AM1660" s="198">
        <f t="shared" si="80"/>
        <v>4</v>
      </c>
      <c r="AN1660" s="198" t="str">
        <f>IF(ISERROR(VLOOKUP($AM1660,Datos!$I$24:$J$28,2,0)),"-",VLOOKUP($AM1660,Datos!$I$24:$J$28,2,0))</f>
        <v>Moderado</v>
      </c>
    </row>
    <row r="1661" spans="1:40" s="199" customFormat="1">
      <c r="A1661" s="196"/>
      <c r="B1661" s="177"/>
      <c r="C1661" s="177"/>
      <c r="D1661" s="177"/>
      <c r="E1661" s="177"/>
      <c r="F1661" s="177"/>
      <c r="G1661" s="177"/>
      <c r="H1661" s="177"/>
      <c r="I1661" s="177"/>
      <c r="J1661" s="177"/>
      <c r="K1661" s="177"/>
      <c r="L1661" s="177"/>
      <c r="M1661" s="178" t="s">
        <v>191</v>
      </c>
      <c r="N1661" s="178" t="s">
        <v>194</v>
      </c>
      <c r="O1661" s="198">
        <f>IF( AND($M1661&lt;&gt;"", $N1661&lt;&gt;""), VLOOKUP( IF(ISERROR(VLOOKUP($M1661,Datos!$B$8:$C$13,2,0)),0,VLOOKUP($M1661,Datos!$B$8:$C$13,2,0)), Datos!$I$9:$N$13, IF(ISERROR(VLOOKUP($N1661,Datos!$B$17:$C$21,2,0)),0,VLOOKUP($N1661, Datos!$B$17:$C$21,2,0)+1),  0),  "-")</f>
        <v>22</v>
      </c>
      <c r="P1661" s="177"/>
      <c r="Q1661" s="177"/>
      <c r="R1661" s="177"/>
      <c r="S1661" s="178" t="s">
        <v>40</v>
      </c>
      <c r="T1661" s="198" t="str">
        <f>IF(ISERROR(VLOOKUP($S1661,Datos!$B$25:$C$29,2,0)),"", VLOOKUP($S1661,Datos!$B$25:$C$29,2,0))</f>
        <v>Alta</v>
      </c>
      <c r="U1661" s="198" t="str">
        <f>VLOOKUP($S1661,'Efectividad de Controles'!$B$5:$D$9,3,0)</f>
        <v>Impacto / Probabilidad</v>
      </c>
      <c r="V1661" s="177"/>
      <c r="W1661" s="177"/>
      <c r="X1661" s="178" t="s">
        <v>191</v>
      </c>
      <c r="Y1661" s="178" t="s">
        <v>196</v>
      </c>
      <c r="Z1661" s="198">
        <f>IF( AND($X1661&lt;&gt;"", $Y1661&lt;&gt;""), VLOOKUP( IF(ISERROR(VLOOKUP($X1661,Datos!$B$8:$C$13,2,0)),0,VLOOKUP($X1661,Datos!$B$8:$C$13,2,0)), Datos!$I$9:$N$13, IF(ISERROR(VLOOKUP($Y1661,Datos!$B$17:$C$21,2,0)),0,VLOOKUP($Y1661, Datos!$B$17:$C$21,2,0)+1),  0),  "-")</f>
        <v>25</v>
      </c>
      <c r="AA1661" s="177"/>
      <c r="AB1661" s="177"/>
      <c r="AC1661" s="179"/>
      <c r="AD1661" s="180"/>
      <c r="AE1661" s="198">
        <f t="shared" si="78"/>
        <v>22</v>
      </c>
      <c r="AF1661" s="198">
        <f t="shared" si="79"/>
        <v>25</v>
      </c>
      <c r="AG1661" s="178">
        <v>3</v>
      </c>
      <c r="AH1661" s="198" t="str">
        <f>IF(ISERROR(VLOOKUP($AG1661,Datos!$A$9:$E$13,2,0)),"",VLOOKUP($AG1661,Datos!$A$9:$E$13,2,0))</f>
        <v>3 Moderado</v>
      </c>
      <c r="AI1661" s="197" t="str">
        <f>IF(ISERROR(VLOOKUP($AJ1661,Datos!$D$8:$E$13,2,0)),0,VLOOKUP($AJ1661,Datos!$D$8:$E$13,2,0))</f>
        <v>Extremadamente Dañino</v>
      </c>
      <c r="AJ1661" s="198">
        <f>IF(ISERROR(VLOOKUP($X1661,Datos!$B$8:$E$13,3,0)), 0, VLOOKUP($X1661,Datos!$B$8:$E$13,3,0))</f>
        <v>4</v>
      </c>
      <c r="AK1661" s="198">
        <f>IF(ISERROR(VLOOKUP(AL1661,Datos!D1654:E1659,2,0)),0,VLOOKUP(AL1661,Datos!D1654:E1659,2,0))</f>
        <v>0</v>
      </c>
      <c r="AL1661" s="198">
        <f>IF(ISERROR(VLOOKUP(Y1661,Datos!B1654:E1659,3,0)),0,VLOOKUP(Y1661,Datos!B1654:E1659,3,0))</f>
        <v>0</v>
      </c>
      <c r="AM1661" s="198">
        <f t="shared" si="80"/>
        <v>4</v>
      </c>
      <c r="AN1661" s="198" t="str">
        <f>IF(ISERROR(VLOOKUP($AM1661,Datos!$I$24:$J$28,2,0)),"-",VLOOKUP($AM1661,Datos!$I$24:$J$28,2,0))</f>
        <v>Moderado</v>
      </c>
    </row>
    <row r="1662" spans="1:40" s="199" customFormat="1">
      <c r="A1662" s="196"/>
      <c r="B1662" s="177"/>
      <c r="C1662" s="177"/>
      <c r="D1662" s="177"/>
      <c r="E1662" s="177"/>
      <c r="F1662" s="177"/>
      <c r="G1662" s="177"/>
      <c r="H1662" s="177"/>
      <c r="I1662" s="177"/>
      <c r="J1662" s="177"/>
      <c r="K1662" s="177"/>
      <c r="L1662" s="177"/>
      <c r="M1662" s="178" t="s">
        <v>191</v>
      </c>
      <c r="N1662" s="178" t="s">
        <v>194</v>
      </c>
      <c r="O1662" s="198">
        <f>IF( AND($M1662&lt;&gt;"", $N1662&lt;&gt;""), VLOOKUP( IF(ISERROR(VLOOKUP($M1662,Datos!$B$8:$C$13,2,0)),0,VLOOKUP($M1662,Datos!$B$8:$C$13,2,0)), Datos!$I$9:$N$13, IF(ISERROR(VLOOKUP($N1662,Datos!$B$17:$C$21,2,0)),0,VLOOKUP($N1662, Datos!$B$17:$C$21,2,0)+1),  0),  "-")</f>
        <v>22</v>
      </c>
      <c r="P1662" s="177"/>
      <c r="Q1662" s="177"/>
      <c r="R1662" s="177"/>
      <c r="S1662" s="178" t="s">
        <v>40</v>
      </c>
      <c r="T1662" s="198" t="str">
        <f>IF(ISERROR(VLOOKUP($S1662,Datos!$B$25:$C$29,2,0)),"", VLOOKUP($S1662,Datos!$B$25:$C$29,2,0))</f>
        <v>Alta</v>
      </c>
      <c r="U1662" s="198" t="str">
        <f>VLOOKUP($S1662,'Efectividad de Controles'!$B$5:$D$9,3,0)</f>
        <v>Impacto / Probabilidad</v>
      </c>
      <c r="V1662" s="177"/>
      <c r="W1662" s="177"/>
      <c r="X1662" s="178" t="s">
        <v>191</v>
      </c>
      <c r="Y1662" s="178" t="s">
        <v>196</v>
      </c>
      <c r="Z1662" s="198">
        <f>IF( AND($X1662&lt;&gt;"", $Y1662&lt;&gt;""), VLOOKUP( IF(ISERROR(VLOOKUP($X1662,Datos!$B$8:$C$13,2,0)),0,VLOOKUP($X1662,Datos!$B$8:$C$13,2,0)), Datos!$I$9:$N$13, IF(ISERROR(VLOOKUP($Y1662,Datos!$B$17:$C$21,2,0)),0,VLOOKUP($Y1662, Datos!$B$17:$C$21,2,0)+1),  0),  "-")</f>
        <v>25</v>
      </c>
      <c r="AA1662" s="177"/>
      <c r="AB1662" s="177"/>
      <c r="AC1662" s="179"/>
      <c r="AD1662" s="180"/>
      <c r="AE1662" s="198">
        <f t="shared" si="78"/>
        <v>22</v>
      </c>
      <c r="AF1662" s="198">
        <f t="shared" si="79"/>
        <v>25</v>
      </c>
      <c r="AG1662" s="178">
        <v>3</v>
      </c>
      <c r="AH1662" s="198" t="str">
        <f>IF(ISERROR(VLOOKUP($AG1662,Datos!$A$9:$E$13,2,0)),"",VLOOKUP($AG1662,Datos!$A$9:$E$13,2,0))</f>
        <v>3 Moderado</v>
      </c>
      <c r="AI1662" s="197" t="str">
        <f>IF(ISERROR(VLOOKUP($AJ1662,Datos!$D$8:$E$13,2,0)),0,VLOOKUP($AJ1662,Datos!$D$8:$E$13,2,0))</f>
        <v>Extremadamente Dañino</v>
      </c>
      <c r="AJ1662" s="198">
        <f>IF(ISERROR(VLOOKUP($X1662,Datos!$B$8:$E$13,3,0)), 0, VLOOKUP($X1662,Datos!$B$8:$E$13,3,0))</f>
        <v>4</v>
      </c>
      <c r="AK1662" s="198">
        <f>IF(ISERROR(VLOOKUP(AL1662,Datos!D1655:E1660,2,0)),0,VLOOKUP(AL1662,Datos!D1655:E1660,2,0))</f>
        <v>0</v>
      </c>
      <c r="AL1662" s="198">
        <f>IF(ISERROR(VLOOKUP(Y1662,Datos!B1655:E1660,3,0)),0,VLOOKUP(Y1662,Datos!B1655:E1660,3,0))</f>
        <v>0</v>
      </c>
      <c r="AM1662" s="198">
        <f t="shared" si="80"/>
        <v>4</v>
      </c>
      <c r="AN1662" s="198" t="str">
        <f>IF(ISERROR(VLOOKUP($AM1662,Datos!$I$24:$J$28,2,0)),"-",VLOOKUP($AM1662,Datos!$I$24:$J$28,2,0))</f>
        <v>Moderado</v>
      </c>
    </row>
    <row r="1663" spans="1:40" s="199" customFormat="1">
      <c r="A1663" s="196"/>
      <c r="B1663" s="177"/>
      <c r="C1663" s="177"/>
      <c r="D1663" s="177"/>
      <c r="E1663" s="177"/>
      <c r="F1663" s="177"/>
      <c r="G1663" s="177"/>
      <c r="H1663" s="177"/>
      <c r="I1663" s="177"/>
      <c r="J1663" s="177"/>
      <c r="K1663" s="177"/>
      <c r="L1663" s="177"/>
      <c r="M1663" s="178" t="s">
        <v>191</v>
      </c>
      <c r="N1663" s="178" t="s">
        <v>194</v>
      </c>
      <c r="O1663" s="198">
        <f>IF( AND($M1663&lt;&gt;"", $N1663&lt;&gt;""), VLOOKUP( IF(ISERROR(VLOOKUP($M1663,Datos!$B$8:$C$13,2,0)),0,VLOOKUP($M1663,Datos!$B$8:$C$13,2,0)), Datos!$I$9:$N$13, IF(ISERROR(VLOOKUP($N1663,Datos!$B$17:$C$21,2,0)),0,VLOOKUP($N1663, Datos!$B$17:$C$21,2,0)+1),  0),  "-")</f>
        <v>22</v>
      </c>
      <c r="P1663" s="177"/>
      <c r="Q1663" s="177"/>
      <c r="R1663" s="177"/>
      <c r="S1663" s="178" t="s">
        <v>40</v>
      </c>
      <c r="T1663" s="198" t="str">
        <f>IF(ISERROR(VLOOKUP($S1663,Datos!$B$25:$C$29,2,0)),"", VLOOKUP($S1663,Datos!$B$25:$C$29,2,0))</f>
        <v>Alta</v>
      </c>
      <c r="U1663" s="198" t="str">
        <f>VLOOKUP($S1663,'Efectividad de Controles'!$B$5:$D$9,3,0)</f>
        <v>Impacto / Probabilidad</v>
      </c>
      <c r="V1663" s="177"/>
      <c r="W1663" s="177"/>
      <c r="X1663" s="178" t="s">
        <v>191</v>
      </c>
      <c r="Y1663" s="178" t="s">
        <v>196</v>
      </c>
      <c r="Z1663" s="198">
        <f>IF( AND($X1663&lt;&gt;"", $Y1663&lt;&gt;""), VLOOKUP( IF(ISERROR(VLOOKUP($X1663,Datos!$B$8:$C$13,2,0)),0,VLOOKUP($X1663,Datos!$B$8:$C$13,2,0)), Datos!$I$9:$N$13, IF(ISERROR(VLOOKUP($Y1663,Datos!$B$17:$C$21,2,0)),0,VLOOKUP($Y1663, Datos!$B$17:$C$21,2,0)+1),  0),  "-")</f>
        <v>25</v>
      </c>
      <c r="AA1663" s="177"/>
      <c r="AB1663" s="177"/>
      <c r="AC1663" s="179"/>
      <c r="AD1663" s="180"/>
      <c r="AE1663" s="198">
        <f t="shared" si="78"/>
        <v>22</v>
      </c>
      <c r="AF1663" s="198">
        <f t="shared" si="79"/>
        <v>25</v>
      </c>
      <c r="AG1663" s="178">
        <v>3</v>
      </c>
      <c r="AH1663" s="198" t="str">
        <f>IF(ISERROR(VLOOKUP($AG1663,Datos!$A$9:$E$13,2,0)),"",VLOOKUP($AG1663,Datos!$A$9:$E$13,2,0))</f>
        <v>3 Moderado</v>
      </c>
      <c r="AI1663" s="197" t="str">
        <f>IF(ISERROR(VLOOKUP($AJ1663,Datos!$D$8:$E$13,2,0)),0,VLOOKUP($AJ1663,Datos!$D$8:$E$13,2,0))</f>
        <v>Extremadamente Dañino</v>
      </c>
      <c r="AJ1663" s="198">
        <f>IF(ISERROR(VLOOKUP($X1663,Datos!$B$8:$E$13,3,0)), 0, VLOOKUP($X1663,Datos!$B$8:$E$13,3,0))</f>
        <v>4</v>
      </c>
      <c r="AK1663" s="198">
        <f>IF(ISERROR(VLOOKUP(AL1663,Datos!D1656:E1661,2,0)),0,VLOOKUP(AL1663,Datos!D1656:E1661,2,0))</f>
        <v>0</v>
      </c>
      <c r="AL1663" s="198">
        <f>IF(ISERROR(VLOOKUP(Y1663,Datos!B1656:E1661,3,0)),0,VLOOKUP(Y1663,Datos!B1656:E1661,3,0))</f>
        <v>0</v>
      </c>
      <c r="AM1663" s="198">
        <f t="shared" si="80"/>
        <v>4</v>
      </c>
      <c r="AN1663" s="198" t="str">
        <f>IF(ISERROR(VLOOKUP($AM1663,Datos!$I$24:$J$28,2,0)),"-",VLOOKUP($AM1663,Datos!$I$24:$J$28,2,0))</f>
        <v>Moderado</v>
      </c>
    </row>
    <row r="1664" spans="1:40" s="199" customFormat="1">
      <c r="A1664" s="196"/>
      <c r="B1664" s="177"/>
      <c r="C1664" s="177"/>
      <c r="D1664" s="177"/>
      <c r="E1664" s="177"/>
      <c r="F1664" s="177"/>
      <c r="G1664" s="177"/>
      <c r="H1664" s="177"/>
      <c r="I1664" s="177"/>
      <c r="J1664" s="177"/>
      <c r="K1664" s="177"/>
      <c r="L1664" s="177"/>
      <c r="M1664" s="178" t="s">
        <v>191</v>
      </c>
      <c r="N1664" s="178" t="s">
        <v>194</v>
      </c>
      <c r="O1664" s="198">
        <f>IF( AND($M1664&lt;&gt;"", $N1664&lt;&gt;""), VLOOKUP( IF(ISERROR(VLOOKUP($M1664,Datos!$B$8:$C$13,2,0)),0,VLOOKUP($M1664,Datos!$B$8:$C$13,2,0)), Datos!$I$9:$N$13, IF(ISERROR(VLOOKUP($N1664,Datos!$B$17:$C$21,2,0)),0,VLOOKUP($N1664, Datos!$B$17:$C$21,2,0)+1),  0),  "-")</f>
        <v>22</v>
      </c>
      <c r="P1664" s="177"/>
      <c r="Q1664" s="177"/>
      <c r="R1664" s="177"/>
      <c r="S1664" s="178" t="s">
        <v>40</v>
      </c>
      <c r="T1664" s="198" t="str">
        <f>IF(ISERROR(VLOOKUP($S1664,Datos!$B$25:$C$29,2,0)),"", VLOOKUP($S1664,Datos!$B$25:$C$29,2,0))</f>
        <v>Alta</v>
      </c>
      <c r="U1664" s="198" t="str">
        <f>VLOOKUP($S1664,'Efectividad de Controles'!$B$5:$D$9,3,0)</f>
        <v>Impacto / Probabilidad</v>
      </c>
      <c r="V1664" s="177"/>
      <c r="W1664" s="177"/>
      <c r="X1664" s="178" t="s">
        <v>191</v>
      </c>
      <c r="Y1664" s="178" t="s">
        <v>196</v>
      </c>
      <c r="Z1664" s="198">
        <f>IF( AND($X1664&lt;&gt;"", $Y1664&lt;&gt;""), VLOOKUP( IF(ISERROR(VLOOKUP($X1664,Datos!$B$8:$C$13,2,0)),0,VLOOKUP($X1664,Datos!$B$8:$C$13,2,0)), Datos!$I$9:$N$13, IF(ISERROR(VLOOKUP($Y1664,Datos!$B$17:$C$21,2,0)),0,VLOOKUP($Y1664, Datos!$B$17:$C$21,2,0)+1),  0),  "-")</f>
        <v>25</v>
      </c>
      <c r="AA1664" s="177"/>
      <c r="AB1664" s="177"/>
      <c r="AC1664" s="179"/>
      <c r="AD1664" s="180"/>
      <c r="AE1664" s="198">
        <f t="shared" si="78"/>
        <v>22</v>
      </c>
      <c r="AF1664" s="198">
        <f t="shared" si="79"/>
        <v>25</v>
      </c>
      <c r="AG1664" s="178">
        <v>3</v>
      </c>
      <c r="AH1664" s="198" t="str">
        <f>IF(ISERROR(VLOOKUP($AG1664,Datos!$A$9:$E$13,2,0)),"",VLOOKUP($AG1664,Datos!$A$9:$E$13,2,0))</f>
        <v>3 Moderado</v>
      </c>
      <c r="AI1664" s="197" t="str">
        <f>IF(ISERROR(VLOOKUP($AJ1664,Datos!$D$8:$E$13,2,0)),0,VLOOKUP($AJ1664,Datos!$D$8:$E$13,2,0))</f>
        <v>Extremadamente Dañino</v>
      </c>
      <c r="AJ1664" s="198">
        <f>IF(ISERROR(VLOOKUP($X1664,Datos!$B$8:$E$13,3,0)), 0, VLOOKUP($X1664,Datos!$B$8:$E$13,3,0))</f>
        <v>4</v>
      </c>
      <c r="AK1664" s="198">
        <f>IF(ISERROR(VLOOKUP(AL1664,Datos!D1657:E1662,2,0)),0,VLOOKUP(AL1664,Datos!D1657:E1662,2,0))</f>
        <v>0</v>
      </c>
      <c r="AL1664" s="198">
        <f>IF(ISERROR(VLOOKUP(Y1664,Datos!B1657:E1662,3,0)),0,VLOOKUP(Y1664,Datos!B1657:E1662,3,0))</f>
        <v>0</v>
      </c>
      <c r="AM1664" s="198">
        <f t="shared" si="80"/>
        <v>4</v>
      </c>
      <c r="AN1664" s="198" t="str">
        <f>IF(ISERROR(VLOOKUP($AM1664,Datos!$I$24:$J$28,2,0)),"-",VLOOKUP($AM1664,Datos!$I$24:$J$28,2,0))</f>
        <v>Moderado</v>
      </c>
    </row>
    <row r="1665" spans="1:40" s="199" customFormat="1">
      <c r="A1665" s="196"/>
      <c r="B1665" s="177"/>
      <c r="C1665" s="177"/>
      <c r="D1665" s="177"/>
      <c r="E1665" s="177"/>
      <c r="F1665" s="177"/>
      <c r="G1665" s="177"/>
      <c r="H1665" s="177"/>
      <c r="I1665" s="177"/>
      <c r="J1665" s="177"/>
      <c r="K1665" s="177"/>
      <c r="L1665" s="177"/>
      <c r="M1665" s="178" t="s">
        <v>191</v>
      </c>
      <c r="N1665" s="178" t="s">
        <v>194</v>
      </c>
      <c r="O1665" s="198">
        <f>IF( AND($M1665&lt;&gt;"", $N1665&lt;&gt;""), VLOOKUP( IF(ISERROR(VLOOKUP($M1665,Datos!$B$8:$C$13,2,0)),0,VLOOKUP($M1665,Datos!$B$8:$C$13,2,0)), Datos!$I$9:$N$13, IF(ISERROR(VLOOKUP($N1665,Datos!$B$17:$C$21,2,0)),0,VLOOKUP($N1665, Datos!$B$17:$C$21,2,0)+1),  0),  "-")</f>
        <v>22</v>
      </c>
      <c r="P1665" s="177"/>
      <c r="Q1665" s="177"/>
      <c r="R1665" s="177"/>
      <c r="S1665" s="178" t="s">
        <v>40</v>
      </c>
      <c r="T1665" s="198" t="str">
        <f>IF(ISERROR(VLOOKUP($S1665,Datos!$B$25:$C$29,2,0)),"", VLOOKUP($S1665,Datos!$B$25:$C$29,2,0))</f>
        <v>Alta</v>
      </c>
      <c r="U1665" s="198" t="str">
        <f>VLOOKUP($S1665,'Efectividad de Controles'!$B$5:$D$9,3,0)</f>
        <v>Impacto / Probabilidad</v>
      </c>
      <c r="V1665" s="177"/>
      <c r="W1665" s="177"/>
      <c r="X1665" s="178" t="s">
        <v>191</v>
      </c>
      <c r="Y1665" s="178" t="s">
        <v>196</v>
      </c>
      <c r="Z1665" s="198">
        <f>IF( AND($X1665&lt;&gt;"", $Y1665&lt;&gt;""), VLOOKUP( IF(ISERROR(VLOOKUP($X1665,Datos!$B$8:$C$13,2,0)),0,VLOOKUP($X1665,Datos!$B$8:$C$13,2,0)), Datos!$I$9:$N$13, IF(ISERROR(VLOOKUP($Y1665,Datos!$B$17:$C$21,2,0)),0,VLOOKUP($Y1665, Datos!$B$17:$C$21,2,0)+1),  0),  "-")</f>
        <v>25</v>
      </c>
      <c r="AA1665" s="177"/>
      <c r="AB1665" s="177"/>
      <c r="AC1665" s="179"/>
      <c r="AD1665" s="180"/>
      <c r="AE1665" s="198">
        <f t="shared" si="78"/>
        <v>22</v>
      </c>
      <c r="AF1665" s="198">
        <f t="shared" si="79"/>
        <v>25</v>
      </c>
      <c r="AG1665" s="178">
        <v>3</v>
      </c>
      <c r="AH1665" s="198" t="str">
        <f>IF(ISERROR(VLOOKUP($AG1665,Datos!$A$9:$E$13,2,0)),"",VLOOKUP($AG1665,Datos!$A$9:$E$13,2,0))</f>
        <v>3 Moderado</v>
      </c>
      <c r="AI1665" s="197" t="str">
        <f>IF(ISERROR(VLOOKUP($AJ1665,Datos!$D$8:$E$13,2,0)),0,VLOOKUP($AJ1665,Datos!$D$8:$E$13,2,0))</f>
        <v>Extremadamente Dañino</v>
      </c>
      <c r="AJ1665" s="198">
        <f>IF(ISERROR(VLOOKUP($X1665,Datos!$B$8:$E$13,3,0)), 0, VLOOKUP($X1665,Datos!$B$8:$E$13,3,0))</f>
        <v>4</v>
      </c>
      <c r="AK1665" s="198">
        <f>IF(ISERROR(VLOOKUP(AL1665,Datos!D1658:E1663,2,0)),0,VLOOKUP(AL1665,Datos!D1658:E1663,2,0))</f>
        <v>0</v>
      </c>
      <c r="AL1665" s="198">
        <f>IF(ISERROR(VLOOKUP(Y1665,Datos!B1658:E1663,3,0)),0,VLOOKUP(Y1665,Datos!B1658:E1663,3,0))</f>
        <v>0</v>
      </c>
      <c r="AM1665" s="198">
        <f t="shared" si="80"/>
        <v>4</v>
      </c>
      <c r="AN1665" s="198" t="str">
        <f>IF(ISERROR(VLOOKUP($AM1665,Datos!$I$24:$J$28,2,0)),"-",VLOOKUP($AM1665,Datos!$I$24:$J$28,2,0))</f>
        <v>Moderado</v>
      </c>
    </row>
    <row r="1666" spans="1:40" s="199" customFormat="1">
      <c r="A1666" s="196"/>
      <c r="B1666" s="177"/>
      <c r="C1666" s="177"/>
      <c r="D1666" s="177"/>
      <c r="E1666" s="177"/>
      <c r="F1666" s="177"/>
      <c r="G1666" s="177"/>
      <c r="H1666" s="177"/>
      <c r="I1666" s="177"/>
      <c r="J1666" s="177"/>
      <c r="K1666" s="177"/>
      <c r="L1666" s="177"/>
      <c r="M1666" s="178" t="s">
        <v>191</v>
      </c>
      <c r="N1666" s="178" t="s">
        <v>194</v>
      </c>
      <c r="O1666" s="198">
        <f>IF( AND($M1666&lt;&gt;"", $N1666&lt;&gt;""), VLOOKUP( IF(ISERROR(VLOOKUP($M1666,Datos!$B$8:$C$13,2,0)),0,VLOOKUP($M1666,Datos!$B$8:$C$13,2,0)), Datos!$I$9:$N$13, IF(ISERROR(VLOOKUP($N1666,Datos!$B$17:$C$21,2,0)),0,VLOOKUP($N1666, Datos!$B$17:$C$21,2,0)+1),  0),  "-")</f>
        <v>22</v>
      </c>
      <c r="P1666" s="177"/>
      <c r="Q1666" s="177"/>
      <c r="R1666" s="177"/>
      <c r="S1666" s="178" t="s">
        <v>40</v>
      </c>
      <c r="T1666" s="198" t="str">
        <f>IF(ISERROR(VLOOKUP($S1666,Datos!$B$25:$C$29,2,0)),"", VLOOKUP($S1666,Datos!$B$25:$C$29,2,0))</f>
        <v>Alta</v>
      </c>
      <c r="U1666" s="198" t="str">
        <f>VLOOKUP($S1666,'Efectividad de Controles'!$B$5:$D$9,3,0)</f>
        <v>Impacto / Probabilidad</v>
      </c>
      <c r="V1666" s="177"/>
      <c r="W1666" s="177"/>
      <c r="X1666" s="178" t="s">
        <v>191</v>
      </c>
      <c r="Y1666" s="178" t="s">
        <v>196</v>
      </c>
      <c r="Z1666" s="198">
        <f>IF( AND($X1666&lt;&gt;"", $Y1666&lt;&gt;""), VLOOKUP( IF(ISERROR(VLOOKUP($X1666,Datos!$B$8:$C$13,2,0)),0,VLOOKUP($X1666,Datos!$B$8:$C$13,2,0)), Datos!$I$9:$N$13, IF(ISERROR(VLOOKUP($Y1666,Datos!$B$17:$C$21,2,0)),0,VLOOKUP($Y1666, Datos!$B$17:$C$21,2,0)+1),  0),  "-")</f>
        <v>25</v>
      </c>
      <c r="AA1666" s="177"/>
      <c r="AB1666" s="177"/>
      <c r="AC1666" s="179"/>
      <c r="AD1666" s="180"/>
      <c r="AE1666" s="198">
        <f t="shared" si="78"/>
        <v>22</v>
      </c>
      <c r="AF1666" s="198">
        <f t="shared" si="79"/>
        <v>25</v>
      </c>
      <c r="AG1666" s="178">
        <v>3</v>
      </c>
      <c r="AH1666" s="198" t="str">
        <f>IF(ISERROR(VLOOKUP($AG1666,Datos!$A$9:$E$13,2,0)),"",VLOOKUP($AG1666,Datos!$A$9:$E$13,2,0))</f>
        <v>3 Moderado</v>
      </c>
      <c r="AI1666" s="197" t="str">
        <f>IF(ISERROR(VLOOKUP($AJ1666,Datos!$D$8:$E$13,2,0)),0,VLOOKUP($AJ1666,Datos!$D$8:$E$13,2,0))</f>
        <v>Extremadamente Dañino</v>
      </c>
      <c r="AJ1666" s="198">
        <f>IF(ISERROR(VLOOKUP($X1666,Datos!$B$8:$E$13,3,0)), 0, VLOOKUP($X1666,Datos!$B$8:$E$13,3,0))</f>
        <v>4</v>
      </c>
      <c r="AK1666" s="198">
        <f>IF(ISERROR(VLOOKUP(AL1666,Datos!D1659:E1664,2,0)),0,VLOOKUP(AL1666,Datos!D1659:E1664,2,0))</f>
        <v>0</v>
      </c>
      <c r="AL1666" s="198">
        <f>IF(ISERROR(VLOOKUP(Y1666,Datos!B1659:E1664,3,0)),0,VLOOKUP(Y1666,Datos!B1659:E1664,3,0))</f>
        <v>0</v>
      </c>
      <c r="AM1666" s="198">
        <f t="shared" si="80"/>
        <v>4</v>
      </c>
      <c r="AN1666" s="198" t="str">
        <f>IF(ISERROR(VLOOKUP($AM1666,Datos!$I$24:$J$28,2,0)),"-",VLOOKUP($AM1666,Datos!$I$24:$J$28,2,0))</f>
        <v>Moderado</v>
      </c>
    </row>
    <row r="1667" spans="1:40" s="199" customFormat="1">
      <c r="A1667" s="196"/>
      <c r="B1667" s="177"/>
      <c r="C1667" s="177"/>
      <c r="D1667" s="177"/>
      <c r="E1667" s="177"/>
      <c r="F1667" s="177"/>
      <c r="G1667" s="177"/>
      <c r="H1667" s="177"/>
      <c r="I1667" s="177"/>
      <c r="J1667" s="177"/>
      <c r="K1667" s="177"/>
      <c r="L1667" s="177"/>
      <c r="M1667" s="178" t="s">
        <v>191</v>
      </c>
      <c r="N1667" s="178" t="s">
        <v>194</v>
      </c>
      <c r="O1667" s="198">
        <f>IF( AND($M1667&lt;&gt;"", $N1667&lt;&gt;""), VLOOKUP( IF(ISERROR(VLOOKUP($M1667,Datos!$B$8:$C$13,2,0)),0,VLOOKUP($M1667,Datos!$B$8:$C$13,2,0)), Datos!$I$9:$N$13, IF(ISERROR(VLOOKUP($N1667,Datos!$B$17:$C$21,2,0)),0,VLOOKUP($N1667, Datos!$B$17:$C$21,2,0)+1),  0),  "-")</f>
        <v>22</v>
      </c>
      <c r="P1667" s="177"/>
      <c r="Q1667" s="177"/>
      <c r="R1667" s="177"/>
      <c r="S1667" s="178" t="s">
        <v>40</v>
      </c>
      <c r="T1667" s="198" t="str">
        <f>IF(ISERROR(VLOOKUP($S1667,Datos!$B$25:$C$29,2,0)),"", VLOOKUP($S1667,Datos!$B$25:$C$29,2,0))</f>
        <v>Alta</v>
      </c>
      <c r="U1667" s="198" t="str">
        <f>VLOOKUP($S1667,'Efectividad de Controles'!$B$5:$D$9,3,0)</f>
        <v>Impacto / Probabilidad</v>
      </c>
      <c r="V1667" s="177"/>
      <c r="W1667" s="177"/>
      <c r="X1667" s="178" t="s">
        <v>191</v>
      </c>
      <c r="Y1667" s="178" t="s">
        <v>196</v>
      </c>
      <c r="Z1667" s="198">
        <f>IF( AND($X1667&lt;&gt;"", $Y1667&lt;&gt;""), VLOOKUP( IF(ISERROR(VLOOKUP($X1667,Datos!$B$8:$C$13,2,0)),0,VLOOKUP($X1667,Datos!$B$8:$C$13,2,0)), Datos!$I$9:$N$13, IF(ISERROR(VLOOKUP($Y1667,Datos!$B$17:$C$21,2,0)),0,VLOOKUP($Y1667, Datos!$B$17:$C$21,2,0)+1),  0),  "-")</f>
        <v>25</v>
      </c>
      <c r="AA1667" s="177"/>
      <c r="AB1667" s="177"/>
      <c r="AC1667" s="179"/>
      <c r="AD1667" s="180"/>
      <c r="AE1667" s="198">
        <f t="shared" si="78"/>
        <v>22</v>
      </c>
      <c r="AF1667" s="198">
        <f t="shared" si="79"/>
        <v>25</v>
      </c>
      <c r="AG1667" s="178">
        <v>3</v>
      </c>
      <c r="AH1667" s="198" t="str">
        <f>IF(ISERROR(VLOOKUP($AG1667,Datos!$A$9:$E$13,2,0)),"",VLOOKUP($AG1667,Datos!$A$9:$E$13,2,0))</f>
        <v>3 Moderado</v>
      </c>
      <c r="AI1667" s="197" t="str">
        <f>IF(ISERROR(VLOOKUP($AJ1667,Datos!$D$8:$E$13,2,0)),0,VLOOKUP($AJ1667,Datos!$D$8:$E$13,2,0))</f>
        <v>Extremadamente Dañino</v>
      </c>
      <c r="AJ1667" s="198">
        <f>IF(ISERROR(VLOOKUP($X1667,Datos!$B$8:$E$13,3,0)), 0, VLOOKUP($X1667,Datos!$B$8:$E$13,3,0))</f>
        <v>4</v>
      </c>
      <c r="AK1667" s="198">
        <f>IF(ISERROR(VLOOKUP(AL1667,Datos!D1660:E1665,2,0)),0,VLOOKUP(AL1667,Datos!D1660:E1665,2,0))</f>
        <v>0</v>
      </c>
      <c r="AL1667" s="198">
        <f>IF(ISERROR(VLOOKUP(Y1667,Datos!B1660:E1665,3,0)),0,VLOOKUP(Y1667,Datos!B1660:E1665,3,0))</f>
        <v>0</v>
      </c>
      <c r="AM1667" s="198">
        <f t="shared" si="80"/>
        <v>4</v>
      </c>
      <c r="AN1667" s="198" t="str">
        <f>IF(ISERROR(VLOOKUP($AM1667,Datos!$I$24:$J$28,2,0)),"-",VLOOKUP($AM1667,Datos!$I$24:$J$28,2,0))</f>
        <v>Moderado</v>
      </c>
    </row>
    <row r="1668" spans="1:40" s="199" customFormat="1">
      <c r="A1668" s="196"/>
      <c r="B1668" s="177"/>
      <c r="C1668" s="177"/>
      <c r="D1668" s="177"/>
      <c r="E1668" s="177"/>
      <c r="F1668" s="177"/>
      <c r="G1668" s="177"/>
      <c r="H1668" s="177"/>
      <c r="I1668" s="177"/>
      <c r="J1668" s="177"/>
      <c r="K1668" s="177"/>
      <c r="L1668" s="177"/>
      <c r="M1668" s="178" t="s">
        <v>191</v>
      </c>
      <c r="N1668" s="178" t="s">
        <v>194</v>
      </c>
      <c r="O1668" s="198">
        <f>IF( AND($M1668&lt;&gt;"", $N1668&lt;&gt;""), VLOOKUP( IF(ISERROR(VLOOKUP($M1668,Datos!$B$8:$C$13,2,0)),0,VLOOKUP($M1668,Datos!$B$8:$C$13,2,0)), Datos!$I$9:$N$13, IF(ISERROR(VLOOKUP($N1668,Datos!$B$17:$C$21,2,0)),0,VLOOKUP($N1668, Datos!$B$17:$C$21,2,0)+1),  0),  "-")</f>
        <v>22</v>
      </c>
      <c r="P1668" s="177"/>
      <c r="Q1668" s="177"/>
      <c r="R1668" s="177"/>
      <c r="S1668" s="178" t="s">
        <v>40</v>
      </c>
      <c r="T1668" s="198" t="str">
        <f>IF(ISERROR(VLOOKUP($S1668,Datos!$B$25:$C$29,2,0)),"", VLOOKUP($S1668,Datos!$B$25:$C$29,2,0))</f>
        <v>Alta</v>
      </c>
      <c r="U1668" s="198" t="str">
        <f>VLOOKUP($S1668,'Efectividad de Controles'!$B$5:$D$9,3,0)</f>
        <v>Impacto / Probabilidad</v>
      </c>
      <c r="V1668" s="177"/>
      <c r="W1668" s="177"/>
      <c r="X1668" s="178" t="s">
        <v>191</v>
      </c>
      <c r="Y1668" s="178" t="s">
        <v>196</v>
      </c>
      <c r="Z1668" s="198">
        <f>IF( AND($X1668&lt;&gt;"", $Y1668&lt;&gt;""), VLOOKUP( IF(ISERROR(VLOOKUP($X1668,Datos!$B$8:$C$13,2,0)),0,VLOOKUP($X1668,Datos!$B$8:$C$13,2,0)), Datos!$I$9:$N$13, IF(ISERROR(VLOOKUP($Y1668,Datos!$B$17:$C$21,2,0)),0,VLOOKUP($Y1668, Datos!$B$17:$C$21,2,0)+1),  0),  "-")</f>
        <v>25</v>
      </c>
      <c r="AA1668" s="177"/>
      <c r="AB1668" s="177"/>
      <c r="AC1668" s="179"/>
      <c r="AD1668" s="180"/>
      <c r="AE1668" s="198">
        <f t="shared" si="78"/>
        <v>22</v>
      </c>
      <c r="AF1668" s="198">
        <f t="shared" si="79"/>
        <v>25</v>
      </c>
      <c r="AG1668" s="178">
        <v>3</v>
      </c>
      <c r="AH1668" s="198" t="str">
        <f>IF(ISERROR(VLOOKUP($AG1668,Datos!$A$9:$E$13,2,0)),"",VLOOKUP($AG1668,Datos!$A$9:$E$13,2,0))</f>
        <v>3 Moderado</v>
      </c>
      <c r="AI1668" s="197" t="str">
        <f>IF(ISERROR(VLOOKUP($AJ1668,Datos!$D$8:$E$13,2,0)),0,VLOOKUP($AJ1668,Datos!$D$8:$E$13,2,0))</f>
        <v>Extremadamente Dañino</v>
      </c>
      <c r="AJ1668" s="198">
        <f>IF(ISERROR(VLOOKUP($X1668,Datos!$B$8:$E$13,3,0)), 0, VLOOKUP($X1668,Datos!$B$8:$E$13,3,0))</f>
        <v>4</v>
      </c>
      <c r="AK1668" s="198">
        <f>IF(ISERROR(VLOOKUP(AL1668,Datos!D1661:E1666,2,0)),0,VLOOKUP(AL1668,Datos!D1661:E1666,2,0))</f>
        <v>0</v>
      </c>
      <c r="AL1668" s="198">
        <f>IF(ISERROR(VLOOKUP(Y1668,Datos!B1661:E1666,3,0)),0,VLOOKUP(Y1668,Datos!B1661:E1666,3,0))</f>
        <v>0</v>
      </c>
      <c r="AM1668" s="198">
        <f t="shared" si="80"/>
        <v>4</v>
      </c>
      <c r="AN1668" s="198" t="str">
        <f>IF(ISERROR(VLOOKUP($AM1668,Datos!$I$24:$J$28,2,0)),"-",VLOOKUP($AM1668,Datos!$I$24:$J$28,2,0))</f>
        <v>Moderado</v>
      </c>
    </row>
    <row r="1669" spans="1:40" s="199" customFormat="1">
      <c r="A1669" s="196"/>
      <c r="B1669" s="177"/>
      <c r="C1669" s="177"/>
      <c r="D1669" s="177"/>
      <c r="E1669" s="177"/>
      <c r="F1669" s="177"/>
      <c r="G1669" s="177"/>
      <c r="H1669" s="177"/>
      <c r="I1669" s="177"/>
      <c r="J1669" s="177"/>
      <c r="K1669" s="177"/>
      <c r="L1669" s="177"/>
      <c r="M1669" s="178" t="s">
        <v>191</v>
      </c>
      <c r="N1669" s="178" t="s">
        <v>194</v>
      </c>
      <c r="O1669" s="198">
        <f>IF( AND($M1669&lt;&gt;"", $N1669&lt;&gt;""), VLOOKUP( IF(ISERROR(VLOOKUP($M1669,Datos!$B$8:$C$13,2,0)),0,VLOOKUP($M1669,Datos!$B$8:$C$13,2,0)), Datos!$I$9:$N$13, IF(ISERROR(VLOOKUP($N1669,Datos!$B$17:$C$21,2,0)),0,VLOOKUP($N1669, Datos!$B$17:$C$21,2,0)+1),  0),  "-")</f>
        <v>22</v>
      </c>
      <c r="P1669" s="177"/>
      <c r="Q1669" s="177"/>
      <c r="R1669" s="177"/>
      <c r="S1669" s="178" t="s">
        <v>40</v>
      </c>
      <c r="T1669" s="198" t="str">
        <f>IF(ISERROR(VLOOKUP($S1669,Datos!$B$25:$C$29,2,0)),"", VLOOKUP($S1669,Datos!$B$25:$C$29,2,0))</f>
        <v>Alta</v>
      </c>
      <c r="U1669" s="198" t="str">
        <f>VLOOKUP($S1669,'Efectividad de Controles'!$B$5:$D$9,3,0)</f>
        <v>Impacto / Probabilidad</v>
      </c>
      <c r="V1669" s="177"/>
      <c r="W1669" s="177"/>
      <c r="X1669" s="178" t="s">
        <v>191</v>
      </c>
      <c r="Y1669" s="178" t="s">
        <v>196</v>
      </c>
      <c r="Z1669" s="198">
        <f>IF( AND($X1669&lt;&gt;"", $Y1669&lt;&gt;""), VLOOKUP( IF(ISERROR(VLOOKUP($X1669,Datos!$B$8:$C$13,2,0)),0,VLOOKUP($X1669,Datos!$B$8:$C$13,2,0)), Datos!$I$9:$N$13, IF(ISERROR(VLOOKUP($Y1669,Datos!$B$17:$C$21,2,0)),0,VLOOKUP($Y1669, Datos!$B$17:$C$21,2,0)+1),  0),  "-")</f>
        <v>25</v>
      </c>
      <c r="AA1669" s="177"/>
      <c r="AB1669" s="177"/>
      <c r="AC1669" s="179"/>
      <c r="AD1669" s="180"/>
      <c r="AE1669" s="198">
        <f t="shared" si="78"/>
        <v>22</v>
      </c>
      <c r="AF1669" s="198">
        <f t="shared" si="79"/>
        <v>25</v>
      </c>
      <c r="AG1669" s="178">
        <v>3</v>
      </c>
      <c r="AH1669" s="198" t="str">
        <f>IF(ISERROR(VLOOKUP($AG1669,Datos!$A$9:$E$13,2,0)),"",VLOOKUP($AG1669,Datos!$A$9:$E$13,2,0))</f>
        <v>3 Moderado</v>
      </c>
      <c r="AI1669" s="197" t="str">
        <f>IF(ISERROR(VLOOKUP($AJ1669,Datos!$D$8:$E$13,2,0)),0,VLOOKUP($AJ1669,Datos!$D$8:$E$13,2,0))</f>
        <v>Extremadamente Dañino</v>
      </c>
      <c r="AJ1669" s="198">
        <f>IF(ISERROR(VLOOKUP($X1669,Datos!$B$8:$E$13,3,0)), 0, VLOOKUP($X1669,Datos!$B$8:$E$13,3,0))</f>
        <v>4</v>
      </c>
      <c r="AK1669" s="198">
        <f>IF(ISERROR(VLOOKUP(AL1669,Datos!D1662:E1667,2,0)),0,VLOOKUP(AL1669,Datos!D1662:E1667,2,0))</f>
        <v>0</v>
      </c>
      <c r="AL1669" s="198">
        <f>IF(ISERROR(VLOOKUP(Y1669,Datos!B1662:E1667,3,0)),0,VLOOKUP(Y1669,Datos!B1662:E1667,3,0))</f>
        <v>0</v>
      </c>
      <c r="AM1669" s="198">
        <f t="shared" si="80"/>
        <v>4</v>
      </c>
      <c r="AN1669" s="198" t="str">
        <f>IF(ISERROR(VLOOKUP($AM1669,Datos!$I$24:$J$28,2,0)),"-",VLOOKUP($AM1669,Datos!$I$24:$J$28,2,0))</f>
        <v>Moderado</v>
      </c>
    </row>
    <row r="1670" spans="1:40" s="199" customFormat="1">
      <c r="A1670" s="196"/>
      <c r="B1670" s="177"/>
      <c r="C1670" s="177"/>
      <c r="D1670" s="177"/>
      <c r="E1670" s="177"/>
      <c r="F1670" s="177"/>
      <c r="G1670" s="177"/>
      <c r="H1670" s="177"/>
      <c r="I1670" s="177"/>
      <c r="J1670" s="177"/>
      <c r="K1670" s="177"/>
      <c r="L1670" s="177"/>
      <c r="M1670" s="178" t="s">
        <v>191</v>
      </c>
      <c r="N1670" s="178" t="s">
        <v>194</v>
      </c>
      <c r="O1670" s="198">
        <f>IF( AND($M1670&lt;&gt;"", $N1670&lt;&gt;""), VLOOKUP( IF(ISERROR(VLOOKUP($M1670,Datos!$B$8:$C$13,2,0)),0,VLOOKUP($M1670,Datos!$B$8:$C$13,2,0)), Datos!$I$9:$N$13, IF(ISERROR(VLOOKUP($N1670,Datos!$B$17:$C$21,2,0)),0,VLOOKUP($N1670, Datos!$B$17:$C$21,2,0)+1),  0),  "-")</f>
        <v>22</v>
      </c>
      <c r="P1670" s="177"/>
      <c r="Q1670" s="177"/>
      <c r="R1670" s="177"/>
      <c r="S1670" s="178" t="s">
        <v>40</v>
      </c>
      <c r="T1670" s="198" t="str">
        <f>IF(ISERROR(VLOOKUP($S1670,Datos!$B$25:$C$29,2,0)),"", VLOOKUP($S1670,Datos!$B$25:$C$29,2,0))</f>
        <v>Alta</v>
      </c>
      <c r="U1670" s="198" t="str">
        <f>VLOOKUP($S1670,'Efectividad de Controles'!$B$5:$D$9,3,0)</f>
        <v>Impacto / Probabilidad</v>
      </c>
      <c r="V1670" s="177"/>
      <c r="W1670" s="177"/>
      <c r="X1670" s="178" t="s">
        <v>191</v>
      </c>
      <c r="Y1670" s="178" t="s">
        <v>196</v>
      </c>
      <c r="Z1670" s="198">
        <f>IF( AND($X1670&lt;&gt;"", $Y1670&lt;&gt;""), VLOOKUP( IF(ISERROR(VLOOKUP($X1670,Datos!$B$8:$C$13,2,0)),0,VLOOKUP($X1670,Datos!$B$8:$C$13,2,0)), Datos!$I$9:$N$13, IF(ISERROR(VLOOKUP($Y1670,Datos!$B$17:$C$21,2,0)),0,VLOOKUP($Y1670, Datos!$B$17:$C$21,2,0)+1),  0),  "-")</f>
        <v>25</v>
      </c>
      <c r="AA1670" s="177"/>
      <c r="AB1670" s="177"/>
      <c r="AC1670" s="179"/>
      <c r="AD1670" s="180"/>
      <c r="AE1670" s="198">
        <f t="shared" si="78"/>
        <v>22</v>
      </c>
      <c r="AF1670" s="198">
        <f t="shared" si="79"/>
        <v>25</v>
      </c>
      <c r="AG1670" s="178">
        <v>3</v>
      </c>
      <c r="AH1670" s="198" t="str">
        <f>IF(ISERROR(VLOOKUP($AG1670,Datos!$A$9:$E$13,2,0)),"",VLOOKUP($AG1670,Datos!$A$9:$E$13,2,0))</f>
        <v>3 Moderado</v>
      </c>
      <c r="AI1670" s="197" t="str">
        <f>IF(ISERROR(VLOOKUP($AJ1670,Datos!$D$8:$E$13,2,0)),0,VLOOKUP($AJ1670,Datos!$D$8:$E$13,2,0))</f>
        <v>Extremadamente Dañino</v>
      </c>
      <c r="AJ1670" s="198">
        <f>IF(ISERROR(VLOOKUP($X1670,Datos!$B$8:$E$13,3,0)), 0, VLOOKUP($X1670,Datos!$B$8:$E$13,3,0))</f>
        <v>4</v>
      </c>
      <c r="AK1670" s="198">
        <f>IF(ISERROR(VLOOKUP(AL1670,Datos!D1663:E1668,2,0)),0,VLOOKUP(AL1670,Datos!D1663:E1668,2,0))</f>
        <v>0</v>
      </c>
      <c r="AL1670" s="198">
        <f>IF(ISERROR(VLOOKUP(Y1670,Datos!B1663:E1668,3,0)),0,VLOOKUP(Y1670,Datos!B1663:E1668,3,0))</f>
        <v>0</v>
      </c>
      <c r="AM1670" s="198">
        <f t="shared" si="80"/>
        <v>4</v>
      </c>
      <c r="AN1670" s="198" t="str">
        <f>IF(ISERROR(VLOOKUP($AM1670,Datos!$I$24:$J$28,2,0)),"-",VLOOKUP($AM1670,Datos!$I$24:$J$28,2,0))</f>
        <v>Moderado</v>
      </c>
    </row>
    <row r="1671" spans="1:40" s="199" customFormat="1">
      <c r="A1671" s="196"/>
      <c r="B1671" s="177"/>
      <c r="C1671" s="177"/>
      <c r="D1671" s="177"/>
      <c r="E1671" s="177"/>
      <c r="F1671" s="177"/>
      <c r="G1671" s="177"/>
      <c r="H1671" s="177"/>
      <c r="I1671" s="177"/>
      <c r="J1671" s="177"/>
      <c r="K1671" s="177"/>
      <c r="L1671" s="177"/>
      <c r="M1671" s="178" t="s">
        <v>191</v>
      </c>
      <c r="N1671" s="178" t="s">
        <v>194</v>
      </c>
      <c r="O1671" s="198">
        <f>IF( AND($M1671&lt;&gt;"", $N1671&lt;&gt;""), VLOOKUP( IF(ISERROR(VLOOKUP($M1671,Datos!$B$8:$C$13,2,0)),0,VLOOKUP($M1671,Datos!$B$8:$C$13,2,0)), Datos!$I$9:$N$13, IF(ISERROR(VLOOKUP($N1671,Datos!$B$17:$C$21,2,0)),0,VLOOKUP($N1671, Datos!$B$17:$C$21,2,0)+1),  0),  "-")</f>
        <v>22</v>
      </c>
      <c r="P1671" s="177"/>
      <c r="Q1671" s="177"/>
      <c r="R1671" s="177"/>
      <c r="S1671" s="178" t="s">
        <v>40</v>
      </c>
      <c r="T1671" s="198" t="str">
        <f>IF(ISERROR(VLOOKUP($S1671,Datos!$B$25:$C$29,2,0)),"", VLOOKUP($S1671,Datos!$B$25:$C$29,2,0))</f>
        <v>Alta</v>
      </c>
      <c r="U1671" s="198" t="str">
        <f>VLOOKUP($S1671,'Efectividad de Controles'!$B$5:$D$9,3,0)</f>
        <v>Impacto / Probabilidad</v>
      </c>
      <c r="V1671" s="177"/>
      <c r="W1671" s="177"/>
      <c r="X1671" s="178" t="s">
        <v>191</v>
      </c>
      <c r="Y1671" s="178" t="s">
        <v>196</v>
      </c>
      <c r="Z1671" s="198">
        <f>IF( AND($X1671&lt;&gt;"", $Y1671&lt;&gt;""), VLOOKUP( IF(ISERROR(VLOOKUP($X1671,Datos!$B$8:$C$13,2,0)),0,VLOOKUP($X1671,Datos!$B$8:$C$13,2,0)), Datos!$I$9:$N$13, IF(ISERROR(VLOOKUP($Y1671,Datos!$B$17:$C$21,2,0)),0,VLOOKUP($Y1671, Datos!$B$17:$C$21,2,0)+1),  0),  "-")</f>
        <v>25</v>
      </c>
      <c r="AA1671" s="177"/>
      <c r="AB1671" s="177"/>
      <c r="AC1671" s="179"/>
      <c r="AD1671" s="180"/>
      <c r="AE1671" s="198">
        <f t="shared" si="78"/>
        <v>22</v>
      </c>
      <c r="AF1671" s="198">
        <f t="shared" si="79"/>
        <v>25</v>
      </c>
      <c r="AG1671" s="178">
        <v>3</v>
      </c>
      <c r="AH1671" s="198" t="str">
        <f>IF(ISERROR(VLOOKUP($AG1671,Datos!$A$9:$E$13,2,0)),"",VLOOKUP($AG1671,Datos!$A$9:$E$13,2,0))</f>
        <v>3 Moderado</v>
      </c>
      <c r="AI1671" s="197" t="str">
        <f>IF(ISERROR(VLOOKUP($AJ1671,Datos!$D$8:$E$13,2,0)),0,VLOOKUP($AJ1671,Datos!$D$8:$E$13,2,0))</f>
        <v>Extremadamente Dañino</v>
      </c>
      <c r="AJ1671" s="198">
        <f>IF(ISERROR(VLOOKUP($X1671,Datos!$B$8:$E$13,3,0)), 0, VLOOKUP($X1671,Datos!$B$8:$E$13,3,0))</f>
        <v>4</v>
      </c>
      <c r="AK1671" s="198">
        <f>IF(ISERROR(VLOOKUP(AL1671,Datos!D1664:E1669,2,0)),0,VLOOKUP(AL1671,Datos!D1664:E1669,2,0))</f>
        <v>0</v>
      </c>
      <c r="AL1671" s="198">
        <f>IF(ISERROR(VLOOKUP(Y1671,Datos!B1664:E1669,3,0)),0,VLOOKUP(Y1671,Datos!B1664:E1669,3,0))</f>
        <v>0</v>
      </c>
      <c r="AM1671" s="198">
        <f t="shared" si="80"/>
        <v>4</v>
      </c>
      <c r="AN1671" s="198" t="str">
        <f>IF(ISERROR(VLOOKUP($AM1671,Datos!$I$24:$J$28,2,0)),"-",VLOOKUP($AM1671,Datos!$I$24:$J$28,2,0))</f>
        <v>Moderado</v>
      </c>
    </row>
    <row r="1672" spans="1:40" s="199" customFormat="1">
      <c r="A1672" s="196"/>
      <c r="B1672" s="177"/>
      <c r="C1672" s="177"/>
      <c r="D1672" s="177"/>
      <c r="E1672" s="177"/>
      <c r="F1672" s="177"/>
      <c r="G1672" s="177"/>
      <c r="H1672" s="177"/>
      <c r="I1672" s="177"/>
      <c r="J1672" s="177"/>
      <c r="K1672" s="177"/>
      <c r="L1672" s="177"/>
      <c r="M1672" s="178" t="s">
        <v>191</v>
      </c>
      <c r="N1672" s="178" t="s">
        <v>194</v>
      </c>
      <c r="O1672" s="198">
        <f>IF( AND($M1672&lt;&gt;"", $N1672&lt;&gt;""), VLOOKUP( IF(ISERROR(VLOOKUP($M1672,Datos!$B$8:$C$13,2,0)),0,VLOOKUP($M1672,Datos!$B$8:$C$13,2,0)), Datos!$I$9:$N$13, IF(ISERROR(VLOOKUP($N1672,Datos!$B$17:$C$21,2,0)),0,VLOOKUP($N1672, Datos!$B$17:$C$21,2,0)+1),  0),  "-")</f>
        <v>22</v>
      </c>
      <c r="P1672" s="177"/>
      <c r="Q1672" s="177"/>
      <c r="R1672" s="177"/>
      <c r="S1672" s="178" t="s">
        <v>40</v>
      </c>
      <c r="T1672" s="198" t="str">
        <f>IF(ISERROR(VLOOKUP($S1672,Datos!$B$25:$C$29,2,0)),"", VLOOKUP($S1672,Datos!$B$25:$C$29,2,0))</f>
        <v>Alta</v>
      </c>
      <c r="U1672" s="198" t="str">
        <f>VLOOKUP($S1672,'Efectividad de Controles'!$B$5:$D$9,3,0)</f>
        <v>Impacto / Probabilidad</v>
      </c>
      <c r="V1672" s="177"/>
      <c r="W1672" s="177"/>
      <c r="X1672" s="178" t="s">
        <v>191</v>
      </c>
      <c r="Y1672" s="178" t="s">
        <v>196</v>
      </c>
      <c r="Z1672" s="198">
        <f>IF( AND($X1672&lt;&gt;"", $Y1672&lt;&gt;""), VLOOKUP( IF(ISERROR(VLOOKUP($X1672,Datos!$B$8:$C$13,2,0)),0,VLOOKUP($X1672,Datos!$B$8:$C$13,2,0)), Datos!$I$9:$N$13, IF(ISERROR(VLOOKUP($Y1672,Datos!$B$17:$C$21,2,0)),0,VLOOKUP($Y1672, Datos!$B$17:$C$21,2,0)+1),  0),  "-")</f>
        <v>25</v>
      </c>
      <c r="AA1672" s="177"/>
      <c r="AB1672" s="177"/>
      <c r="AC1672" s="179"/>
      <c r="AD1672" s="180"/>
      <c r="AE1672" s="198">
        <f t="shared" si="78"/>
        <v>22</v>
      </c>
      <c r="AF1672" s="198">
        <f t="shared" si="79"/>
        <v>25</v>
      </c>
      <c r="AG1672" s="178">
        <v>3</v>
      </c>
      <c r="AH1672" s="198" t="str">
        <f>IF(ISERROR(VLOOKUP($AG1672,Datos!$A$9:$E$13,2,0)),"",VLOOKUP($AG1672,Datos!$A$9:$E$13,2,0))</f>
        <v>3 Moderado</v>
      </c>
      <c r="AI1672" s="197" t="str">
        <f>IF(ISERROR(VLOOKUP($AJ1672,Datos!$D$8:$E$13,2,0)),0,VLOOKUP($AJ1672,Datos!$D$8:$E$13,2,0))</f>
        <v>Extremadamente Dañino</v>
      </c>
      <c r="AJ1672" s="198">
        <f>IF(ISERROR(VLOOKUP($X1672,Datos!$B$8:$E$13,3,0)), 0, VLOOKUP($X1672,Datos!$B$8:$E$13,3,0))</f>
        <v>4</v>
      </c>
      <c r="AK1672" s="198">
        <f>IF(ISERROR(VLOOKUP(AL1672,Datos!D1665:E1670,2,0)),0,VLOOKUP(AL1672,Datos!D1665:E1670,2,0))</f>
        <v>0</v>
      </c>
      <c r="AL1672" s="198">
        <f>IF(ISERROR(VLOOKUP(Y1672,Datos!B1665:E1670,3,0)),0,VLOOKUP(Y1672,Datos!B1665:E1670,3,0))</f>
        <v>0</v>
      </c>
      <c r="AM1672" s="198">
        <f t="shared" si="80"/>
        <v>4</v>
      </c>
      <c r="AN1672" s="198" t="str">
        <f>IF(ISERROR(VLOOKUP($AM1672,Datos!$I$24:$J$28,2,0)),"-",VLOOKUP($AM1672,Datos!$I$24:$J$28,2,0))</f>
        <v>Moderado</v>
      </c>
    </row>
    <row r="1673" spans="1:40" s="199" customFormat="1">
      <c r="A1673" s="196"/>
      <c r="B1673" s="177"/>
      <c r="C1673" s="177"/>
      <c r="D1673" s="177"/>
      <c r="E1673" s="177"/>
      <c r="F1673" s="177"/>
      <c r="G1673" s="177"/>
      <c r="H1673" s="177"/>
      <c r="I1673" s="177"/>
      <c r="J1673" s="177"/>
      <c r="K1673" s="177"/>
      <c r="L1673" s="177"/>
      <c r="M1673" s="178" t="s">
        <v>191</v>
      </c>
      <c r="N1673" s="178" t="s">
        <v>194</v>
      </c>
      <c r="O1673" s="198">
        <f>IF( AND($M1673&lt;&gt;"", $N1673&lt;&gt;""), VLOOKUP( IF(ISERROR(VLOOKUP($M1673,Datos!$B$8:$C$13,2,0)),0,VLOOKUP($M1673,Datos!$B$8:$C$13,2,0)), Datos!$I$9:$N$13, IF(ISERROR(VLOOKUP($N1673,Datos!$B$17:$C$21,2,0)),0,VLOOKUP($N1673, Datos!$B$17:$C$21,2,0)+1),  0),  "-")</f>
        <v>22</v>
      </c>
      <c r="P1673" s="177"/>
      <c r="Q1673" s="177"/>
      <c r="R1673" s="177"/>
      <c r="S1673" s="178" t="s">
        <v>40</v>
      </c>
      <c r="T1673" s="198" t="str">
        <f>IF(ISERROR(VLOOKUP($S1673,Datos!$B$25:$C$29,2,0)),"", VLOOKUP($S1673,Datos!$B$25:$C$29,2,0))</f>
        <v>Alta</v>
      </c>
      <c r="U1673" s="198" t="str">
        <f>VLOOKUP($S1673,'Efectividad de Controles'!$B$5:$D$9,3,0)</f>
        <v>Impacto / Probabilidad</v>
      </c>
      <c r="V1673" s="177"/>
      <c r="W1673" s="177"/>
      <c r="X1673" s="178" t="s">
        <v>191</v>
      </c>
      <c r="Y1673" s="178" t="s">
        <v>196</v>
      </c>
      <c r="Z1673" s="198">
        <f>IF( AND($X1673&lt;&gt;"", $Y1673&lt;&gt;""), VLOOKUP( IF(ISERROR(VLOOKUP($X1673,Datos!$B$8:$C$13,2,0)),0,VLOOKUP($X1673,Datos!$B$8:$C$13,2,0)), Datos!$I$9:$N$13, IF(ISERROR(VLOOKUP($Y1673,Datos!$B$17:$C$21,2,0)),0,VLOOKUP($Y1673, Datos!$B$17:$C$21,2,0)+1),  0),  "-")</f>
        <v>25</v>
      </c>
      <c r="AA1673" s="177"/>
      <c r="AB1673" s="177"/>
      <c r="AC1673" s="179"/>
      <c r="AD1673" s="180"/>
      <c r="AE1673" s="198">
        <f t="shared" si="78"/>
        <v>22</v>
      </c>
      <c r="AF1673" s="198">
        <f t="shared" si="79"/>
        <v>25</v>
      </c>
      <c r="AG1673" s="178">
        <v>3</v>
      </c>
      <c r="AH1673" s="198" t="str">
        <f>IF(ISERROR(VLOOKUP($AG1673,Datos!$A$9:$E$13,2,0)),"",VLOOKUP($AG1673,Datos!$A$9:$E$13,2,0))</f>
        <v>3 Moderado</v>
      </c>
      <c r="AI1673" s="197" t="str">
        <f>IF(ISERROR(VLOOKUP($AJ1673,Datos!$D$8:$E$13,2,0)),0,VLOOKUP($AJ1673,Datos!$D$8:$E$13,2,0))</f>
        <v>Extremadamente Dañino</v>
      </c>
      <c r="AJ1673" s="198">
        <f>IF(ISERROR(VLOOKUP($X1673,Datos!$B$8:$E$13,3,0)), 0, VLOOKUP($X1673,Datos!$B$8:$E$13,3,0))</f>
        <v>4</v>
      </c>
      <c r="AK1673" s="198">
        <f>IF(ISERROR(VLOOKUP(AL1673,Datos!D1666:E1671,2,0)),0,VLOOKUP(AL1673,Datos!D1666:E1671,2,0))</f>
        <v>0</v>
      </c>
      <c r="AL1673" s="198">
        <f>IF(ISERROR(VLOOKUP(Y1673,Datos!B1666:E1671,3,0)),0,VLOOKUP(Y1673,Datos!B1666:E1671,3,0))</f>
        <v>0</v>
      </c>
      <c r="AM1673" s="198">
        <f t="shared" si="80"/>
        <v>4</v>
      </c>
      <c r="AN1673" s="198" t="str">
        <f>IF(ISERROR(VLOOKUP($AM1673,Datos!$I$24:$J$28,2,0)),"-",VLOOKUP($AM1673,Datos!$I$24:$J$28,2,0))</f>
        <v>Moderado</v>
      </c>
    </row>
    <row r="1674" spans="1:40" s="199" customFormat="1">
      <c r="A1674" s="196"/>
      <c r="B1674" s="177"/>
      <c r="C1674" s="177"/>
      <c r="D1674" s="177"/>
      <c r="E1674" s="177"/>
      <c r="F1674" s="177"/>
      <c r="G1674" s="177"/>
      <c r="H1674" s="177"/>
      <c r="I1674" s="177"/>
      <c r="J1674" s="177"/>
      <c r="K1674" s="177"/>
      <c r="L1674" s="177"/>
      <c r="M1674" s="178" t="s">
        <v>191</v>
      </c>
      <c r="N1674" s="178" t="s">
        <v>194</v>
      </c>
      <c r="O1674" s="198">
        <f>IF( AND($M1674&lt;&gt;"", $N1674&lt;&gt;""), VLOOKUP( IF(ISERROR(VLOOKUP($M1674,Datos!$B$8:$C$13,2,0)),0,VLOOKUP($M1674,Datos!$B$8:$C$13,2,0)), Datos!$I$9:$N$13, IF(ISERROR(VLOOKUP($N1674,Datos!$B$17:$C$21,2,0)),0,VLOOKUP($N1674, Datos!$B$17:$C$21,2,0)+1),  0),  "-")</f>
        <v>22</v>
      </c>
      <c r="P1674" s="177"/>
      <c r="Q1674" s="177"/>
      <c r="R1674" s="177"/>
      <c r="S1674" s="178" t="s">
        <v>40</v>
      </c>
      <c r="T1674" s="198" t="str">
        <f>IF(ISERROR(VLOOKUP($S1674,Datos!$B$25:$C$29,2,0)),"", VLOOKUP($S1674,Datos!$B$25:$C$29,2,0))</f>
        <v>Alta</v>
      </c>
      <c r="U1674" s="198" t="str">
        <f>VLOOKUP($S1674,'Efectividad de Controles'!$B$5:$D$9,3,0)</f>
        <v>Impacto / Probabilidad</v>
      </c>
      <c r="V1674" s="177"/>
      <c r="W1674" s="177"/>
      <c r="X1674" s="178" t="s">
        <v>191</v>
      </c>
      <c r="Y1674" s="178" t="s">
        <v>196</v>
      </c>
      <c r="Z1674" s="198">
        <f>IF( AND($X1674&lt;&gt;"", $Y1674&lt;&gt;""), VLOOKUP( IF(ISERROR(VLOOKUP($X1674,Datos!$B$8:$C$13,2,0)),0,VLOOKUP($X1674,Datos!$B$8:$C$13,2,0)), Datos!$I$9:$N$13, IF(ISERROR(VLOOKUP($Y1674,Datos!$B$17:$C$21,2,0)),0,VLOOKUP($Y1674, Datos!$B$17:$C$21,2,0)+1),  0),  "-")</f>
        <v>25</v>
      </c>
      <c r="AA1674" s="177"/>
      <c r="AB1674" s="177"/>
      <c r="AC1674" s="179"/>
      <c r="AD1674" s="180"/>
      <c r="AE1674" s="198">
        <f t="shared" si="78"/>
        <v>22</v>
      </c>
      <c r="AF1674" s="198">
        <f t="shared" si="79"/>
        <v>25</v>
      </c>
      <c r="AG1674" s="178">
        <v>3</v>
      </c>
      <c r="AH1674" s="198" t="str">
        <f>IF(ISERROR(VLOOKUP($AG1674,Datos!$A$9:$E$13,2,0)),"",VLOOKUP($AG1674,Datos!$A$9:$E$13,2,0))</f>
        <v>3 Moderado</v>
      </c>
      <c r="AI1674" s="197" t="str">
        <f>IF(ISERROR(VLOOKUP($AJ1674,Datos!$D$8:$E$13,2,0)),0,VLOOKUP($AJ1674,Datos!$D$8:$E$13,2,0))</f>
        <v>Extremadamente Dañino</v>
      </c>
      <c r="AJ1674" s="198">
        <f>IF(ISERROR(VLOOKUP($X1674,Datos!$B$8:$E$13,3,0)), 0, VLOOKUP($X1674,Datos!$B$8:$E$13,3,0))</f>
        <v>4</v>
      </c>
      <c r="AK1674" s="198">
        <f>IF(ISERROR(VLOOKUP(AL1674,Datos!D1667:E1672,2,0)),0,VLOOKUP(AL1674,Datos!D1667:E1672,2,0))</f>
        <v>0</v>
      </c>
      <c r="AL1674" s="198">
        <f>IF(ISERROR(VLOOKUP(Y1674,Datos!B1667:E1672,3,0)),0,VLOOKUP(Y1674,Datos!B1667:E1672,3,0))</f>
        <v>0</v>
      </c>
      <c r="AM1674" s="198">
        <f t="shared" si="80"/>
        <v>4</v>
      </c>
      <c r="AN1674" s="198" t="str">
        <f>IF(ISERROR(VLOOKUP($AM1674,Datos!$I$24:$J$28,2,0)),"-",VLOOKUP($AM1674,Datos!$I$24:$J$28,2,0))</f>
        <v>Moderado</v>
      </c>
    </row>
    <row r="1675" spans="1:40" s="199" customFormat="1">
      <c r="A1675" s="196"/>
      <c r="B1675" s="177"/>
      <c r="C1675" s="177"/>
      <c r="D1675" s="177"/>
      <c r="E1675" s="177"/>
      <c r="F1675" s="177"/>
      <c r="G1675" s="177"/>
      <c r="H1675" s="177"/>
      <c r="I1675" s="177"/>
      <c r="J1675" s="177"/>
      <c r="K1675" s="177"/>
      <c r="L1675" s="177"/>
      <c r="M1675" s="178" t="s">
        <v>191</v>
      </c>
      <c r="N1675" s="178" t="s">
        <v>194</v>
      </c>
      <c r="O1675" s="198">
        <f>IF( AND($M1675&lt;&gt;"", $N1675&lt;&gt;""), VLOOKUP( IF(ISERROR(VLOOKUP($M1675,Datos!$B$8:$C$13,2,0)),0,VLOOKUP($M1675,Datos!$B$8:$C$13,2,0)), Datos!$I$9:$N$13, IF(ISERROR(VLOOKUP($N1675,Datos!$B$17:$C$21,2,0)),0,VLOOKUP($N1675, Datos!$B$17:$C$21,2,0)+1),  0),  "-")</f>
        <v>22</v>
      </c>
      <c r="P1675" s="177"/>
      <c r="Q1675" s="177"/>
      <c r="R1675" s="177"/>
      <c r="S1675" s="178" t="s">
        <v>40</v>
      </c>
      <c r="T1675" s="198" t="str">
        <f>IF(ISERROR(VLOOKUP($S1675,Datos!$B$25:$C$29,2,0)),"", VLOOKUP($S1675,Datos!$B$25:$C$29,2,0))</f>
        <v>Alta</v>
      </c>
      <c r="U1675" s="198" t="str">
        <f>VLOOKUP($S1675,'Efectividad de Controles'!$B$5:$D$9,3,0)</f>
        <v>Impacto / Probabilidad</v>
      </c>
      <c r="V1675" s="177"/>
      <c r="W1675" s="177"/>
      <c r="X1675" s="178" t="s">
        <v>191</v>
      </c>
      <c r="Y1675" s="178" t="s">
        <v>196</v>
      </c>
      <c r="Z1675" s="198">
        <f>IF( AND($X1675&lt;&gt;"", $Y1675&lt;&gt;""), VLOOKUP( IF(ISERROR(VLOOKUP($X1675,Datos!$B$8:$C$13,2,0)),0,VLOOKUP($X1675,Datos!$B$8:$C$13,2,0)), Datos!$I$9:$N$13, IF(ISERROR(VLOOKUP($Y1675,Datos!$B$17:$C$21,2,0)),0,VLOOKUP($Y1675, Datos!$B$17:$C$21,2,0)+1),  0),  "-")</f>
        <v>25</v>
      </c>
      <c r="AA1675" s="177"/>
      <c r="AB1675" s="177"/>
      <c r="AC1675" s="179"/>
      <c r="AD1675" s="180"/>
      <c r="AE1675" s="198">
        <f t="shared" si="78"/>
        <v>22</v>
      </c>
      <c r="AF1675" s="198">
        <f t="shared" si="79"/>
        <v>25</v>
      </c>
      <c r="AG1675" s="178">
        <v>3</v>
      </c>
      <c r="AH1675" s="198" t="str">
        <f>IF(ISERROR(VLOOKUP($AG1675,Datos!$A$9:$E$13,2,0)),"",VLOOKUP($AG1675,Datos!$A$9:$E$13,2,0))</f>
        <v>3 Moderado</v>
      </c>
      <c r="AI1675" s="197" t="str">
        <f>IF(ISERROR(VLOOKUP($AJ1675,Datos!$D$8:$E$13,2,0)),0,VLOOKUP($AJ1675,Datos!$D$8:$E$13,2,0))</f>
        <v>Extremadamente Dañino</v>
      </c>
      <c r="AJ1675" s="198">
        <f>IF(ISERROR(VLOOKUP($X1675,Datos!$B$8:$E$13,3,0)), 0, VLOOKUP($X1675,Datos!$B$8:$E$13,3,0))</f>
        <v>4</v>
      </c>
      <c r="AK1675" s="198">
        <f>IF(ISERROR(VLOOKUP(AL1675,Datos!D1668:E1673,2,0)),0,VLOOKUP(AL1675,Datos!D1668:E1673,2,0))</f>
        <v>0</v>
      </c>
      <c r="AL1675" s="198">
        <f>IF(ISERROR(VLOOKUP(Y1675,Datos!B1668:E1673,3,0)),0,VLOOKUP(Y1675,Datos!B1668:E1673,3,0))</f>
        <v>0</v>
      </c>
      <c r="AM1675" s="198">
        <f t="shared" si="80"/>
        <v>4</v>
      </c>
      <c r="AN1675" s="198" t="str">
        <f>IF(ISERROR(VLOOKUP($AM1675,Datos!$I$24:$J$28,2,0)),"-",VLOOKUP($AM1675,Datos!$I$24:$J$28,2,0))</f>
        <v>Moderado</v>
      </c>
    </row>
    <row r="1676" spans="1:40" s="199" customFormat="1">
      <c r="A1676" s="196"/>
      <c r="B1676" s="177"/>
      <c r="C1676" s="177"/>
      <c r="D1676" s="177"/>
      <c r="E1676" s="177"/>
      <c r="F1676" s="177"/>
      <c r="G1676" s="177"/>
      <c r="H1676" s="177"/>
      <c r="I1676" s="177"/>
      <c r="J1676" s="177"/>
      <c r="K1676" s="177"/>
      <c r="L1676" s="177"/>
      <c r="M1676" s="178" t="s">
        <v>191</v>
      </c>
      <c r="N1676" s="178" t="s">
        <v>194</v>
      </c>
      <c r="O1676" s="198">
        <f>IF( AND($M1676&lt;&gt;"", $N1676&lt;&gt;""), VLOOKUP( IF(ISERROR(VLOOKUP($M1676,Datos!$B$8:$C$13,2,0)),0,VLOOKUP($M1676,Datos!$B$8:$C$13,2,0)), Datos!$I$9:$N$13, IF(ISERROR(VLOOKUP($N1676,Datos!$B$17:$C$21,2,0)),0,VLOOKUP($N1676, Datos!$B$17:$C$21,2,0)+1),  0),  "-")</f>
        <v>22</v>
      </c>
      <c r="P1676" s="177"/>
      <c r="Q1676" s="177"/>
      <c r="R1676" s="177"/>
      <c r="S1676" s="178" t="s">
        <v>40</v>
      </c>
      <c r="T1676" s="198" t="str">
        <f>IF(ISERROR(VLOOKUP($S1676,Datos!$B$25:$C$29,2,0)),"", VLOOKUP($S1676,Datos!$B$25:$C$29,2,0))</f>
        <v>Alta</v>
      </c>
      <c r="U1676" s="198" t="str">
        <f>VLOOKUP($S1676,'Efectividad de Controles'!$B$5:$D$9,3,0)</f>
        <v>Impacto / Probabilidad</v>
      </c>
      <c r="V1676" s="177"/>
      <c r="W1676" s="177"/>
      <c r="X1676" s="178" t="s">
        <v>191</v>
      </c>
      <c r="Y1676" s="178" t="s">
        <v>196</v>
      </c>
      <c r="Z1676" s="198">
        <f>IF( AND($X1676&lt;&gt;"", $Y1676&lt;&gt;""), VLOOKUP( IF(ISERROR(VLOOKUP($X1676,Datos!$B$8:$C$13,2,0)),0,VLOOKUP($X1676,Datos!$B$8:$C$13,2,0)), Datos!$I$9:$N$13, IF(ISERROR(VLOOKUP($Y1676,Datos!$B$17:$C$21,2,0)),0,VLOOKUP($Y1676, Datos!$B$17:$C$21,2,0)+1),  0),  "-")</f>
        <v>25</v>
      </c>
      <c r="AA1676" s="177"/>
      <c r="AB1676" s="177"/>
      <c r="AC1676" s="179"/>
      <c r="AD1676" s="180"/>
      <c r="AE1676" s="198">
        <f t="shared" si="78"/>
        <v>22</v>
      </c>
      <c r="AF1676" s="198">
        <f t="shared" si="79"/>
        <v>25</v>
      </c>
      <c r="AG1676" s="178">
        <v>3</v>
      </c>
      <c r="AH1676" s="198" t="str">
        <f>IF(ISERROR(VLOOKUP($AG1676,Datos!$A$9:$E$13,2,0)),"",VLOOKUP($AG1676,Datos!$A$9:$E$13,2,0))</f>
        <v>3 Moderado</v>
      </c>
      <c r="AI1676" s="197" t="str">
        <f>IF(ISERROR(VLOOKUP($AJ1676,Datos!$D$8:$E$13,2,0)),0,VLOOKUP($AJ1676,Datos!$D$8:$E$13,2,0))</f>
        <v>Extremadamente Dañino</v>
      </c>
      <c r="AJ1676" s="198">
        <f>IF(ISERROR(VLOOKUP($X1676,Datos!$B$8:$E$13,3,0)), 0, VLOOKUP($X1676,Datos!$B$8:$E$13,3,0))</f>
        <v>4</v>
      </c>
      <c r="AK1676" s="198">
        <f>IF(ISERROR(VLOOKUP(AL1676,Datos!D1669:E1674,2,0)),0,VLOOKUP(AL1676,Datos!D1669:E1674,2,0))</f>
        <v>0</v>
      </c>
      <c r="AL1676" s="198">
        <f>IF(ISERROR(VLOOKUP(Y1676,Datos!B1669:E1674,3,0)),0,VLOOKUP(Y1676,Datos!B1669:E1674,3,0))</f>
        <v>0</v>
      </c>
      <c r="AM1676" s="198">
        <f t="shared" si="80"/>
        <v>4</v>
      </c>
      <c r="AN1676" s="198" t="str">
        <f>IF(ISERROR(VLOOKUP($AM1676,Datos!$I$24:$J$28,2,0)),"-",VLOOKUP($AM1676,Datos!$I$24:$J$28,2,0))</f>
        <v>Moderado</v>
      </c>
    </row>
    <row r="1677" spans="1:40" s="199" customFormat="1">
      <c r="A1677" s="196"/>
      <c r="B1677" s="177"/>
      <c r="C1677" s="177"/>
      <c r="D1677" s="177"/>
      <c r="E1677" s="177"/>
      <c r="F1677" s="177"/>
      <c r="G1677" s="177"/>
      <c r="H1677" s="177"/>
      <c r="I1677" s="177"/>
      <c r="J1677" s="177"/>
      <c r="K1677" s="177"/>
      <c r="L1677" s="177"/>
      <c r="M1677" s="178" t="s">
        <v>191</v>
      </c>
      <c r="N1677" s="178" t="s">
        <v>194</v>
      </c>
      <c r="O1677" s="198">
        <f>IF( AND($M1677&lt;&gt;"", $N1677&lt;&gt;""), VLOOKUP( IF(ISERROR(VLOOKUP($M1677,Datos!$B$8:$C$13,2,0)),0,VLOOKUP($M1677,Datos!$B$8:$C$13,2,0)), Datos!$I$9:$N$13, IF(ISERROR(VLOOKUP($N1677,Datos!$B$17:$C$21,2,0)),0,VLOOKUP($N1677, Datos!$B$17:$C$21,2,0)+1),  0),  "-")</f>
        <v>22</v>
      </c>
      <c r="P1677" s="177"/>
      <c r="Q1677" s="177"/>
      <c r="R1677" s="177"/>
      <c r="S1677" s="178" t="s">
        <v>40</v>
      </c>
      <c r="T1677" s="198" t="str">
        <f>IF(ISERROR(VLOOKUP($S1677,Datos!$B$25:$C$29,2,0)),"", VLOOKUP($S1677,Datos!$B$25:$C$29,2,0))</f>
        <v>Alta</v>
      </c>
      <c r="U1677" s="198" t="str">
        <f>VLOOKUP($S1677,'Efectividad de Controles'!$B$5:$D$9,3,0)</f>
        <v>Impacto / Probabilidad</v>
      </c>
      <c r="V1677" s="177"/>
      <c r="W1677" s="177"/>
      <c r="X1677" s="178" t="s">
        <v>191</v>
      </c>
      <c r="Y1677" s="178" t="s">
        <v>196</v>
      </c>
      <c r="Z1677" s="198">
        <f>IF( AND($X1677&lt;&gt;"", $Y1677&lt;&gt;""), VLOOKUP( IF(ISERROR(VLOOKUP($X1677,Datos!$B$8:$C$13,2,0)),0,VLOOKUP($X1677,Datos!$B$8:$C$13,2,0)), Datos!$I$9:$N$13, IF(ISERROR(VLOOKUP($Y1677,Datos!$B$17:$C$21,2,0)),0,VLOOKUP($Y1677, Datos!$B$17:$C$21,2,0)+1),  0),  "-")</f>
        <v>25</v>
      </c>
      <c r="AA1677" s="177"/>
      <c r="AB1677" s="177"/>
      <c r="AC1677" s="179"/>
      <c r="AD1677" s="180"/>
      <c r="AE1677" s="198">
        <f t="shared" si="78"/>
        <v>22</v>
      </c>
      <c r="AF1677" s="198">
        <f t="shared" si="79"/>
        <v>25</v>
      </c>
      <c r="AG1677" s="178">
        <v>3</v>
      </c>
      <c r="AH1677" s="198" t="str">
        <f>IF(ISERROR(VLOOKUP($AG1677,Datos!$A$9:$E$13,2,0)),"",VLOOKUP($AG1677,Datos!$A$9:$E$13,2,0))</f>
        <v>3 Moderado</v>
      </c>
      <c r="AI1677" s="197" t="str">
        <f>IF(ISERROR(VLOOKUP($AJ1677,Datos!$D$8:$E$13,2,0)),0,VLOOKUP($AJ1677,Datos!$D$8:$E$13,2,0))</f>
        <v>Extremadamente Dañino</v>
      </c>
      <c r="AJ1677" s="198">
        <f>IF(ISERROR(VLOOKUP($X1677,Datos!$B$8:$E$13,3,0)), 0, VLOOKUP($X1677,Datos!$B$8:$E$13,3,0))</f>
        <v>4</v>
      </c>
      <c r="AK1677" s="198">
        <f>IF(ISERROR(VLOOKUP(AL1677,Datos!D1670:E1675,2,0)),0,VLOOKUP(AL1677,Datos!D1670:E1675,2,0))</f>
        <v>0</v>
      </c>
      <c r="AL1677" s="198">
        <f>IF(ISERROR(VLOOKUP(Y1677,Datos!B1670:E1675,3,0)),0,VLOOKUP(Y1677,Datos!B1670:E1675,3,0))</f>
        <v>0</v>
      </c>
      <c r="AM1677" s="198">
        <f t="shared" si="80"/>
        <v>4</v>
      </c>
      <c r="AN1677" s="198" t="str">
        <f>IF(ISERROR(VLOOKUP($AM1677,Datos!$I$24:$J$28,2,0)),"-",VLOOKUP($AM1677,Datos!$I$24:$J$28,2,0))</f>
        <v>Moderado</v>
      </c>
    </row>
    <row r="1678" spans="1:40" s="199" customFormat="1">
      <c r="A1678" s="196"/>
      <c r="B1678" s="177"/>
      <c r="C1678" s="177"/>
      <c r="D1678" s="177"/>
      <c r="E1678" s="177"/>
      <c r="F1678" s="177"/>
      <c r="G1678" s="177"/>
      <c r="H1678" s="177"/>
      <c r="I1678" s="177"/>
      <c r="J1678" s="177"/>
      <c r="K1678" s="177"/>
      <c r="L1678" s="177"/>
      <c r="M1678" s="178" t="s">
        <v>191</v>
      </c>
      <c r="N1678" s="178" t="s">
        <v>194</v>
      </c>
      <c r="O1678" s="198">
        <f>IF( AND($M1678&lt;&gt;"", $N1678&lt;&gt;""), VLOOKUP( IF(ISERROR(VLOOKUP($M1678,Datos!$B$8:$C$13,2,0)),0,VLOOKUP($M1678,Datos!$B$8:$C$13,2,0)), Datos!$I$9:$N$13, IF(ISERROR(VLOOKUP($N1678,Datos!$B$17:$C$21,2,0)),0,VLOOKUP($N1678, Datos!$B$17:$C$21,2,0)+1),  0),  "-")</f>
        <v>22</v>
      </c>
      <c r="P1678" s="177"/>
      <c r="Q1678" s="177"/>
      <c r="R1678" s="177"/>
      <c r="S1678" s="178" t="s">
        <v>40</v>
      </c>
      <c r="T1678" s="198" t="str">
        <f>IF(ISERROR(VLOOKUP($S1678,Datos!$B$25:$C$29,2,0)),"", VLOOKUP($S1678,Datos!$B$25:$C$29,2,0))</f>
        <v>Alta</v>
      </c>
      <c r="U1678" s="198" t="str">
        <f>VLOOKUP($S1678,'Efectividad de Controles'!$B$5:$D$9,3,0)</f>
        <v>Impacto / Probabilidad</v>
      </c>
      <c r="V1678" s="177"/>
      <c r="W1678" s="177"/>
      <c r="X1678" s="178" t="s">
        <v>191</v>
      </c>
      <c r="Y1678" s="178" t="s">
        <v>196</v>
      </c>
      <c r="Z1678" s="198">
        <f>IF( AND($X1678&lt;&gt;"", $Y1678&lt;&gt;""), VLOOKUP( IF(ISERROR(VLOOKUP($X1678,Datos!$B$8:$C$13,2,0)),0,VLOOKUP($X1678,Datos!$B$8:$C$13,2,0)), Datos!$I$9:$N$13, IF(ISERROR(VLOOKUP($Y1678,Datos!$B$17:$C$21,2,0)),0,VLOOKUP($Y1678, Datos!$B$17:$C$21,2,0)+1),  0),  "-")</f>
        <v>25</v>
      </c>
      <c r="AA1678" s="177"/>
      <c r="AB1678" s="177"/>
      <c r="AC1678" s="179"/>
      <c r="AD1678" s="180"/>
      <c r="AE1678" s="198">
        <f t="shared" si="78"/>
        <v>22</v>
      </c>
      <c r="AF1678" s="198">
        <f t="shared" si="79"/>
        <v>25</v>
      </c>
      <c r="AG1678" s="178">
        <v>3</v>
      </c>
      <c r="AH1678" s="198" t="str">
        <f>IF(ISERROR(VLOOKUP($AG1678,Datos!$A$9:$E$13,2,0)),"",VLOOKUP($AG1678,Datos!$A$9:$E$13,2,0))</f>
        <v>3 Moderado</v>
      </c>
      <c r="AI1678" s="197" t="str">
        <f>IF(ISERROR(VLOOKUP($AJ1678,Datos!$D$8:$E$13,2,0)),0,VLOOKUP($AJ1678,Datos!$D$8:$E$13,2,0))</f>
        <v>Extremadamente Dañino</v>
      </c>
      <c r="AJ1678" s="198">
        <f>IF(ISERROR(VLOOKUP($X1678,Datos!$B$8:$E$13,3,0)), 0, VLOOKUP($X1678,Datos!$B$8:$E$13,3,0))</f>
        <v>4</v>
      </c>
      <c r="AK1678" s="198">
        <f>IF(ISERROR(VLOOKUP(AL1678,Datos!D1671:E1676,2,0)),0,VLOOKUP(AL1678,Datos!D1671:E1676,2,0))</f>
        <v>0</v>
      </c>
      <c r="AL1678" s="198">
        <f>IF(ISERROR(VLOOKUP(Y1678,Datos!B1671:E1676,3,0)),0,VLOOKUP(Y1678,Datos!B1671:E1676,3,0))</f>
        <v>0</v>
      </c>
      <c r="AM1678" s="198">
        <f t="shared" si="80"/>
        <v>4</v>
      </c>
      <c r="AN1678" s="198" t="str">
        <f>IF(ISERROR(VLOOKUP($AM1678,Datos!$I$24:$J$28,2,0)),"-",VLOOKUP($AM1678,Datos!$I$24:$J$28,2,0))</f>
        <v>Moderado</v>
      </c>
    </row>
    <row r="1679" spans="1:40" s="199" customFormat="1">
      <c r="A1679" s="196"/>
      <c r="B1679" s="177"/>
      <c r="C1679" s="177"/>
      <c r="D1679" s="177"/>
      <c r="E1679" s="177"/>
      <c r="F1679" s="177"/>
      <c r="G1679" s="177"/>
      <c r="H1679" s="177"/>
      <c r="I1679" s="177"/>
      <c r="J1679" s="177"/>
      <c r="K1679" s="177"/>
      <c r="L1679" s="177"/>
      <c r="M1679" s="178" t="s">
        <v>191</v>
      </c>
      <c r="N1679" s="178" t="s">
        <v>194</v>
      </c>
      <c r="O1679" s="198">
        <f>IF( AND($M1679&lt;&gt;"", $N1679&lt;&gt;""), VLOOKUP( IF(ISERROR(VLOOKUP($M1679,Datos!$B$8:$C$13,2,0)),0,VLOOKUP($M1679,Datos!$B$8:$C$13,2,0)), Datos!$I$9:$N$13, IF(ISERROR(VLOOKUP($N1679,Datos!$B$17:$C$21,2,0)),0,VLOOKUP($N1679, Datos!$B$17:$C$21,2,0)+1),  0),  "-")</f>
        <v>22</v>
      </c>
      <c r="P1679" s="177"/>
      <c r="Q1679" s="177"/>
      <c r="R1679" s="177"/>
      <c r="S1679" s="178" t="s">
        <v>40</v>
      </c>
      <c r="T1679" s="198" t="str">
        <f>IF(ISERROR(VLOOKUP($S1679,Datos!$B$25:$C$29,2,0)),"", VLOOKUP($S1679,Datos!$B$25:$C$29,2,0))</f>
        <v>Alta</v>
      </c>
      <c r="U1679" s="198" t="str">
        <f>VLOOKUP($S1679,'Efectividad de Controles'!$B$5:$D$9,3,0)</f>
        <v>Impacto / Probabilidad</v>
      </c>
      <c r="V1679" s="177"/>
      <c r="W1679" s="177"/>
      <c r="X1679" s="178" t="s">
        <v>191</v>
      </c>
      <c r="Y1679" s="178" t="s">
        <v>196</v>
      </c>
      <c r="Z1679" s="198">
        <f>IF( AND($X1679&lt;&gt;"", $Y1679&lt;&gt;""), VLOOKUP( IF(ISERROR(VLOOKUP($X1679,Datos!$B$8:$C$13,2,0)),0,VLOOKUP($X1679,Datos!$B$8:$C$13,2,0)), Datos!$I$9:$N$13, IF(ISERROR(VLOOKUP($Y1679,Datos!$B$17:$C$21,2,0)),0,VLOOKUP($Y1679, Datos!$B$17:$C$21,2,0)+1),  0),  "-")</f>
        <v>25</v>
      </c>
      <c r="AA1679" s="177"/>
      <c r="AB1679" s="177"/>
      <c r="AC1679" s="179"/>
      <c r="AD1679" s="180"/>
      <c r="AE1679" s="198">
        <f t="shared" si="78"/>
        <v>22</v>
      </c>
      <c r="AF1679" s="198">
        <f t="shared" si="79"/>
        <v>25</v>
      </c>
      <c r="AG1679" s="178">
        <v>3</v>
      </c>
      <c r="AH1679" s="198" t="str">
        <f>IF(ISERROR(VLOOKUP($AG1679,Datos!$A$9:$E$13,2,0)),"",VLOOKUP($AG1679,Datos!$A$9:$E$13,2,0))</f>
        <v>3 Moderado</v>
      </c>
      <c r="AI1679" s="197" t="str">
        <f>IF(ISERROR(VLOOKUP($AJ1679,Datos!$D$8:$E$13,2,0)),0,VLOOKUP($AJ1679,Datos!$D$8:$E$13,2,0))</f>
        <v>Extremadamente Dañino</v>
      </c>
      <c r="AJ1679" s="198">
        <f>IF(ISERROR(VLOOKUP($X1679,Datos!$B$8:$E$13,3,0)), 0, VLOOKUP($X1679,Datos!$B$8:$E$13,3,0))</f>
        <v>4</v>
      </c>
      <c r="AK1679" s="198">
        <f>IF(ISERROR(VLOOKUP(AL1679,Datos!D1672:E1677,2,0)),0,VLOOKUP(AL1679,Datos!D1672:E1677,2,0))</f>
        <v>0</v>
      </c>
      <c r="AL1679" s="198">
        <f>IF(ISERROR(VLOOKUP(Y1679,Datos!B1672:E1677,3,0)),0,VLOOKUP(Y1679,Datos!B1672:E1677,3,0))</f>
        <v>0</v>
      </c>
      <c r="AM1679" s="198">
        <f t="shared" si="80"/>
        <v>4</v>
      </c>
      <c r="AN1679" s="198" t="str">
        <f>IF(ISERROR(VLOOKUP($AM1679,Datos!$I$24:$J$28,2,0)),"-",VLOOKUP($AM1679,Datos!$I$24:$J$28,2,0))</f>
        <v>Moderado</v>
      </c>
    </row>
    <row r="1680" spans="1:40" s="199" customFormat="1">
      <c r="A1680" s="196"/>
      <c r="B1680" s="177"/>
      <c r="C1680" s="177"/>
      <c r="D1680" s="177"/>
      <c r="E1680" s="177"/>
      <c r="F1680" s="177"/>
      <c r="G1680" s="177"/>
      <c r="H1680" s="177"/>
      <c r="I1680" s="177"/>
      <c r="J1680" s="177"/>
      <c r="K1680" s="177"/>
      <c r="L1680" s="177"/>
      <c r="M1680" s="178" t="s">
        <v>191</v>
      </c>
      <c r="N1680" s="178" t="s">
        <v>194</v>
      </c>
      <c r="O1680" s="198">
        <f>IF( AND($M1680&lt;&gt;"", $N1680&lt;&gt;""), VLOOKUP( IF(ISERROR(VLOOKUP($M1680,Datos!$B$8:$C$13,2,0)),0,VLOOKUP($M1680,Datos!$B$8:$C$13,2,0)), Datos!$I$9:$N$13, IF(ISERROR(VLOOKUP($N1680,Datos!$B$17:$C$21,2,0)),0,VLOOKUP($N1680, Datos!$B$17:$C$21,2,0)+1),  0),  "-")</f>
        <v>22</v>
      </c>
      <c r="P1680" s="177"/>
      <c r="Q1680" s="177"/>
      <c r="R1680" s="177"/>
      <c r="S1680" s="178" t="s">
        <v>40</v>
      </c>
      <c r="T1680" s="198" t="str">
        <f>IF(ISERROR(VLOOKUP($S1680,Datos!$B$25:$C$29,2,0)),"", VLOOKUP($S1680,Datos!$B$25:$C$29,2,0))</f>
        <v>Alta</v>
      </c>
      <c r="U1680" s="198" t="str">
        <f>VLOOKUP($S1680,'Efectividad de Controles'!$B$5:$D$9,3,0)</f>
        <v>Impacto / Probabilidad</v>
      </c>
      <c r="V1680" s="177"/>
      <c r="W1680" s="177"/>
      <c r="X1680" s="178" t="s">
        <v>191</v>
      </c>
      <c r="Y1680" s="178" t="s">
        <v>196</v>
      </c>
      <c r="Z1680" s="198">
        <f>IF( AND($X1680&lt;&gt;"", $Y1680&lt;&gt;""), VLOOKUP( IF(ISERROR(VLOOKUP($X1680,Datos!$B$8:$C$13,2,0)),0,VLOOKUP($X1680,Datos!$B$8:$C$13,2,0)), Datos!$I$9:$N$13, IF(ISERROR(VLOOKUP($Y1680,Datos!$B$17:$C$21,2,0)),0,VLOOKUP($Y1680, Datos!$B$17:$C$21,2,0)+1),  0),  "-")</f>
        <v>25</v>
      </c>
      <c r="AA1680" s="177"/>
      <c r="AB1680" s="177"/>
      <c r="AC1680" s="179"/>
      <c r="AD1680" s="180"/>
      <c r="AE1680" s="198">
        <f t="shared" si="78"/>
        <v>22</v>
      </c>
      <c r="AF1680" s="198">
        <f t="shared" si="79"/>
        <v>25</v>
      </c>
      <c r="AG1680" s="178">
        <v>3</v>
      </c>
      <c r="AH1680" s="198" t="str">
        <f>IF(ISERROR(VLOOKUP($AG1680,Datos!$A$9:$E$13,2,0)),"",VLOOKUP($AG1680,Datos!$A$9:$E$13,2,0))</f>
        <v>3 Moderado</v>
      </c>
      <c r="AI1680" s="197" t="str">
        <f>IF(ISERROR(VLOOKUP($AJ1680,Datos!$D$8:$E$13,2,0)),0,VLOOKUP($AJ1680,Datos!$D$8:$E$13,2,0))</f>
        <v>Extremadamente Dañino</v>
      </c>
      <c r="AJ1680" s="198">
        <f>IF(ISERROR(VLOOKUP($X1680,Datos!$B$8:$E$13,3,0)), 0, VLOOKUP($X1680,Datos!$B$8:$E$13,3,0))</f>
        <v>4</v>
      </c>
      <c r="AK1680" s="198">
        <f>IF(ISERROR(VLOOKUP(AL1680,Datos!D1673:E1678,2,0)),0,VLOOKUP(AL1680,Datos!D1673:E1678,2,0))</f>
        <v>0</v>
      </c>
      <c r="AL1680" s="198">
        <f>IF(ISERROR(VLOOKUP(Y1680,Datos!B1673:E1678,3,0)),0,VLOOKUP(Y1680,Datos!B1673:E1678,3,0))</f>
        <v>0</v>
      </c>
      <c r="AM1680" s="198">
        <f t="shared" si="80"/>
        <v>4</v>
      </c>
      <c r="AN1680" s="198" t="str">
        <f>IF(ISERROR(VLOOKUP($AM1680,Datos!$I$24:$J$28,2,0)),"-",VLOOKUP($AM1680,Datos!$I$24:$J$28,2,0))</f>
        <v>Moderado</v>
      </c>
    </row>
    <row r="1681" spans="1:40" s="199" customFormat="1">
      <c r="A1681" s="196"/>
      <c r="B1681" s="177"/>
      <c r="C1681" s="177"/>
      <c r="D1681" s="177"/>
      <c r="E1681" s="177"/>
      <c r="F1681" s="177"/>
      <c r="G1681" s="177"/>
      <c r="H1681" s="177"/>
      <c r="I1681" s="177"/>
      <c r="J1681" s="177"/>
      <c r="K1681" s="177"/>
      <c r="L1681" s="177"/>
      <c r="M1681" s="178" t="s">
        <v>191</v>
      </c>
      <c r="N1681" s="178" t="s">
        <v>194</v>
      </c>
      <c r="O1681" s="198">
        <f>IF( AND($M1681&lt;&gt;"", $N1681&lt;&gt;""), VLOOKUP( IF(ISERROR(VLOOKUP($M1681,Datos!$B$8:$C$13,2,0)),0,VLOOKUP($M1681,Datos!$B$8:$C$13,2,0)), Datos!$I$9:$N$13, IF(ISERROR(VLOOKUP($N1681,Datos!$B$17:$C$21,2,0)),0,VLOOKUP($N1681, Datos!$B$17:$C$21,2,0)+1),  0),  "-")</f>
        <v>22</v>
      </c>
      <c r="P1681" s="177"/>
      <c r="Q1681" s="177"/>
      <c r="R1681" s="177"/>
      <c r="S1681" s="178" t="s">
        <v>40</v>
      </c>
      <c r="T1681" s="198" t="str">
        <f>IF(ISERROR(VLOOKUP($S1681,Datos!$B$25:$C$29,2,0)),"", VLOOKUP($S1681,Datos!$B$25:$C$29,2,0))</f>
        <v>Alta</v>
      </c>
      <c r="U1681" s="198" t="str">
        <f>VLOOKUP($S1681,'Efectividad de Controles'!$B$5:$D$9,3,0)</f>
        <v>Impacto / Probabilidad</v>
      </c>
      <c r="V1681" s="177"/>
      <c r="W1681" s="177"/>
      <c r="X1681" s="178" t="s">
        <v>191</v>
      </c>
      <c r="Y1681" s="178" t="s">
        <v>196</v>
      </c>
      <c r="Z1681" s="198">
        <f>IF( AND($X1681&lt;&gt;"", $Y1681&lt;&gt;""), VLOOKUP( IF(ISERROR(VLOOKUP($X1681,Datos!$B$8:$C$13,2,0)),0,VLOOKUP($X1681,Datos!$B$8:$C$13,2,0)), Datos!$I$9:$N$13, IF(ISERROR(VLOOKUP($Y1681,Datos!$B$17:$C$21,2,0)),0,VLOOKUP($Y1681, Datos!$B$17:$C$21,2,0)+1),  0),  "-")</f>
        <v>25</v>
      </c>
      <c r="AA1681" s="177"/>
      <c r="AB1681" s="177"/>
      <c r="AC1681" s="179"/>
      <c r="AD1681" s="180"/>
      <c r="AE1681" s="198">
        <f t="shared" si="78"/>
        <v>22</v>
      </c>
      <c r="AF1681" s="198">
        <f t="shared" si="79"/>
        <v>25</v>
      </c>
      <c r="AG1681" s="178">
        <v>3</v>
      </c>
      <c r="AH1681" s="198" t="str">
        <f>IF(ISERROR(VLOOKUP($AG1681,Datos!$A$9:$E$13,2,0)),"",VLOOKUP($AG1681,Datos!$A$9:$E$13,2,0))</f>
        <v>3 Moderado</v>
      </c>
      <c r="AI1681" s="197" t="str">
        <f>IF(ISERROR(VLOOKUP($AJ1681,Datos!$D$8:$E$13,2,0)),0,VLOOKUP($AJ1681,Datos!$D$8:$E$13,2,0))</f>
        <v>Extremadamente Dañino</v>
      </c>
      <c r="AJ1681" s="198">
        <f>IF(ISERROR(VLOOKUP($X1681,Datos!$B$8:$E$13,3,0)), 0, VLOOKUP($X1681,Datos!$B$8:$E$13,3,0))</f>
        <v>4</v>
      </c>
      <c r="AK1681" s="198">
        <f>IF(ISERROR(VLOOKUP(AL1681,Datos!D1674:E1679,2,0)),0,VLOOKUP(AL1681,Datos!D1674:E1679,2,0))</f>
        <v>0</v>
      </c>
      <c r="AL1681" s="198">
        <f>IF(ISERROR(VLOOKUP(Y1681,Datos!B1674:E1679,3,0)),0,VLOOKUP(Y1681,Datos!B1674:E1679,3,0))</f>
        <v>0</v>
      </c>
      <c r="AM1681" s="198">
        <f t="shared" si="80"/>
        <v>4</v>
      </c>
      <c r="AN1681" s="198" t="str">
        <f>IF(ISERROR(VLOOKUP($AM1681,Datos!$I$24:$J$28,2,0)),"-",VLOOKUP($AM1681,Datos!$I$24:$J$28,2,0))</f>
        <v>Moderado</v>
      </c>
    </row>
    <row r="1682" spans="1:40" s="199" customFormat="1">
      <c r="A1682" s="196"/>
      <c r="B1682" s="177"/>
      <c r="C1682" s="177"/>
      <c r="D1682" s="177"/>
      <c r="E1682" s="177"/>
      <c r="F1682" s="177"/>
      <c r="G1682" s="177"/>
      <c r="H1682" s="177"/>
      <c r="I1682" s="177"/>
      <c r="J1682" s="177"/>
      <c r="K1682" s="177"/>
      <c r="L1682" s="177"/>
      <c r="M1682" s="178" t="s">
        <v>191</v>
      </c>
      <c r="N1682" s="178" t="s">
        <v>194</v>
      </c>
      <c r="O1682" s="198">
        <f>IF( AND($M1682&lt;&gt;"", $N1682&lt;&gt;""), VLOOKUP( IF(ISERROR(VLOOKUP($M1682,Datos!$B$8:$C$13,2,0)),0,VLOOKUP($M1682,Datos!$B$8:$C$13,2,0)), Datos!$I$9:$N$13, IF(ISERROR(VLOOKUP($N1682,Datos!$B$17:$C$21,2,0)),0,VLOOKUP($N1682, Datos!$B$17:$C$21,2,0)+1),  0),  "-")</f>
        <v>22</v>
      </c>
      <c r="P1682" s="177"/>
      <c r="Q1682" s="177"/>
      <c r="R1682" s="177"/>
      <c r="S1682" s="178" t="s">
        <v>40</v>
      </c>
      <c r="T1682" s="198" t="str">
        <f>IF(ISERROR(VLOOKUP($S1682,Datos!$B$25:$C$29,2,0)),"", VLOOKUP($S1682,Datos!$B$25:$C$29,2,0))</f>
        <v>Alta</v>
      </c>
      <c r="U1682" s="198" t="str">
        <f>VLOOKUP($S1682,'Efectividad de Controles'!$B$5:$D$9,3,0)</f>
        <v>Impacto / Probabilidad</v>
      </c>
      <c r="V1682" s="177"/>
      <c r="W1682" s="177"/>
      <c r="X1682" s="178" t="s">
        <v>191</v>
      </c>
      <c r="Y1682" s="178" t="s">
        <v>196</v>
      </c>
      <c r="Z1682" s="198">
        <f>IF( AND($X1682&lt;&gt;"", $Y1682&lt;&gt;""), VLOOKUP( IF(ISERROR(VLOOKUP($X1682,Datos!$B$8:$C$13,2,0)),0,VLOOKUP($X1682,Datos!$B$8:$C$13,2,0)), Datos!$I$9:$N$13, IF(ISERROR(VLOOKUP($Y1682,Datos!$B$17:$C$21,2,0)),0,VLOOKUP($Y1682, Datos!$B$17:$C$21,2,0)+1),  0),  "-")</f>
        <v>25</v>
      </c>
      <c r="AA1682" s="177"/>
      <c r="AB1682" s="177"/>
      <c r="AC1682" s="179"/>
      <c r="AD1682" s="180"/>
      <c r="AE1682" s="198">
        <f t="shared" si="78"/>
        <v>22</v>
      </c>
      <c r="AF1682" s="198">
        <f t="shared" si="79"/>
        <v>25</v>
      </c>
      <c r="AG1682" s="178">
        <v>3</v>
      </c>
      <c r="AH1682" s="198" t="str">
        <f>IF(ISERROR(VLOOKUP($AG1682,Datos!$A$9:$E$13,2,0)),"",VLOOKUP($AG1682,Datos!$A$9:$E$13,2,0))</f>
        <v>3 Moderado</v>
      </c>
      <c r="AI1682" s="197" t="str">
        <f>IF(ISERROR(VLOOKUP($AJ1682,Datos!$D$8:$E$13,2,0)),0,VLOOKUP($AJ1682,Datos!$D$8:$E$13,2,0))</f>
        <v>Extremadamente Dañino</v>
      </c>
      <c r="AJ1682" s="198">
        <f>IF(ISERROR(VLOOKUP($X1682,Datos!$B$8:$E$13,3,0)), 0, VLOOKUP($X1682,Datos!$B$8:$E$13,3,0))</f>
        <v>4</v>
      </c>
      <c r="AK1682" s="198">
        <f>IF(ISERROR(VLOOKUP(AL1682,Datos!D1675:E1680,2,0)),0,VLOOKUP(AL1682,Datos!D1675:E1680,2,0))</f>
        <v>0</v>
      </c>
      <c r="AL1682" s="198">
        <f>IF(ISERROR(VLOOKUP(Y1682,Datos!B1675:E1680,3,0)),0,VLOOKUP(Y1682,Datos!B1675:E1680,3,0))</f>
        <v>0</v>
      </c>
      <c r="AM1682" s="198">
        <f t="shared" si="80"/>
        <v>4</v>
      </c>
      <c r="AN1682" s="198" t="str">
        <f>IF(ISERROR(VLOOKUP($AM1682,Datos!$I$24:$J$28,2,0)),"-",VLOOKUP($AM1682,Datos!$I$24:$J$28,2,0))</f>
        <v>Moderado</v>
      </c>
    </row>
    <row r="1683" spans="1:40" s="199" customFormat="1">
      <c r="A1683" s="196"/>
      <c r="B1683" s="177"/>
      <c r="C1683" s="177"/>
      <c r="D1683" s="177"/>
      <c r="E1683" s="177"/>
      <c r="F1683" s="177"/>
      <c r="G1683" s="177"/>
      <c r="H1683" s="177"/>
      <c r="I1683" s="177"/>
      <c r="J1683" s="177"/>
      <c r="K1683" s="177"/>
      <c r="L1683" s="177"/>
      <c r="M1683" s="178" t="s">
        <v>191</v>
      </c>
      <c r="N1683" s="178" t="s">
        <v>194</v>
      </c>
      <c r="O1683" s="198">
        <f>IF( AND($M1683&lt;&gt;"", $N1683&lt;&gt;""), VLOOKUP( IF(ISERROR(VLOOKUP($M1683,Datos!$B$8:$C$13,2,0)),0,VLOOKUP($M1683,Datos!$B$8:$C$13,2,0)), Datos!$I$9:$N$13, IF(ISERROR(VLOOKUP($N1683,Datos!$B$17:$C$21,2,0)),0,VLOOKUP($N1683, Datos!$B$17:$C$21,2,0)+1),  0),  "-")</f>
        <v>22</v>
      </c>
      <c r="P1683" s="177"/>
      <c r="Q1683" s="177"/>
      <c r="R1683" s="177"/>
      <c r="S1683" s="178" t="s">
        <v>40</v>
      </c>
      <c r="T1683" s="198" t="str">
        <f>IF(ISERROR(VLOOKUP($S1683,Datos!$B$25:$C$29,2,0)),"", VLOOKUP($S1683,Datos!$B$25:$C$29,2,0))</f>
        <v>Alta</v>
      </c>
      <c r="U1683" s="198" t="str">
        <f>VLOOKUP($S1683,'Efectividad de Controles'!$B$5:$D$9,3,0)</f>
        <v>Impacto / Probabilidad</v>
      </c>
      <c r="V1683" s="177"/>
      <c r="W1683" s="177"/>
      <c r="X1683" s="178" t="s">
        <v>191</v>
      </c>
      <c r="Y1683" s="178" t="s">
        <v>196</v>
      </c>
      <c r="Z1683" s="198">
        <f>IF( AND($X1683&lt;&gt;"", $Y1683&lt;&gt;""), VLOOKUP( IF(ISERROR(VLOOKUP($X1683,Datos!$B$8:$C$13,2,0)),0,VLOOKUP($X1683,Datos!$B$8:$C$13,2,0)), Datos!$I$9:$N$13, IF(ISERROR(VLOOKUP($Y1683,Datos!$B$17:$C$21,2,0)),0,VLOOKUP($Y1683, Datos!$B$17:$C$21,2,0)+1),  0),  "-")</f>
        <v>25</v>
      </c>
      <c r="AA1683" s="177"/>
      <c r="AB1683" s="177"/>
      <c r="AC1683" s="179"/>
      <c r="AD1683" s="180"/>
      <c r="AE1683" s="198">
        <f t="shared" si="78"/>
        <v>22</v>
      </c>
      <c r="AF1683" s="198">
        <f t="shared" si="79"/>
        <v>25</v>
      </c>
      <c r="AG1683" s="178">
        <v>3</v>
      </c>
      <c r="AH1683" s="198" t="str">
        <f>IF(ISERROR(VLOOKUP($AG1683,Datos!$A$9:$E$13,2,0)),"",VLOOKUP($AG1683,Datos!$A$9:$E$13,2,0))</f>
        <v>3 Moderado</v>
      </c>
      <c r="AI1683" s="197" t="str">
        <f>IF(ISERROR(VLOOKUP($AJ1683,Datos!$D$8:$E$13,2,0)),0,VLOOKUP($AJ1683,Datos!$D$8:$E$13,2,0))</f>
        <v>Extremadamente Dañino</v>
      </c>
      <c r="AJ1683" s="198">
        <f>IF(ISERROR(VLOOKUP($X1683,Datos!$B$8:$E$13,3,0)), 0, VLOOKUP($X1683,Datos!$B$8:$E$13,3,0))</f>
        <v>4</v>
      </c>
      <c r="AK1683" s="198">
        <f>IF(ISERROR(VLOOKUP(AL1683,Datos!D1676:E1681,2,0)),0,VLOOKUP(AL1683,Datos!D1676:E1681,2,0))</f>
        <v>0</v>
      </c>
      <c r="AL1683" s="198">
        <f>IF(ISERROR(VLOOKUP(Y1683,Datos!B1676:E1681,3,0)),0,VLOOKUP(Y1683,Datos!B1676:E1681,3,0))</f>
        <v>0</v>
      </c>
      <c r="AM1683" s="198">
        <f t="shared" si="80"/>
        <v>4</v>
      </c>
      <c r="AN1683" s="198" t="str">
        <f>IF(ISERROR(VLOOKUP($AM1683,Datos!$I$24:$J$28,2,0)),"-",VLOOKUP($AM1683,Datos!$I$24:$J$28,2,0))</f>
        <v>Moderado</v>
      </c>
    </row>
    <row r="1684" spans="1:40" s="199" customFormat="1">
      <c r="A1684" s="196"/>
      <c r="B1684" s="177"/>
      <c r="C1684" s="177"/>
      <c r="D1684" s="177"/>
      <c r="E1684" s="177"/>
      <c r="F1684" s="177"/>
      <c r="G1684" s="177"/>
      <c r="H1684" s="177"/>
      <c r="I1684" s="177"/>
      <c r="J1684" s="177"/>
      <c r="K1684" s="177"/>
      <c r="L1684" s="177"/>
      <c r="M1684" s="178" t="s">
        <v>191</v>
      </c>
      <c r="N1684" s="178" t="s">
        <v>194</v>
      </c>
      <c r="O1684" s="198">
        <f>IF( AND($M1684&lt;&gt;"", $N1684&lt;&gt;""), VLOOKUP( IF(ISERROR(VLOOKUP($M1684,Datos!$B$8:$C$13,2,0)),0,VLOOKUP($M1684,Datos!$B$8:$C$13,2,0)), Datos!$I$9:$N$13, IF(ISERROR(VLOOKUP($N1684,Datos!$B$17:$C$21,2,0)),0,VLOOKUP($N1684, Datos!$B$17:$C$21,2,0)+1),  0),  "-")</f>
        <v>22</v>
      </c>
      <c r="P1684" s="177"/>
      <c r="Q1684" s="177"/>
      <c r="R1684" s="177"/>
      <c r="S1684" s="178" t="s">
        <v>40</v>
      </c>
      <c r="T1684" s="198" t="str">
        <f>IF(ISERROR(VLOOKUP($S1684,Datos!$B$25:$C$29,2,0)),"", VLOOKUP($S1684,Datos!$B$25:$C$29,2,0))</f>
        <v>Alta</v>
      </c>
      <c r="U1684" s="198" t="str">
        <f>VLOOKUP($S1684,'Efectividad de Controles'!$B$5:$D$9,3,0)</f>
        <v>Impacto / Probabilidad</v>
      </c>
      <c r="V1684" s="177"/>
      <c r="W1684" s="177"/>
      <c r="X1684" s="178" t="s">
        <v>191</v>
      </c>
      <c r="Y1684" s="178" t="s">
        <v>196</v>
      </c>
      <c r="Z1684" s="198">
        <f>IF( AND($X1684&lt;&gt;"", $Y1684&lt;&gt;""), VLOOKUP( IF(ISERROR(VLOOKUP($X1684,Datos!$B$8:$C$13,2,0)),0,VLOOKUP($X1684,Datos!$B$8:$C$13,2,0)), Datos!$I$9:$N$13, IF(ISERROR(VLOOKUP($Y1684,Datos!$B$17:$C$21,2,0)),0,VLOOKUP($Y1684, Datos!$B$17:$C$21,2,0)+1),  0),  "-")</f>
        <v>25</v>
      </c>
      <c r="AA1684" s="177"/>
      <c r="AB1684" s="177"/>
      <c r="AC1684" s="179"/>
      <c r="AD1684" s="180"/>
      <c r="AE1684" s="198">
        <f t="shared" si="78"/>
        <v>22</v>
      </c>
      <c r="AF1684" s="198">
        <f t="shared" si="79"/>
        <v>25</v>
      </c>
      <c r="AG1684" s="178">
        <v>3</v>
      </c>
      <c r="AH1684" s="198" t="str">
        <f>IF(ISERROR(VLOOKUP($AG1684,Datos!$A$9:$E$13,2,0)),"",VLOOKUP($AG1684,Datos!$A$9:$E$13,2,0))</f>
        <v>3 Moderado</v>
      </c>
      <c r="AI1684" s="197" t="str">
        <f>IF(ISERROR(VLOOKUP($AJ1684,Datos!$D$8:$E$13,2,0)),0,VLOOKUP($AJ1684,Datos!$D$8:$E$13,2,0))</f>
        <v>Extremadamente Dañino</v>
      </c>
      <c r="AJ1684" s="198">
        <f>IF(ISERROR(VLOOKUP($X1684,Datos!$B$8:$E$13,3,0)), 0, VLOOKUP($X1684,Datos!$B$8:$E$13,3,0))</f>
        <v>4</v>
      </c>
      <c r="AK1684" s="198">
        <f>IF(ISERROR(VLOOKUP(AL1684,Datos!D1677:E1682,2,0)),0,VLOOKUP(AL1684,Datos!D1677:E1682,2,0))</f>
        <v>0</v>
      </c>
      <c r="AL1684" s="198">
        <f>IF(ISERROR(VLOOKUP(Y1684,Datos!B1677:E1682,3,0)),0,VLOOKUP(Y1684,Datos!B1677:E1682,3,0))</f>
        <v>0</v>
      </c>
      <c r="AM1684" s="198">
        <f t="shared" si="80"/>
        <v>4</v>
      </c>
      <c r="AN1684" s="198" t="str">
        <f>IF(ISERROR(VLOOKUP($AM1684,Datos!$I$24:$J$28,2,0)),"-",VLOOKUP($AM1684,Datos!$I$24:$J$28,2,0))</f>
        <v>Moderado</v>
      </c>
    </row>
    <row r="1685" spans="1:40" s="199" customFormat="1">
      <c r="A1685" s="196"/>
      <c r="B1685" s="177"/>
      <c r="C1685" s="177"/>
      <c r="D1685" s="177"/>
      <c r="E1685" s="177"/>
      <c r="F1685" s="177"/>
      <c r="G1685" s="177"/>
      <c r="H1685" s="177"/>
      <c r="I1685" s="177"/>
      <c r="J1685" s="177"/>
      <c r="K1685" s="177"/>
      <c r="L1685" s="177"/>
      <c r="M1685" s="178" t="s">
        <v>191</v>
      </c>
      <c r="N1685" s="178" t="s">
        <v>194</v>
      </c>
      <c r="O1685" s="198">
        <f>IF( AND($M1685&lt;&gt;"", $N1685&lt;&gt;""), VLOOKUP( IF(ISERROR(VLOOKUP($M1685,Datos!$B$8:$C$13,2,0)),0,VLOOKUP($M1685,Datos!$B$8:$C$13,2,0)), Datos!$I$9:$N$13, IF(ISERROR(VLOOKUP($N1685,Datos!$B$17:$C$21,2,0)),0,VLOOKUP($N1685, Datos!$B$17:$C$21,2,0)+1),  0),  "-")</f>
        <v>22</v>
      </c>
      <c r="P1685" s="177"/>
      <c r="Q1685" s="177"/>
      <c r="R1685" s="177"/>
      <c r="S1685" s="178" t="s">
        <v>40</v>
      </c>
      <c r="T1685" s="198" t="str">
        <f>IF(ISERROR(VLOOKUP($S1685,Datos!$B$25:$C$29,2,0)),"", VLOOKUP($S1685,Datos!$B$25:$C$29,2,0))</f>
        <v>Alta</v>
      </c>
      <c r="U1685" s="198" t="str">
        <f>VLOOKUP($S1685,'Efectividad de Controles'!$B$5:$D$9,3,0)</f>
        <v>Impacto / Probabilidad</v>
      </c>
      <c r="V1685" s="177"/>
      <c r="W1685" s="177"/>
      <c r="X1685" s="178" t="s">
        <v>191</v>
      </c>
      <c r="Y1685" s="178" t="s">
        <v>196</v>
      </c>
      <c r="Z1685" s="198">
        <f>IF( AND($X1685&lt;&gt;"", $Y1685&lt;&gt;""), VLOOKUP( IF(ISERROR(VLOOKUP($X1685,Datos!$B$8:$C$13,2,0)),0,VLOOKUP($X1685,Datos!$B$8:$C$13,2,0)), Datos!$I$9:$N$13, IF(ISERROR(VLOOKUP($Y1685,Datos!$B$17:$C$21,2,0)),0,VLOOKUP($Y1685, Datos!$B$17:$C$21,2,0)+1),  0),  "-")</f>
        <v>25</v>
      </c>
      <c r="AA1685" s="177"/>
      <c r="AB1685" s="177"/>
      <c r="AC1685" s="179"/>
      <c r="AD1685" s="180"/>
      <c r="AE1685" s="198">
        <f t="shared" si="78"/>
        <v>22</v>
      </c>
      <c r="AF1685" s="198">
        <f t="shared" si="79"/>
        <v>25</v>
      </c>
      <c r="AG1685" s="178">
        <v>3</v>
      </c>
      <c r="AH1685" s="198" t="str">
        <f>IF(ISERROR(VLOOKUP($AG1685,Datos!$A$9:$E$13,2,0)),"",VLOOKUP($AG1685,Datos!$A$9:$E$13,2,0))</f>
        <v>3 Moderado</v>
      </c>
      <c r="AI1685" s="197" t="str">
        <f>IF(ISERROR(VLOOKUP($AJ1685,Datos!$D$8:$E$13,2,0)),0,VLOOKUP($AJ1685,Datos!$D$8:$E$13,2,0))</f>
        <v>Extremadamente Dañino</v>
      </c>
      <c r="AJ1685" s="198">
        <f>IF(ISERROR(VLOOKUP($X1685,Datos!$B$8:$E$13,3,0)), 0, VLOOKUP($X1685,Datos!$B$8:$E$13,3,0))</f>
        <v>4</v>
      </c>
      <c r="AK1685" s="198">
        <f>IF(ISERROR(VLOOKUP(AL1685,Datos!D1678:E1683,2,0)),0,VLOOKUP(AL1685,Datos!D1678:E1683,2,0))</f>
        <v>0</v>
      </c>
      <c r="AL1685" s="198">
        <f>IF(ISERROR(VLOOKUP(Y1685,Datos!B1678:E1683,3,0)),0,VLOOKUP(Y1685,Datos!B1678:E1683,3,0))</f>
        <v>0</v>
      </c>
      <c r="AM1685" s="198">
        <f t="shared" si="80"/>
        <v>4</v>
      </c>
      <c r="AN1685" s="198" t="str">
        <f>IF(ISERROR(VLOOKUP($AM1685,Datos!$I$24:$J$28,2,0)),"-",VLOOKUP($AM1685,Datos!$I$24:$J$28,2,0))</f>
        <v>Moderado</v>
      </c>
    </row>
    <row r="1686" spans="1:40" s="199" customFormat="1">
      <c r="A1686" s="196"/>
      <c r="B1686" s="177"/>
      <c r="C1686" s="177"/>
      <c r="D1686" s="177"/>
      <c r="E1686" s="177"/>
      <c r="F1686" s="177"/>
      <c r="G1686" s="177"/>
      <c r="H1686" s="177"/>
      <c r="I1686" s="177"/>
      <c r="J1686" s="177"/>
      <c r="K1686" s="177"/>
      <c r="L1686" s="177"/>
      <c r="M1686" s="178" t="s">
        <v>191</v>
      </c>
      <c r="N1686" s="178" t="s">
        <v>194</v>
      </c>
      <c r="O1686" s="198">
        <f>IF( AND($M1686&lt;&gt;"", $N1686&lt;&gt;""), VLOOKUP( IF(ISERROR(VLOOKUP($M1686,Datos!$B$8:$C$13,2,0)),0,VLOOKUP($M1686,Datos!$B$8:$C$13,2,0)), Datos!$I$9:$N$13, IF(ISERROR(VLOOKUP($N1686,Datos!$B$17:$C$21,2,0)),0,VLOOKUP($N1686, Datos!$B$17:$C$21,2,0)+1),  0),  "-")</f>
        <v>22</v>
      </c>
      <c r="P1686" s="177"/>
      <c r="Q1686" s="177"/>
      <c r="R1686" s="177"/>
      <c r="S1686" s="178" t="s">
        <v>40</v>
      </c>
      <c r="T1686" s="198" t="str">
        <f>IF(ISERROR(VLOOKUP($S1686,Datos!$B$25:$C$29,2,0)),"", VLOOKUP($S1686,Datos!$B$25:$C$29,2,0))</f>
        <v>Alta</v>
      </c>
      <c r="U1686" s="198" t="str">
        <f>VLOOKUP($S1686,'Efectividad de Controles'!$B$5:$D$9,3,0)</f>
        <v>Impacto / Probabilidad</v>
      </c>
      <c r="V1686" s="177"/>
      <c r="W1686" s="177"/>
      <c r="X1686" s="178" t="s">
        <v>191</v>
      </c>
      <c r="Y1686" s="178" t="s">
        <v>196</v>
      </c>
      <c r="Z1686" s="198">
        <f>IF( AND($X1686&lt;&gt;"", $Y1686&lt;&gt;""), VLOOKUP( IF(ISERROR(VLOOKUP($X1686,Datos!$B$8:$C$13,2,0)),0,VLOOKUP($X1686,Datos!$B$8:$C$13,2,0)), Datos!$I$9:$N$13, IF(ISERROR(VLOOKUP($Y1686,Datos!$B$17:$C$21,2,0)),0,VLOOKUP($Y1686, Datos!$B$17:$C$21,2,0)+1),  0),  "-")</f>
        <v>25</v>
      </c>
      <c r="AA1686" s="177"/>
      <c r="AB1686" s="177"/>
      <c r="AC1686" s="179"/>
      <c r="AD1686" s="180"/>
      <c r="AE1686" s="198">
        <f t="shared" si="78"/>
        <v>22</v>
      </c>
      <c r="AF1686" s="198">
        <f t="shared" si="79"/>
        <v>25</v>
      </c>
      <c r="AG1686" s="178">
        <v>3</v>
      </c>
      <c r="AH1686" s="198" t="str">
        <f>IF(ISERROR(VLOOKUP($AG1686,Datos!$A$9:$E$13,2,0)),"",VLOOKUP($AG1686,Datos!$A$9:$E$13,2,0))</f>
        <v>3 Moderado</v>
      </c>
      <c r="AI1686" s="197" t="str">
        <f>IF(ISERROR(VLOOKUP($AJ1686,Datos!$D$8:$E$13,2,0)),0,VLOOKUP($AJ1686,Datos!$D$8:$E$13,2,0))</f>
        <v>Extremadamente Dañino</v>
      </c>
      <c r="AJ1686" s="198">
        <f>IF(ISERROR(VLOOKUP($X1686,Datos!$B$8:$E$13,3,0)), 0, VLOOKUP($X1686,Datos!$B$8:$E$13,3,0))</f>
        <v>4</v>
      </c>
      <c r="AK1686" s="198">
        <f>IF(ISERROR(VLOOKUP(AL1686,Datos!D1679:E1684,2,0)),0,VLOOKUP(AL1686,Datos!D1679:E1684,2,0))</f>
        <v>0</v>
      </c>
      <c r="AL1686" s="198">
        <f>IF(ISERROR(VLOOKUP(Y1686,Datos!B1679:E1684,3,0)),0,VLOOKUP(Y1686,Datos!B1679:E1684,3,0))</f>
        <v>0</v>
      </c>
      <c r="AM1686" s="198">
        <f t="shared" si="80"/>
        <v>4</v>
      </c>
      <c r="AN1686" s="198" t="str">
        <f>IF(ISERROR(VLOOKUP($AM1686,Datos!$I$24:$J$28,2,0)),"-",VLOOKUP($AM1686,Datos!$I$24:$J$28,2,0))</f>
        <v>Moderado</v>
      </c>
    </row>
    <row r="1687" spans="1:40" s="199" customFormat="1">
      <c r="A1687" s="196"/>
      <c r="B1687" s="177"/>
      <c r="C1687" s="177"/>
      <c r="D1687" s="177"/>
      <c r="E1687" s="177"/>
      <c r="F1687" s="177"/>
      <c r="G1687" s="177"/>
      <c r="H1687" s="177"/>
      <c r="I1687" s="177"/>
      <c r="J1687" s="177"/>
      <c r="K1687" s="177"/>
      <c r="L1687" s="177"/>
      <c r="M1687" s="178" t="s">
        <v>191</v>
      </c>
      <c r="N1687" s="178" t="s">
        <v>194</v>
      </c>
      <c r="O1687" s="198">
        <f>IF( AND($M1687&lt;&gt;"", $N1687&lt;&gt;""), VLOOKUP( IF(ISERROR(VLOOKUP($M1687,Datos!$B$8:$C$13,2,0)),0,VLOOKUP($M1687,Datos!$B$8:$C$13,2,0)), Datos!$I$9:$N$13, IF(ISERROR(VLOOKUP($N1687,Datos!$B$17:$C$21,2,0)),0,VLOOKUP($N1687, Datos!$B$17:$C$21,2,0)+1),  0),  "-")</f>
        <v>22</v>
      </c>
      <c r="P1687" s="177"/>
      <c r="Q1687" s="177"/>
      <c r="R1687" s="177"/>
      <c r="S1687" s="178" t="s">
        <v>40</v>
      </c>
      <c r="T1687" s="198" t="str">
        <f>IF(ISERROR(VLOOKUP($S1687,Datos!$B$25:$C$29,2,0)),"", VLOOKUP($S1687,Datos!$B$25:$C$29,2,0))</f>
        <v>Alta</v>
      </c>
      <c r="U1687" s="198" t="str">
        <f>VLOOKUP($S1687,'Efectividad de Controles'!$B$5:$D$9,3,0)</f>
        <v>Impacto / Probabilidad</v>
      </c>
      <c r="V1687" s="177"/>
      <c r="W1687" s="177"/>
      <c r="X1687" s="178" t="s">
        <v>191</v>
      </c>
      <c r="Y1687" s="178" t="s">
        <v>196</v>
      </c>
      <c r="Z1687" s="198">
        <f>IF( AND($X1687&lt;&gt;"", $Y1687&lt;&gt;""), VLOOKUP( IF(ISERROR(VLOOKUP($X1687,Datos!$B$8:$C$13,2,0)),0,VLOOKUP($X1687,Datos!$B$8:$C$13,2,0)), Datos!$I$9:$N$13, IF(ISERROR(VLOOKUP($Y1687,Datos!$B$17:$C$21,2,0)),0,VLOOKUP($Y1687, Datos!$B$17:$C$21,2,0)+1),  0),  "-")</f>
        <v>25</v>
      </c>
      <c r="AA1687" s="177"/>
      <c r="AB1687" s="177"/>
      <c r="AC1687" s="179"/>
      <c r="AD1687" s="180"/>
      <c r="AE1687" s="198">
        <f t="shared" si="78"/>
        <v>22</v>
      </c>
      <c r="AF1687" s="198">
        <f t="shared" si="79"/>
        <v>25</v>
      </c>
      <c r="AG1687" s="178">
        <v>3</v>
      </c>
      <c r="AH1687" s="198" t="str">
        <f>IF(ISERROR(VLOOKUP($AG1687,Datos!$A$9:$E$13,2,0)),"",VLOOKUP($AG1687,Datos!$A$9:$E$13,2,0))</f>
        <v>3 Moderado</v>
      </c>
      <c r="AI1687" s="197" t="str">
        <f>IF(ISERROR(VLOOKUP($AJ1687,Datos!$D$8:$E$13,2,0)),0,VLOOKUP($AJ1687,Datos!$D$8:$E$13,2,0))</f>
        <v>Extremadamente Dañino</v>
      </c>
      <c r="AJ1687" s="198">
        <f>IF(ISERROR(VLOOKUP($X1687,Datos!$B$8:$E$13,3,0)), 0, VLOOKUP($X1687,Datos!$B$8:$E$13,3,0))</f>
        <v>4</v>
      </c>
      <c r="AK1687" s="198">
        <f>IF(ISERROR(VLOOKUP(AL1687,Datos!D1680:E1685,2,0)),0,VLOOKUP(AL1687,Datos!D1680:E1685,2,0))</f>
        <v>0</v>
      </c>
      <c r="AL1687" s="198">
        <f>IF(ISERROR(VLOOKUP(Y1687,Datos!B1680:E1685,3,0)),0,VLOOKUP(Y1687,Datos!B1680:E1685,3,0))</f>
        <v>0</v>
      </c>
      <c r="AM1687" s="198">
        <f t="shared" si="80"/>
        <v>4</v>
      </c>
      <c r="AN1687" s="198" t="str">
        <f>IF(ISERROR(VLOOKUP($AM1687,Datos!$I$24:$J$28,2,0)),"-",VLOOKUP($AM1687,Datos!$I$24:$J$28,2,0))</f>
        <v>Moderado</v>
      </c>
    </row>
    <row r="1688" spans="1:40" s="199" customFormat="1">
      <c r="A1688" s="196"/>
      <c r="B1688" s="177"/>
      <c r="C1688" s="177"/>
      <c r="D1688" s="177"/>
      <c r="E1688" s="177"/>
      <c r="F1688" s="177"/>
      <c r="G1688" s="177"/>
      <c r="H1688" s="177"/>
      <c r="I1688" s="177"/>
      <c r="J1688" s="177"/>
      <c r="K1688" s="177"/>
      <c r="L1688" s="177"/>
      <c r="M1688" s="178" t="s">
        <v>191</v>
      </c>
      <c r="N1688" s="178" t="s">
        <v>194</v>
      </c>
      <c r="O1688" s="198">
        <f>IF( AND($M1688&lt;&gt;"", $N1688&lt;&gt;""), VLOOKUP( IF(ISERROR(VLOOKUP($M1688,Datos!$B$8:$C$13,2,0)),0,VLOOKUP($M1688,Datos!$B$8:$C$13,2,0)), Datos!$I$9:$N$13, IF(ISERROR(VLOOKUP($N1688,Datos!$B$17:$C$21,2,0)),0,VLOOKUP($N1688, Datos!$B$17:$C$21,2,0)+1),  0),  "-")</f>
        <v>22</v>
      </c>
      <c r="P1688" s="177"/>
      <c r="Q1688" s="177"/>
      <c r="R1688" s="177"/>
      <c r="S1688" s="178" t="s">
        <v>40</v>
      </c>
      <c r="T1688" s="198" t="str">
        <f>IF(ISERROR(VLOOKUP($S1688,Datos!$B$25:$C$29,2,0)),"", VLOOKUP($S1688,Datos!$B$25:$C$29,2,0))</f>
        <v>Alta</v>
      </c>
      <c r="U1688" s="198" t="str">
        <f>VLOOKUP($S1688,'Efectividad de Controles'!$B$5:$D$9,3,0)</f>
        <v>Impacto / Probabilidad</v>
      </c>
      <c r="V1688" s="177"/>
      <c r="W1688" s="177"/>
      <c r="X1688" s="178" t="s">
        <v>191</v>
      </c>
      <c r="Y1688" s="178" t="s">
        <v>196</v>
      </c>
      <c r="Z1688" s="198">
        <f>IF( AND($X1688&lt;&gt;"", $Y1688&lt;&gt;""), VLOOKUP( IF(ISERROR(VLOOKUP($X1688,Datos!$B$8:$C$13,2,0)),0,VLOOKUP($X1688,Datos!$B$8:$C$13,2,0)), Datos!$I$9:$N$13, IF(ISERROR(VLOOKUP($Y1688,Datos!$B$17:$C$21,2,0)),0,VLOOKUP($Y1688, Datos!$B$17:$C$21,2,0)+1),  0),  "-")</f>
        <v>25</v>
      </c>
      <c r="AA1688" s="177"/>
      <c r="AB1688" s="177"/>
      <c r="AC1688" s="179"/>
      <c r="AD1688" s="180"/>
      <c r="AE1688" s="198">
        <f t="shared" si="78"/>
        <v>22</v>
      </c>
      <c r="AF1688" s="198">
        <f t="shared" si="79"/>
        <v>25</v>
      </c>
      <c r="AG1688" s="178">
        <v>3</v>
      </c>
      <c r="AH1688" s="198" t="str">
        <f>IF(ISERROR(VLOOKUP($AG1688,Datos!$A$9:$E$13,2,0)),"",VLOOKUP($AG1688,Datos!$A$9:$E$13,2,0))</f>
        <v>3 Moderado</v>
      </c>
      <c r="AI1688" s="197" t="str">
        <f>IF(ISERROR(VLOOKUP($AJ1688,Datos!$D$8:$E$13,2,0)),0,VLOOKUP($AJ1688,Datos!$D$8:$E$13,2,0))</f>
        <v>Extremadamente Dañino</v>
      </c>
      <c r="AJ1688" s="198">
        <f>IF(ISERROR(VLOOKUP($X1688,Datos!$B$8:$E$13,3,0)), 0, VLOOKUP($X1688,Datos!$B$8:$E$13,3,0))</f>
        <v>4</v>
      </c>
      <c r="AK1688" s="198">
        <f>IF(ISERROR(VLOOKUP(AL1688,Datos!D1681:E1686,2,0)),0,VLOOKUP(AL1688,Datos!D1681:E1686,2,0))</f>
        <v>0</v>
      </c>
      <c r="AL1688" s="198">
        <f>IF(ISERROR(VLOOKUP(Y1688,Datos!B1681:E1686,3,0)),0,VLOOKUP(Y1688,Datos!B1681:E1686,3,0))</f>
        <v>0</v>
      </c>
      <c r="AM1688" s="198">
        <f t="shared" si="80"/>
        <v>4</v>
      </c>
      <c r="AN1688" s="198" t="str">
        <f>IF(ISERROR(VLOOKUP($AM1688,Datos!$I$24:$J$28,2,0)),"-",VLOOKUP($AM1688,Datos!$I$24:$J$28,2,0))</f>
        <v>Moderado</v>
      </c>
    </row>
    <row r="1689" spans="1:40" s="199" customFormat="1">
      <c r="A1689" s="196"/>
      <c r="B1689" s="177"/>
      <c r="C1689" s="177"/>
      <c r="D1689" s="177"/>
      <c r="E1689" s="177"/>
      <c r="F1689" s="177"/>
      <c r="G1689" s="177"/>
      <c r="H1689" s="177"/>
      <c r="I1689" s="177"/>
      <c r="J1689" s="177"/>
      <c r="K1689" s="177"/>
      <c r="L1689" s="177"/>
      <c r="M1689" s="178" t="s">
        <v>191</v>
      </c>
      <c r="N1689" s="178" t="s">
        <v>194</v>
      </c>
      <c r="O1689" s="198">
        <f>IF( AND($M1689&lt;&gt;"", $N1689&lt;&gt;""), VLOOKUP( IF(ISERROR(VLOOKUP($M1689,Datos!$B$8:$C$13,2,0)),0,VLOOKUP($M1689,Datos!$B$8:$C$13,2,0)), Datos!$I$9:$N$13, IF(ISERROR(VLOOKUP($N1689,Datos!$B$17:$C$21,2,0)),0,VLOOKUP($N1689, Datos!$B$17:$C$21,2,0)+1),  0),  "-")</f>
        <v>22</v>
      </c>
      <c r="P1689" s="177"/>
      <c r="Q1689" s="177"/>
      <c r="R1689" s="177"/>
      <c r="S1689" s="178" t="s">
        <v>40</v>
      </c>
      <c r="T1689" s="198" t="str">
        <f>IF(ISERROR(VLOOKUP($S1689,Datos!$B$25:$C$29,2,0)),"", VLOOKUP($S1689,Datos!$B$25:$C$29,2,0))</f>
        <v>Alta</v>
      </c>
      <c r="U1689" s="198" t="str">
        <f>VLOOKUP($S1689,'Efectividad de Controles'!$B$5:$D$9,3,0)</f>
        <v>Impacto / Probabilidad</v>
      </c>
      <c r="V1689" s="177"/>
      <c r="W1689" s="177"/>
      <c r="X1689" s="178" t="s">
        <v>191</v>
      </c>
      <c r="Y1689" s="178" t="s">
        <v>196</v>
      </c>
      <c r="Z1689" s="198">
        <f>IF( AND($X1689&lt;&gt;"", $Y1689&lt;&gt;""), VLOOKUP( IF(ISERROR(VLOOKUP($X1689,Datos!$B$8:$C$13,2,0)),0,VLOOKUP($X1689,Datos!$B$8:$C$13,2,0)), Datos!$I$9:$N$13, IF(ISERROR(VLOOKUP($Y1689,Datos!$B$17:$C$21,2,0)),0,VLOOKUP($Y1689, Datos!$B$17:$C$21,2,0)+1),  0),  "-")</f>
        <v>25</v>
      </c>
      <c r="AA1689" s="177"/>
      <c r="AB1689" s="177"/>
      <c r="AC1689" s="179"/>
      <c r="AD1689" s="180"/>
      <c r="AE1689" s="198">
        <f t="shared" si="78"/>
        <v>22</v>
      </c>
      <c r="AF1689" s="198">
        <f t="shared" si="79"/>
        <v>25</v>
      </c>
      <c r="AG1689" s="178">
        <v>3</v>
      </c>
      <c r="AH1689" s="198" t="str">
        <f>IF(ISERROR(VLOOKUP($AG1689,Datos!$A$9:$E$13,2,0)),"",VLOOKUP($AG1689,Datos!$A$9:$E$13,2,0))</f>
        <v>3 Moderado</v>
      </c>
      <c r="AI1689" s="197" t="str">
        <f>IF(ISERROR(VLOOKUP($AJ1689,Datos!$D$8:$E$13,2,0)),0,VLOOKUP($AJ1689,Datos!$D$8:$E$13,2,0))</f>
        <v>Extremadamente Dañino</v>
      </c>
      <c r="AJ1689" s="198">
        <f>IF(ISERROR(VLOOKUP($X1689,Datos!$B$8:$E$13,3,0)), 0, VLOOKUP($X1689,Datos!$B$8:$E$13,3,0))</f>
        <v>4</v>
      </c>
      <c r="AK1689" s="198">
        <f>IF(ISERROR(VLOOKUP(AL1689,Datos!D1682:E1687,2,0)),0,VLOOKUP(AL1689,Datos!D1682:E1687,2,0))</f>
        <v>0</v>
      </c>
      <c r="AL1689" s="198">
        <f>IF(ISERROR(VLOOKUP(Y1689,Datos!B1682:E1687,3,0)),0,VLOOKUP(Y1689,Datos!B1682:E1687,3,0))</f>
        <v>0</v>
      </c>
      <c r="AM1689" s="198">
        <f t="shared" si="80"/>
        <v>4</v>
      </c>
      <c r="AN1689" s="198" t="str">
        <f>IF(ISERROR(VLOOKUP($AM1689,Datos!$I$24:$J$28,2,0)),"-",VLOOKUP($AM1689,Datos!$I$24:$J$28,2,0))</f>
        <v>Moderado</v>
      </c>
    </row>
    <row r="1690" spans="1:40" s="199" customFormat="1">
      <c r="A1690" s="196"/>
      <c r="B1690" s="177"/>
      <c r="C1690" s="177"/>
      <c r="D1690" s="177"/>
      <c r="E1690" s="177"/>
      <c r="F1690" s="177"/>
      <c r="G1690" s="177"/>
      <c r="H1690" s="177"/>
      <c r="I1690" s="177"/>
      <c r="J1690" s="177"/>
      <c r="K1690" s="177"/>
      <c r="L1690" s="177"/>
      <c r="M1690" s="178" t="s">
        <v>191</v>
      </c>
      <c r="N1690" s="178" t="s">
        <v>194</v>
      </c>
      <c r="O1690" s="198">
        <f>IF( AND($M1690&lt;&gt;"", $N1690&lt;&gt;""), VLOOKUP( IF(ISERROR(VLOOKUP($M1690,Datos!$B$8:$C$13,2,0)),0,VLOOKUP($M1690,Datos!$B$8:$C$13,2,0)), Datos!$I$9:$N$13, IF(ISERROR(VLOOKUP($N1690,Datos!$B$17:$C$21,2,0)),0,VLOOKUP($N1690, Datos!$B$17:$C$21,2,0)+1),  0),  "-")</f>
        <v>22</v>
      </c>
      <c r="P1690" s="177"/>
      <c r="Q1690" s="177"/>
      <c r="R1690" s="177"/>
      <c r="S1690" s="178" t="s">
        <v>40</v>
      </c>
      <c r="T1690" s="198" t="str">
        <f>IF(ISERROR(VLOOKUP($S1690,Datos!$B$25:$C$29,2,0)),"", VLOOKUP($S1690,Datos!$B$25:$C$29,2,0))</f>
        <v>Alta</v>
      </c>
      <c r="U1690" s="198" t="str">
        <f>VLOOKUP($S1690,'Efectividad de Controles'!$B$5:$D$9,3,0)</f>
        <v>Impacto / Probabilidad</v>
      </c>
      <c r="V1690" s="177"/>
      <c r="W1690" s="177"/>
      <c r="X1690" s="178" t="s">
        <v>191</v>
      </c>
      <c r="Y1690" s="178" t="s">
        <v>196</v>
      </c>
      <c r="Z1690" s="198">
        <f>IF( AND($X1690&lt;&gt;"", $Y1690&lt;&gt;""), VLOOKUP( IF(ISERROR(VLOOKUP($X1690,Datos!$B$8:$C$13,2,0)),0,VLOOKUP($X1690,Datos!$B$8:$C$13,2,0)), Datos!$I$9:$N$13, IF(ISERROR(VLOOKUP($Y1690,Datos!$B$17:$C$21,2,0)),0,VLOOKUP($Y1690, Datos!$B$17:$C$21,2,0)+1),  0),  "-")</f>
        <v>25</v>
      </c>
      <c r="AA1690" s="177"/>
      <c r="AB1690" s="177"/>
      <c r="AC1690" s="179"/>
      <c r="AD1690" s="180"/>
      <c r="AE1690" s="198">
        <f t="shared" si="78"/>
        <v>22</v>
      </c>
      <c r="AF1690" s="198">
        <f t="shared" si="79"/>
        <v>25</v>
      </c>
      <c r="AG1690" s="178">
        <v>3</v>
      </c>
      <c r="AH1690" s="198" t="str">
        <f>IF(ISERROR(VLOOKUP($AG1690,Datos!$A$9:$E$13,2,0)),"",VLOOKUP($AG1690,Datos!$A$9:$E$13,2,0))</f>
        <v>3 Moderado</v>
      </c>
      <c r="AI1690" s="197" t="str">
        <f>IF(ISERROR(VLOOKUP($AJ1690,Datos!$D$8:$E$13,2,0)),0,VLOOKUP($AJ1690,Datos!$D$8:$E$13,2,0))</f>
        <v>Extremadamente Dañino</v>
      </c>
      <c r="AJ1690" s="198">
        <f>IF(ISERROR(VLOOKUP($X1690,Datos!$B$8:$E$13,3,0)), 0, VLOOKUP($X1690,Datos!$B$8:$E$13,3,0))</f>
        <v>4</v>
      </c>
      <c r="AK1690" s="198">
        <f>IF(ISERROR(VLOOKUP(AL1690,Datos!D1683:E1688,2,0)),0,VLOOKUP(AL1690,Datos!D1683:E1688,2,0))</f>
        <v>0</v>
      </c>
      <c r="AL1690" s="198">
        <f>IF(ISERROR(VLOOKUP(Y1690,Datos!B1683:E1688,3,0)),0,VLOOKUP(Y1690,Datos!B1683:E1688,3,0))</f>
        <v>0</v>
      </c>
      <c r="AM1690" s="198">
        <f t="shared" si="80"/>
        <v>4</v>
      </c>
      <c r="AN1690" s="198" t="str">
        <f>IF(ISERROR(VLOOKUP($AM1690,Datos!$I$24:$J$28,2,0)),"-",VLOOKUP($AM1690,Datos!$I$24:$J$28,2,0))</f>
        <v>Moderado</v>
      </c>
    </row>
    <row r="1691" spans="1:40" s="199" customFormat="1">
      <c r="A1691" s="196"/>
      <c r="B1691" s="177"/>
      <c r="C1691" s="177"/>
      <c r="D1691" s="177"/>
      <c r="E1691" s="177"/>
      <c r="F1691" s="177"/>
      <c r="G1691" s="177"/>
      <c r="H1691" s="177"/>
      <c r="I1691" s="177"/>
      <c r="J1691" s="177"/>
      <c r="K1691" s="177"/>
      <c r="L1691" s="177"/>
      <c r="M1691" s="178" t="s">
        <v>191</v>
      </c>
      <c r="N1691" s="178" t="s">
        <v>194</v>
      </c>
      <c r="O1691" s="198">
        <f>IF( AND($M1691&lt;&gt;"", $N1691&lt;&gt;""), VLOOKUP( IF(ISERROR(VLOOKUP($M1691,Datos!$B$8:$C$13,2,0)),0,VLOOKUP($M1691,Datos!$B$8:$C$13,2,0)), Datos!$I$9:$N$13, IF(ISERROR(VLOOKUP($N1691,Datos!$B$17:$C$21,2,0)),0,VLOOKUP($N1691, Datos!$B$17:$C$21,2,0)+1),  0),  "-")</f>
        <v>22</v>
      </c>
      <c r="P1691" s="177"/>
      <c r="Q1691" s="177"/>
      <c r="R1691" s="177"/>
      <c r="S1691" s="178" t="s">
        <v>40</v>
      </c>
      <c r="T1691" s="198" t="str">
        <f>IF(ISERROR(VLOOKUP($S1691,Datos!$B$25:$C$29,2,0)),"", VLOOKUP($S1691,Datos!$B$25:$C$29,2,0))</f>
        <v>Alta</v>
      </c>
      <c r="U1691" s="198" t="str">
        <f>VLOOKUP($S1691,'Efectividad de Controles'!$B$5:$D$9,3,0)</f>
        <v>Impacto / Probabilidad</v>
      </c>
      <c r="V1691" s="177"/>
      <c r="W1691" s="177"/>
      <c r="X1691" s="178" t="s">
        <v>191</v>
      </c>
      <c r="Y1691" s="178" t="s">
        <v>196</v>
      </c>
      <c r="Z1691" s="198">
        <f>IF( AND($X1691&lt;&gt;"", $Y1691&lt;&gt;""), VLOOKUP( IF(ISERROR(VLOOKUP($X1691,Datos!$B$8:$C$13,2,0)),0,VLOOKUP($X1691,Datos!$B$8:$C$13,2,0)), Datos!$I$9:$N$13, IF(ISERROR(VLOOKUP($Y1691,Datos!$B$17:$C$21,2,0)),0,VLOOKUP($Y1691, Datos!$B$17:$C$21,2,0)+1),  0),  "-")</f>
        <v>25</v>
      </c>
      <c r="AA1691" s="177"/>
      <c r="AB1691" s="177"/>
      <c r="AC1691" s="179"/>
      <c r="AD1691" s="180"/>
      <c r="AE1691" s="198">
        <f t="shared" si="78"/>
        <v>22</v>
      </c>
      <c r="AF1691" s="198">
        <f t="shared" si="79"/>
        <v>25</v>
      </c>
      <c r="AG1691" s="178">
        <v>3</v>
      </c>
      <c r="AH1691" s="198" t="str">
        <f>IF(ISERROR(VLOOKUP($AG1691,Datos!$A$9:$E$13,2,0)),"",VLOOKUP($AG1691,Datos!$A$9:$E$13,2,0))</f>
        <v>3 Moderado</v>
      </c>
      <c r="AI1691" s="197" t="str">
        <f>IF(ISERROR(VLOOKUP($AJ1691,Datos!$D$8:$E$13,2,0)),0,VLOOKUP($AJ1691,Datos!$D$8:$E$13,2,0))</f>
        <v>Extremadamente Dañino</v>
      </c>
      <c r="AJ1691" s="198">
        <f>IF(ISERROR(VLOOKUP($X1691,Datos!$B$8:$E$13,3,0)), 0, VLOOKUP($X1691,Datos!$B$8:$E$13,3,0))</f>
        <v>4</v>
      </c>
      <c r="AK1691" s="198">
        <f>IF(ISERROR(VLOOKUP(AL1691,Datos!D1684:E1689,2,0)),0,VLOOKUP(AL1691,Datos!D1684:E1689,2,0))</f>
        <v>0</v>
      </c>
      <c r="AL1691" s="198">
        <f>IF(ISERROR(VLOOKUP(Y1691,Datos!B1684:E1689,3,0)),0,VLOOKUP(Y1691,Datos!B1684:E1689,3,0))</f>
        <v>0</v>
      </c>
      <c r="AM1691" s="198">
        <f t="shared" si="80"/>
        <v>4</v>
      </c>
      <c r="AN1691" s="198" t="str">
        <f>IF(ISERROR(VLOOKUP($AM1691,Datos!$I$24:$J$28,2,0)),"-",VLOOKUP($AM1691,Datos!$I$24:$J$28,2,0))</f>
        <v>Moderado</v>
      </c>
    </row>
    <row r="1692" spans="1:40" s="199" customFormat="1">
      <c r="A1692" s="196"/>
      <c r="B1692" s="177"/>
      <c r="C1692" s="177"/>
      <c r="D1692" s="177"/>
      <c r="E1692" s="177"/>
      <c r="F1692" s="177"/>
      <c r="G1692" s="177"/>
      <c r="H1692" s="177"/>
      <c r="I1692" s="177"/>
      <c r="J1692" s="177"/>
      <c r="K1692" s="177"/>
      <c r="L1692" s="177"/>
      <c r="M1692" s="178" t="s">
        <v>191</v>
      </c>
      <c r="N1692" s="178" t="s">
        <v>194</v>
      </c>
      <c r="O1692" s="198">
        <f>IF( AND($M1692&lt;&gt;"", $N1692&lt;&gt;""), VLOOKUP( IF(ISERROR(VLOOKUP($M1692,Datos!$B$8:$C$13,2,0)),0,VLOOKUP($M1692,Datos!$B$8:$C$13,2,0)), Datos!$I$9:$N$13, IF(ISERROR(VLOOKUP($N1692,Datos!$B$17:$C$21,2,0)),0,VLOOKUP($N1692, Datos!$B$17:$C$21,2,0)+1),  0),  "-")</f>
        <v>22</v>
      </c>
      <c r="P1692" s="177"/>
      <c r="Q1692" s="177"/>
      <c r="R1692" s="177"/>
      <c r="S1692" s="178" t="s">
        <v>40</v>
      </c>
      <c r="T1692" s="198" t="str">
        <f>IF(ISERROR(VLOOKUP($S1692,Datos!$B$25:$C$29,2,0)),"", VLOOKUP($S1692,Datos!$B$25:$C$29,2,0))</f>
        <v>Alta</v>
      </c>
      <c r="U1692" s="198" t="str">
        <f>VLOOKUP($S1692,'Efectividad de Controles'!$B$5:$D$9,3,0)</f>
        <v>Impacto / Probabilidad</v>
      </c>
      <c r="V1692" s="177"/>
      <c r="W1692" s="177"/>
      <c r="X1692" s="178" t="s">
        <v>191</v>
      </c>
      <c r="Y1692" s="178" t="s">
        <v>196</v>
      </c>
      <c r="Z1692" s="198">
        <f>IF( AND($X1692&lt;&gt;"", $Y1692&lt;&gt;""), VLOOKUP( IF(ISERROR(VLOOKUP($X1692,Datos!$B$8:$C$13,2,0)),0,VLOOKUP($X1692,Datos!$B$8:$C$13,2,0)), Datos!$I$9:$N$13, IF(ISERROR(VLOOKUP($Y1692,Datos!$B$17:$C$21,2,0)),0,VLOOKUP($Y1692, Datos!$B$17:$C$21,2,0)+1),  0),  "-")</f>
        <v>25</v>
      </c>
      <c r="AA1692" s="177"/>
      <c r="AB1692" s="177"/>
      <c r="AC1692" s="179"/>
      <c r="AD1692" s="180"/>
      <c r="AE1692" s="198">
        <f t="shared" si="78"/>
        <v>22</v>
      </c>
      <c r="AF1692" s="198">
        <f t="shared" si="79"/>
        <v>25</v>
      </c>
      <c r="AG1692" s="178">
        <v>3</v>
      </c>
      <c r="AH1692" s="198" t="str">
        <f>IF(ISERROR(VLOOKUP($AG1692,Datos!$A$9:$E$13,2,0)),"",VLOOKUP($AG1692,Datos!$A$9:$E$13,2,0))</f>
        <v>3 Moderado</v>
      </c>
      <c r="AI1692" s="197" t="str">
        <f>IF(ISERROR(VLOOKUP($AJ1692,Datos!$D$8:$E$13,2,0)),0,VLOOKUP($AJ1692,Datos!$D$8:$E$13,2,0))</f>
        <v>Extremadamente Dañino</v>
      </c>
      <c r="AJ1692" s="198">
        <f>IF(ISERROR(VLOOKUP($X1692,Datos!$B$8:$E$13,3,0)), 0, VLOOKUP($X1692,Datos!$B$8:$E$13,3,0))</f>
        <v>4</v>
      </c>
      <c r="AK1692" s="198">
        <f>IF(ISERROR(VLOOKUP(AL1692,Datos!D1685:E1690,2,0)),0,VLOOKUP(AL1692,Datos!D1685:E1690,2,0))</f>
        <v>0</v>
      </c>
      <c r="AL1692" s="198">
        <f>IF(ISERROR(VLOOKUP(Y1692,Datos!B1685:E1690,3,0)),0,VLOOKUP(Y1692,Datos!B1685:E1690,3,0))</f>
        <v>0</v>
      </c>
      <c r="AM1692" s="198">
        <f t="shared" si="80"/>
        <v>4</v>
      </c>
      <c r="AN1692" s="198" t="str">
        <f>IF(ISERROR(VLOOKUP($AM1692,Datos!$I$24:$J$28,2,0)),"-",VLOOKUP($AM1692,Datos!$I$24:$J$28,2,0))</f>
        <v>Moderado</v>
      </c>
    </row>
    <row r="1693" spans="1:40" s="199" customFormat="1">
      <c r="A1693" s="196"/>
      <c r="B1693" s="177"/>
      <c r="C1693" s="177"/>
      <c r="D1693" s="177"/>
      <c r="E1693" s="177"/>
      <c r="F1693" s="177"/>
      <c r="G1693" s="177"/>
      <c r="H1693" s="177"/>
      <c r="I1693" s="177"/>
      <c r="J1693" s="177"/>
      <c r="K1693" s="177"/>
      <c r="L1693" s="177"/>
      <c r="M1693" s="178" t="s">
        <v>191</v>
      </c>
      <c r="N1693" s="178" t="s">
        <v>194</v>
      </c>
      <c r="O1693" s="198">
        <f>IF( AND($M1693&lt;&gt;"", $N1693&lt;&gt;""), VLOOKUP( IF(ISERROR(VLOOKUP($M1693,Datos!$B$8:$C$13,2,0)),0,VLOOKUP($M1693,Datos!$B$8:$C$13,2,0)), Datos!$I$9:$N$13, IF(ISERROR(VLOOKUP($N1693,Datos!$B$17:$C$21,2,0)),0,VLOOKUP($N1693, Datos!$B$17:$C$21,2,0)+1),  0),  "-")</f>
        <v>22</v>
      </c>
      <c r="P1693" s="177"/>
      <c r="Q1693" s="177"/>
      <c r="R1693" s="177"/>
      <c r="S1693" s="178" t="s">
        <v>40</v>
      </c>
      <c r="T1693" s="198" t="str">
        <f>IF(ISERROR(VLOOKUP($S1693,Datos!$B$25:$C$29,2,0)),"", VLOOKUP($S1693,Datos!$B$25:$C$29,2,0))</f>
        <v>Alta</v>
      </c>
      <c r="U1693" s="198" t="str">
        <f>VLOOKUP($S1693,'Efectividad de Controles'!$B$5:$D$9,3,0)</f>
        <v>Impacto / Probabilidad</v>
      </c>
      <c r="V1693" s="177"/>
      <c r="W1693" s="177"/>
      <c r="X1693" s="178" t="s">
        <v>191</v>
      </c>
      <c r="Y1693" s="178" t="s">
        <v>196</v>
      </c>
      <c r="Z1693" s="198">
        <f>IF( AND($X1693&lt;&gt;"", $Y1693&lt;&gt;""), VLOOKUP( IF(ISERROR(VLOOKUP($X1693,Datos!$B$8:$C$13,2,0)),0,VLOOKUP($X1693,Datos!$B$8:$C$13,2,0)), Datos!$I$9:$N$13, IF(ISERROR(VLOOKUP($Y1693,Datos!$B$17:$C$21,2,0)),0,VLOOKUP($Y1693, Datos!$B$17:$C$21,2,0)+1),  0),  "-")</f>
        <v>25</v>
      </c>
      <c r="AA1693" s="177"/>
      <c r="AB1693" s="177"/>
      <c r="AC1693" s="179"/>
      <c r="AD1693" s="180"/>
      <c r="AE1693" s="198">
        <f t="shared" si="78"/>
        <v>22</v>
      </c>
      <c r="AF1693" s="198">
        <f t="shared" si="79"/>
        <v>25</v>
      </c>
      <c r="AG1693" s="178">
        <v>3</v>
      </c>
      <c r="AH1693" s="198" t="str">
        <f>IF(ISERROR(VLOOKUP($AG1693,Datos!$A$9:$E$13,2,0)),"",VLOOKUP($AG1693,Datos!$A$9:$E$13,2,0))</f>
        <v>3 Moderado</v>
      </c>
      <c r="AI1693" s="197" t="str">
        <f>IF(ISERROR(VLOOKUP($AJ1693,Datos!$D$8:$E$13,2,0)),0,VLOOKUP($AJ1693,Datos!$D$8:$E$13,2,0))</f>
        <v>Extremadamente Dañino</v>
      </c>
      <c r="AJ1693" s="198">
        <f>IF(ISERROR(VLOOKUP($X1693,Datos!$B$8:$E$13,3,0)), 0, VLOOKUP($X1693,Datos!$B$8:$E$13,3,0))</f>
        <v>4</v>
      </c>
      <c r="AK1693" s="198">
        <f>IF(ISERROR(VLOOKUP(AL1693,Datos!D1686:E1691,2,0)),0,VLOOKUP(AL1693,Datos!D1686:E1691,2,0))</f>
        <v>0</v>
      </c>
      <c r="AL1693" s="198">
        <f>IF(ISERROR(VLOOKUP(Y1693,Datos!B1686:E1691,3,0)),0,VLOOKUP(Y1693,Datos!B1686:E1691,3,0))</f>
        <v>0</v>
      </c>
      <c r="AM1693" s="198">
        <f t="shared" si="80"/>
        <v>4</v>
      </c>
      <c r="AN1693" s="198" t="str">
        <f>IF(ISERROR(VLOOKUP($AM1693,Datos!$I$24:$J$28,2,0)),"-",VLOOKUP($AM1693,Datos!$I$24:$J$28,2,0))</f>
        <v>Moderado</v>
      </c>
    </row>
    <row r="1694" spans="1:40" s="199" customFormat="1">
      <c r="A1694" s="196"/>
      <c r="B1694" s="177"/>
      <c r="C1694" s="177"/>
      <c r="D1694" s="177"/>
      <c r="E1694" s="177"/>
      <c r="F1694" s="177"/>
      <c r="G1694" s="177"/>
      <c r="H1694" s="177"/>
      <c r="I1694" s="177"/>
      <c r="J1694" s="177"/>
      <c r="K1694" s="177"/>
      <c r="L1694" s="177"/>
      <c r="M1694" s="178" t="s">
        <v>191</v>
      </c>
      <c r="N1694" s="178" t="s">
        <v>194</v>
      </c>
      <c r="O1694" s="198">
        <f>IF( AND($M1694&lt;&gt;"", $N1694&lt;&gt;""), VLOOKUP( IF(ISERROR(VLOOKUP($M1694,Datos!$B$8:$C$13,2,0)),0,VLOOKUP($M1694,Datos!$B$8:$C$13,2,0)), Datos!$I$9:$N$13, IF(ISERROR(VLOOKUP($N1694,Datos!$B$17:$C$21,2,0)),0,VLOOKUP($N1694, Datos!$B$17:$C$21,2,0)+1),  0),  "-")</f>
        <v>22</v>
      </c>
      <c r="P1694" s="177"/>
      <c r="Q1694" s="177"/>
      <c r="R1694" s="177"/>
      <c r="S1694" s="178" t="s">
        <v>40</v>
      </c>
      <c r="T1694" s="198" t="str">
        <f>IF(ISERROR(VLOOKUP($S1694,Datos!$B$25:$C$29,2,0)),"", VLOOKUP($S1694,Datos!$B$25:$C$29,2,0))</f>
        <v>Alta</v>
      </c>
      <c r="U1694" s="198" t="str">
        <f>VLOOKUP($S1694,'Efectividad de Controles'!$B$5:$D$9,3,0)</f>
        <v>Impacto / Probabilidad</v>
      </c>
      <c r="V1694" s="177"/>
      <c r="W1694" s="177"/>
      <c r="X1694" s="178" t="s">
        <v>191</v>
      </c>
      <c r="Y1694" s="178" t="s">
        <v>196</v>
      </c>
      <c r="Z1694" s="198">
        <f>IF( AND($X1694&lt;&gt;"", $Y1694&lt;&gt;""), VLOOKUP( IF(ISERROR(VLOOKUP($X1694,Datos!$B$8:$C$13,2,0)),0,VLOOKUP($X1694,Datos!$B$8:$C$13,2,0)), Datos!$I$9:$N$13, IF(ISERROR(VLOOKUP($Y1694,Datos!$B$17:$C$21,2,0)),0,VLOOKUP($Y1694, Datos!$B$17:$C$21,2,0)+1),  0),  "-")</f>
        <v>25</v>
      </c>
      <c r="AA1694" s="177"/>
      <c r="AB1694" s="177"/>
      <c r="AC1694" s="179"/>
      <c r="AD1694" s="180"/>
      <c r="AE1694" s="198">
        <f t="shared" si="78"/>
        <v>22</v>
      </c>
      <c r="AF1694" s="198">
        <f t="shared" si="79"/>
        <v>25</v>
      </c>
      <c r="AG1694" s="178">
        <v>3</v>
      </c>
      <c r="AH1694" s="198" t="str">
        <f>IF(ISERROR(VLOOKUP($AG1694,Datos!$A$9:$E$13,2,0)),"",VLOOKUP($AG1694,Datos!$A$9:$E$13,2,0))</f>
        <v>3 Moderado</v>
      </c>
      <c r="AI1694" s="197" t="str">
        <f>IF(ISERROR(VLOOKUP($AJ1694,Datos!$D$8:$E$13,2,0)),0,VLOOKUP($AJ1694,Datos!$D$8:$E$13,2,0))</f>
        <v>Extremadamente Dañino</v>
      </c>
      <c r="AJ1694" s="198">
        <f>IF(ISERROR(VLOOKUP($X1694,Datos!$B$8:$E$13,3,0)), 0, VLOOKUP($X1694,Datos!$B$8:$E$13,3,0))</f>
        <v>4</v>
      </c>
      <c r="AK1694" s="198">
        <f>IF(ISERROR(VLOOKUP(AL1694,Datos!D1687:E1692,2,0)),0,VLOOKUP(AL1694,Datos!D1687:E1692,2,0))</f>
        <v>0</v>
      </c>
      <c r="AL1694" s="198">
        <f>IF(ISERROR(VLOOKUP(Y1694,Datos!B1687:E1692,3,0)),0,VLOOKUP(Y1694,Datos!B1687:E1692,3,0))</f>
        <v>0</v>
      </c>
      <c r="AM1694" s="198">
        <f t="shared" si="80"/>
        <v>4</v>
      </c>
      <c r="AN1694" s="198" t="str">
        <f>IF(ISERROR(VLOOKUP($AM1694,Datos!$I$24:$J$28,2,0)),"-",VLOOKUP($AM1694,Datos!$I$24:$J$28,2,0))</f>
        <v>Moderado</v>
      </c>
    </row>
    <row r="1695" spans="1:40" s="199" customFormat="1">
      <c r="A1695" s="196"/>
      <c r="B1695" s="177"/>
      <c r="C1695" s="177"/>
      <c r="D1695" s="177"/>
      <c r="E1695" s="177"/>
      <c r="F1695" s="177"/>
      <c r="G1695" s="177"/>
      <c r="H1695" s="177"/>
      <c r="I1695" s="177"/>
      <c r="J1695" s="177"/>
      <c r="K1695" s="177"/>
      <c r="L1695" s="177"/>
      <c r="M1695" s="178" t="s">
        <v>191</v>
      </c>
      <c r="N1695" s="178" t="s">
        <v>194</v>
      </c>
      <c r="O1695" s="198">
        <f>IF( AND($M1695&lt;&gt;"", $N1695&lt;&gt;""), VLOOKUP( IF(ISERROR(VLOOKUP($M1695,Datos!$B$8:$C$13,2,0)),0,VLOOKUP($M1695,Datos!$B$8:$C$13,2,0)), Datos!$I$9:$N$13, IF(ISERROR(VLOOKUP($N1695,Datos!$B$17:$C$21,2,0)),0,VLOOKUP($N1695, Datos!$B$17:$C$21,2,0)+1),  0),  "-")</f>
        <v>22</v>
      </c>
      <c r="P1695" s="177"/>
      <c r="Q1695" s="177"/>
      <c r="R1695" s="177"/>
      <c r="S1695" s="178" t="s">
        <v>40</v>
      </c>
      <c r="T1695" s="198" t="str">
        <f>IF(ISERROR(VLOOKUP($S1695,Datos!$B$25:$C$29,2,0)),"", VLOOKUP($S1695,Datos!$B$25:$C$29,2,0))</f>
        <v>Alta</v>
      </c>
      <c r="U1695" s="198" t="str">
        <f>VLOOKUP($S1695,'Efectividad de Controles'!$B$5:$D$9,3,0)</f>
        <v>Impacto / Probabilidad</v>
      </c>
      <c r="V1695" s="177"/>
      <c r="W1695" s="177"/>
      <c r="X1695" s="178" t="s">
        <v>191</v>
      </c>
      <c r="Y1695" s="178" t="s">
        <v>196</v>
      </c>
      <c r="Z1695" s="198">
        <f>IF( AND($X1695&lt;&gt;"", $Y1695&lt;&gt;""), VLOOKUP( IF(ISERROR(VLOOKUP($X1695,Datos!$B$8:$C$13,2,0)),0,VLOOKUP($X1695,Datos!$B$8:$C$13,2,0)), Datos!$I$9:$N$13, IF(ISERROR(VLOOKUP($Y1695,Datos!$B$17:$C$21,2,0)),0,VLOOKUP($Y1695, Datos!$B$17:$C$21,2,0)+1),  0),  "-")</f>
        <v>25</v>
      </c>
      <c r="AA1695" s="177"/>
      <c r="AB1695" s="177"/>
      <c r="AC1695" s="179"/>
      <c r="AD1695" s="180"/>
      <c r="AE1695" s="198">
        <f t="shared" si="78"/>
        <v>22</v>
      </c>
      <c r="AF1695" s="198">
        <f t="shared" si="79"/>
        <v>25</v>
      </c>
      <c r="AG1695" s="178">
        <v>3</v>
      </c>
      <c r="AH1695" s="198" t="str">
        <f>IF(ISERROR(VLOOKUP($AG1695,Datos!$A$9:$E$13,2,0)),"",VLOOKUP($AG1695,Datos!$A$9:$E$13,2,0))</f>
        <v>3 Moderado</v>
      </c>
      <c r="AI1695" s="197" t="str">
        <f>IF(ISERROR(VLOOKUP($AJ1695,Datos!$D$8:$E$13,2,0)),0,VLOOKUP($AJ1695,Datos!$D$8:$E$13,2,0))</f>
        <v>Extremadamente Dañino</v>
      </c>
      <c r="AJ1695" s="198">
        <f>IF(ISERROR(VLOOKUP($X1695,Datos!$B$8:$E$13,3,0)), 0, VLOOKUP($X1695,Datos!$B$8:$E$13,3,0))</f>
        <v>4</v>
      </c>
      <c r="AK1695" s="198">
        <f>IF(ISERROR(VLOOKUP(AL1695,Datos!D1688:E1693,2,0)),0,VLOOKUP(AL1695,Datos!D1688:E1693,2,0))</f>
        <v>0</v>
      </c>
      <c r="AL1695" s="198">
        <f>IF(ISERROR(VLOOKUP(Y1695,Datos!B1688:E1693,3,0)),0,VLOOKUP(Y1695,Datos!B1688:E1693,3,0))</f>
        <v>0</v>
      </c>
      <c r="AM1695" s="198">
        <f t="shared" si="80"/>
        <v>4</v>
      </c>
      <c r="AN1695" s="198" t="str">
        <f>IF(ISERROR(VLOOKUP($AM1695,Datos!$I$24:$J$28,2,0)),"-",VLOOKUP($AM1695,Datos!$I$24:$J$28,2,0))</f>
        <v>Moderado</v>
      </c>
    </row>
    <row r="1696" spans="1:40" s="199" customFormat="1">
      <c r="A1696" s="196"/>
      <c r="B1696" s="177"/>
      <c r="C1696" s="177"/>
      <c r="D1696" s="177"/>
      <c r="E1696" s="177"/>
      <c r="F1696" s="177"/>
      <c r="G1696" s="177"/>
      <c r="H1696" s="177"/>
      <c r="I1696" s="177"/>
      <c r="J1696" s="177"/>
      <c r="K1696" s="177"/>
      <c r="L1696" s="177"/>
      <c r="M1696" s="178" t="s">
        <v>191</v>
      </c>
      <c r="N1696" s="178" t="s">
        <v>194</v>
      </c>
      <c r="O1696" s="198">
        <f>IF( AND($M1696&lt;&gt;"", $N1696&lt;&gt;""), VLOOKUP( IF(ISERROR(VLOOKUP($M1696,Datos!$B$8:$C$13,2,0)),0,VLOOKUP($M1696,Datos!$B$8:$C$13,2,0)), Datos!$I$9:$N$13, IF(ISERROR(VLOOKUP($N1696,Datos!$B$17:$C$21,2,0)),0,VLOOKUP($N1696, Datos!$B$17:$C$21,2,0)+1),  0),  "-")</f>
        <v>22</v>
      </c>
      <c r="P1696" s="177"/>
      <c r="Q1696" s="177"/>
      <c r="R1696" s="177"/>
      <c r="S1696" s="178" t="s">
        <v>40</v>
      </c>
      <c r="T1696" s="198" t="str">
        <f>IF(ISERROR(VLOOKUP($S1696,Datos!$B$25:$C$29,2,0)),"", VLOOKUP($S1696,Datos!$B$25:$C$29,2,0))</f>
        <v>Alta</v>
      </c>
      <c r="U1696" s="198" t="str">
        <f>VLOOKUP($S1696,'Efectividad de Controles'!$B$5:$D$9,3,0)</f>
        <v>Impacto / Probabilidad</v>
      </c>
      <c r="V1696" s="177"/>
      <c r="W1696" s="177"/>
      <c r="X1696" s="178" t="s">
        <v>191</v>
      </c>
      <c r="Y1696" s="178" t="s">
        <v>196</v>
      </c>
      <c r="Z1696" s="198">
        <f>IF( AND($X1696&lt;&gt;"", $Y1696&lt;&gt;""), VLOOKUP( IF(ISERROR(VLOOKUP($X1696,Datos!$B$8:$C$13,2,0)),0,VLOOKUP($X1696,Datos!$B$8:$C$13,2,0)), Datos!$I$9:$N$13, IF(ISERROR(VLOOKUP($Y1696,Datos!$B$17:$C$21,2,0)),0,VLOOKUP($Y1696, Datos!$B$17:$C$21,2,0)+1),  0),  "-")</f>
        <v>25</v>
      </c>
      <c r="AA1696" s="177"/>
      <c r="AB1696" s="177"/>
      <c r="AC1696" s="179"/>
      <c r="AD1696" s="180"/>
      <c r="AE1696" s="198">
        <f t="shared" si="78"/>
        <v>22</v>
      </c>
      <c r="AF1696" s="198">
        <f t="shared" si="79"/>
        <v>25</v>
      </c>
      <c r="AG1696" s="178">
        <v>3</v>
      </c>
      <c r="AH1696" s="198" t="str">
        <f>IF(ISERROR(VLOOKUP($AG1696,Datos!$A$9:$E$13,2,0)),"",VLOOKUP($AG1696,Datos!$A$9:$E$13,2,0))</f>
        <v>3 Moderado</v>
      </c>
      <c r="AI1696" s="197" t="str">
        <f>IF(ISERROR(VLOOKUP($AJ1696,Datos!$D$8:$E$13,2,0)),0,VLOOKUP($AJ1696,Datos!$D$8:$E$13,2,0))</f>
        <v>Extremadamente Dañino</v>
      </c>
      <c r="AJ1696" s="198">
        <f>IF(ISERROR(VLOOKUP($X1696,Datos!$B$8:$E$13,3,0)), 0, VLOOKUP($X1696,Datos!$B$8:$E$13,3,0))</f>
        <v>4</v>
      </c>
      <c r="AK1696" s="198">
        <f>IF(ISERROR(VLOOKUP(AL1696,Datos!D1689:E1694,2,0)),0,VLOOKUP(AL1696,Datos!D1689:E1694,2,0))</f>
        <v>0</v>
      </c>
      <c r="AL1696" s="198">
        <f>IF(ISERROR(VLOOKUP(Y1696,Datos!B1689:E1694,3,0)),0,VLOOKUP(Y1696,Datos!B1689:E1694,3,0))</f>
        <v>0</v>
      </c>
      <c r="AM1696" s="198">
        <f t="shared" si="80"/>
        <v>4</v>
      </c>
      <c r="AN1696" s="198" t="str">
        <f>IF(ISERROR(VLOOKUP($AM1696,Datos!$I$24:$J$28,2,0)),"-",VLOOKUP($AM1696,Datos!$I$24:$J$28,2,0))</f>
        <v>Moderado</v>
      </c>
    </row>
    <row r="1697" spans="1:40" s="199" customFormat="1">
      <c r="A1697" s="196"/>
      <c r="B1697" s="177"/>
      <c r="C1697" s="177"/>
      <c r="D1697" s="177"/>
      <c r="E1697" s="177"/>
      <c r="F1697" s="177"/>
      <c r="G1697" s="177"/>
      <c r="H1697" s="177"/>
      <c r="I1697" s="177"/>
      <c r="J1697" s="177"/>
      <c r="K1697" s="177"/>
      <c r="L1697" s="177"/>
      <c r="M1697" s="178" t="s">
        <v>191</v>
      </c>
      <c r="N1697" s="178" t="s">
        <v>194</v>
      </c>
      <c r="O1697" s="198">
        <f>IF( AND($M1697&lt;&gt;"", $N1697&lt;&gt;""), VLOOKUP( IF(ISERROR(VLOOKUP($M1697,Datos!$B$8:$C$13,2,0)),0,VLOOKUP($M1697,Datos!$B$8:$C$13,2,0)), Datos!$I$9:$N$13, IF(ISERROR(VLOOKUP($N1697,Datos!$B$17:$C$21,2,0)),0,VLOOKUP($N1697, Datos!$B$17:$C$21,2,0)+1),  0),  "-")</f>
        <v>22</v>
      </c>
      <c r="P1697" s="177"/>
      <c r="Q1697" s="177"/>
      <c r="R1697" s="177"/>
      <c r="S1697" s="178" t="s">
        <v>40</v>
      </c>
      <c r="T1697" s="198" t="str">
        <f>IF(ISERROR(VLOOKUP($S1697,Datos!$B$25:$C$29,2,0)),"", VLOOKUP($S1697,Datos!$B$25:$C$29,2,0))</f>
        <v>Alta</v>
      </c>
      <c r="U1697" s="198" t="str">
        <f>VLOOKUP($S1697,'Efectividad de Controles'!$B$5:$D$9,3,0)</f>
        <v>Impacto / Probabilidad</v>
      </c>
      <c r="V1697" s="177"/>
      <c r="W1697" s="177"/>
      <c r="X1697" s="178" t="s">
        <v>191</v>
      </c>
      <c r="Y1697" s="178" t="s">
        <v>196</v>
      </c>
      <c r="Z1697" s="198">
        <f>IF( AND($X1697&lt;&gt;"", $Y1697&lt;&gt;""), VLOOKUP( IF(ISERROR(VLOOKUP($X1697,Datos!$B$8:$C$13,2,0)),0,VLOOKUP($X1697,Datos!$B$8:$C$13,2,0)), Datos!$I$9:$N$13, IF(ISERROR(VLOOKUP($Y1697,Datos!$B$17:$C$21,2,0)),0,VLOOKUP($Y1697, Datos!$B$17:$C$21,2,0)+1),  0),  "-")</f>
        <v>25</v>
      </c>
      <c r="AA1697" s="177"/>
      <c r="AB1697" s="177"/>
      <c r="AC1697" s="179"/>
      <c r="AD1697" s="180"/>
      <c r="AE1697" s="198">
        <f t="shared" ref="AE1697:AE1760" si="81">+O1697</f>
        <v>22</v>
      </c>
      <c r="AF1697" s="198">
        <f t="shared" ref="AF1697:AF1760" si="82">+Z1697</f>
        <v>25</v>
      </c>
      <c r="AG1697" s="178">
        <v>3</v>
      </c>
      <c r="AH1697" s="198" t="str">
        <f>IF(ISERROR(VLOOKUP($AG1697,Datos!$A$9:$E$13,2,0)),"",VLOOKUP($AG1697,Datos!$A$9:$E$13,2,0))</f>
        <v>3 Moderado</v>
      </c>
      <c r="AI1697" s="197" t="str">
        <f>IF(ISERROR(VLOOKUP($AJ1697,Datos!$D$8:$E$13,2,0)),0,VLOOKUP($AJ1697,Datos!$D$8:$E$13,2,0))</f>
        <v>Extremadamente Dañino</v>
      </c>
      <c r="AJ1697" s="198">
        <f>IF(ISERROR(VLOOKUP($X1697,Datos!$B$8:$E$13,3,0)), 0, VLOOKUP($X1697,Datos!$B$8:$E$13,3,0))</f>
        <v>4</v>
      </c>
      <c r="AK1697" s="198">
        <f>IF(ISERROR(VLOOKUP(AL1697,Datos!D1690:E1695,2,0)),0,VLOOKUP(AL1697,Datos!D1690:E1695,2,0))</f>
        <v>0</v>
      </c>
      <c r="AL1697" s="198">
        <f>IF(ISERROR(VLOOKUP(Y1697,Datos!B1690:E1695,3,0)),0,VLOOKUP(Y1697,Datos!B1690:E1695,3,0))</f>
        <v>0</v>
      </c>
      <c r="AM1697" s="198">
        <f t="shared" ref="AM1697:AM1760" si="83">+AL1697+AJ1697</f>
        <v>4</v>
      </c>
      <c r="AN1697" s="198" t="str">
        <f>IF(ISERROR(VLOOKUP($AM1697,Datos!$I$24:$J$28,2,0)),"-",VLOOKUP($AM1697,Datos!$I$24:$J$28,2,0))</f>
        <v>Moderado</v>
      </c>
    </row>
    <row r="1698" spans="1:40" s="199" customFormat="1">
      <c r="A1698" s="196"/>
      <c r="B1698" s="177"/>
      <c r="C1698" s="177"/>
      <c r="D1698" s="177"/>
      <c r="E1698" s="177"/>
      <c r="F1698" s="177"/>
      <c r="G1698" s="177"/>
      <c r="H1698" s="177"/>
      <c r="I1698" s="177"/>
      <c r="J1698" s="177"/>
      <c r="K1698" s="177"/>
      <c r="L1698" s="177"/>
      <c r="M1698" s="178" t="s">
        <v>191</v>
      </c>
      <c r="N1698" s="178" t="s">
        <v>194</v>
      </c>
      <c r="O1698" s="198">
        <f>IF( AND($M1698&lt;&gt;"", $N1698&lt;&gt;""), VLOOKUP( IF(ISERROR(VLOOKUP($M1698,Datos!$B$8:$C$13,2,0)),0,VLOOKUP($M1698,Datos!$B$8:$C$13,2,0)), Datos!$I$9:$N$13, IF(ISERROR(VLOOKUP($N1698,Datos!$B$17:$C$21,2,0)),0,VLOOKUP($N1698, Datos!$B$17:$C$21,2,0)+1),  0),  "-")</f>
        <v>22</v>
      </c>
      <c r="P1698" s="177"/>
      <c r="Q1698" s="177"/>
      <c r="R1698" s="177"/>
      <c r="S1698" s="178" t="s">
        <v>40</v>
      </c>
      <c r="T1698" s="198" t="str">
        <f>IF(ISERROR(VLOOKUP($S1698,Datos!$B$25:$C$29,2,0)),"", VLOOKUP($S1698,Datos!$B$25:$C$29,2,0))</f>
        <v>Alta</v>
      </c>
      <c r="U1698" s="198" t="str">
        <f>VLOOKUP($S1698,'Efectividad de Controles'!$B$5:$D$9,3,0)</f>
        <v>Impacto / Probabilidad</v>
      </c>
      <c r="V1698" s="177"/>
      <c r="W1698" s="177"/>
      <c r="X1698" s="178" t="s">
        <v>191</v>
      </c>
      <c r="Y1698" s="178" t="s">
        <v>196</v>
      </c>
      <c r="Z1698" s="198">
        <f>IF( AND($X1698&lt;&gt;"", $Y1698&lt;&gt;""), VLOOKUP( IF(ISERROR(VLOOKUP($X1698,Datos!$B$8:$C$13,2,0)),0,VLOOKUP($X1698,Datos!$B$8:$C$13,2,0)), Datos!$I$9:$N$13, IF(ISERROR(VLOOKUP($Y1698,Datos!$B$17:$C$21,2,0)),0,VLOOKUP($Y1698, Datos!$B$17:$C$21,2,0)+1),  0),  "-")</f>
        <v>25</v>
      </c>
      <c r="AA1698" s="177"/>
      <c r="AB1698" s="177"/>
      <c r="AC1698" s="179"/>
      <c r="AD1698" s="180"/>
      <c r="AE1698" s="198">
        <f t="shared" si="81"/>
        <v>22</v>
      </c>
      <c r="AF1698" s="198">
        <f t="shared" si="82"/>
        <v>25</v>
      </c>
      <c r="AG1698" s="178">
        <v>3</v>
      </c>
      <c r="AH1698" s="198" t="str">
        <f>IF(ISERROR(VLOOKUP($AG1698,Datos!$A$9:$E$13,2,0)),"",VLOOKUP($AG1698,Datos!$A$9:$E$13,2,0))</f>
        <v>3 Moderado</v>
      </c>
      <c r="AI1698" s="197" t="str">
        <f>IF(ISERROR(VLOOKUP($AJ1698,Datos!$D$8:$E$13,2,0)),0,VLOOKUP($AJ1698,Datos!$D$8:$E$13,2,0))</f>
        <v>Extremadamente Dañino</v>
      </c>
      <c r="AJ1698" s="198">
        <f>IF(ISERROR(VLOOKUP($X1698,Datos!$B$8:$E$13,3,0)), 0, VLOOKUP($X1698,Datos!$B$8:$E$13,3,0))</f>
        <v>4</v>
      </c>
      <c r="AK1698" s="198">
        <f>IF(ISERROR(VLOOKUP(AL1698,Datos!D1691:E1696,2,0)),0,VLOOKUP(AL1698,Datos!D1691:E1696,2,0))</f>
        <v>0</v>
      </c>
      <c r="AL1698" s="198">
        <f>IF(ISERROR(VLOOKUP(Y1698,Datos!B1691:E1696,3,0)),0,VLOOKUP(Y1698,Datos!B1691:E1696,3,0))</f>
        <v>0</v>
      </c>
      <c r="AM1698" s="198">
        <f t="shared" si="83"/>
        <v>4</v>
      </c>
      <c r="AN1698" s="198" t="str">
        <f>IF(ISERROR(VLOOKUP($AM1698,Datos!$I$24:$J$28,2,0)),"-",VLOOKUP($AM1698,Datos!$I$24:$J$28,2,0))</f>
        <v>Moderado</v>
      </c>
    </row>
    <row r="1699" spans="1:40" s="199" customFormat="1">
      <c r="A1699" s="196"/>
      <c r="B1699" s="177"/>
      <c r="C1699" s="177"/>
      <c r="D1699" s="177"/>
      <c r="E1699" s="177"/>
      <c r="F1699" s="177"/>
      <c r="G1699" s="177"/>
      <c r="H1699" s="177"/>
      <c r="I1699" s="177"/>
      <c r="J1699" s="177"/>
      <c r="K1699" s="177"/>
      <c r="L1699" s="177"/>
      <c r="M1699" s="178" t="s">
        <v>191</v>
      </c>
      <c r="N1699" s="178" t="s">
        <v>194</v>
      </c>
      <c r="O1699" s="198">
        <f>IF( AND($M1699&lt;&gt;"", $N1699&lt;&gt;""), VLOOKUP( IF(ISERROR(VLOOKUP($M1699,Datos!$B$8:$C$13,2,0)),0,VLOOKUP($M1699,Datos!$B$8:$C$13,2,0)), Datos!$I$9:$N$13, IF(ISERROR(VLOOKUP($N1699,Datos!$B$17:$C$21,2,0)),0,VLOOKUP($N1699, Datos!$B$17:$C$21,2,0)+1),  0),  "-")</f>
        <v>22</v>
      </c>
      <c r="P1699" s="177"/>
      <c r="Q1699" s="177"/>
      <c r="R1699" s="177"/>
      <c r="S1699" s="178" t="s">
        <v>40</v>
      </c>
      <c r="T1699" s="198" t="str">
        <f>IF(ISERROR(VLOOKUP($S1699,Datos!$B$25:$C$29,2,0)),"", VLOOKUP($S1699,Datos!$B$25:$C$29,2,0))</f>
        <v>Alta</v>
      </c>
      <c r="U1699" s="198" t="str">
        <f>VLOOKUP($S1699,'Efectividad de Controles'!$B$5:$D$9,3,0)</f>
        <v>Impacto / Probabilidad</v>
      </c>
      <c r="V1699" s="177"/>
      <c r="W1699" s="177"/>
      <c r="X1699" s="178" t="s">
        <v>191</v>
      </c>
      <c r="Y1699" s="178" t="s">
        <v>196</v>
      </c>
      <c r="Z1699" s="198">
        <f>IF( AND($X1699&lt;&gt;"", $Y1699&lt;&gt;""), VLOOKUP( IF(ISERROR(VLOOKUP($X1699,Datos!$B$8:$C$13,2,0)),0,VLOOKUP($X1699,Datos!$B$8:$C$13,2,0)), Datos!$I$9:$N$13, IF(ISERROR(VLOOKUP($Y1699,Datos!$B$17:$C$21,2,0)),0,VLOOKUP($Y1699, Datos!$B$17:$C$21,2,0)+1),  0),  "-")</f>
        <v>25</v>
      </c>
      <c r="AA1699" s="177"/>
      <c r="AB1699" s="177"/>
      <c r="AC1699" s="179"/>
      <c r="AD1699" s="180"/>
      <c r="AE1699" s="198">
        <f t="shared" si="81"/>
        <v>22</v>
      </c>
      <c r="AF1699" s="198">
        <f t="shared" si="82"/>
        <v>25</v>
      </c>
      <c r="AG1699" s="178">
        <v>3</v>
      </c>
      <c r="AH1699" s="198" t="str">
        <f>IF(ISERROR(VLOOKUP($AG1699,Datos!$A$9:$E$13,2,0)),"",VLOOKUP($AG1699,Datos!$A$9:$E$13,2,0))</f>
        <v>3 Moderado</v>
      </c>
      <c r="AI1699" s="197" t="str">
        <f>IF(ISERROR(VLOOKUP($AJ1699,Datos!$D$8:$E$13,2,0)),0,VLOOKUP($AJ1699,Datos!$D$8:$E$13,2,0))</f>
        <v>Extremadamente Dañino</v>
      </c>
      <c r="AJ1699" s="198">
        <f>IF(ISERROR(VLOOKUP($X1699,Datos!$B$8:$E$13,3,0)), 0, VLOOKUP($X1699,Datos!$B$8:$E$13,3,0))</f>
        <v>4</v>
      </c>
      <c r="AK1699" s="198">
        <f>IF(ISERROR(VLOOKUP(AL1699,Datos!D1692:E1697,2,0)),0,VLOOKUP(AL1699,Datos!D1692:E1697,2,0))</f>
        <v>0</v>
      </c>
      <c r="AL1699" s="198">
        <f>IF(ISERROR(VLOOKUP(Y1699,Datos!B1692:E1697,3,0)),0,VLOOKUP(Y1699,Datos!B1692:E1697,3,0))</f>
        <v>0</v>
      </c>
      <c r="AM1699" s="198">
        <f t="shared" si="83"/>
        <v>4</v>
      </c>
      <c r="AN1699" s="198" t="str">
        <f>IF(ISERROR(VLOOKUP($AM1699,Datos!$I$24:$J$28,2,0)),"-",VLOOKUP($AM1699,Datos!$I$24:$J$28,2,0))</f>
        <v>Moderado</v>
      </c>
    </row>
    <row r="1700" spans="1:40" s="199" customFormat="1">
      <c r="A1700" s="196"/>
      <c r="B1700" s="177"/>
      <c r="C1700" s="177"/>
      <c r="D1700" s="177"/>
      <c r="E1700" s="177"/>
      <c r="F1700" s="177"/>
      <c r="G1700" s="177"/>
      <c r="H1700" s="177"/>
      <c r="I1700" s="177"/>
      <c r="J1700" s="177"/>
      <c r="K1700" s="177"/>
      <c r="L1700" s="177"/>
      <c r="M1700" s="178" t="s">
        <v>191</v>
      </c>
      <c r="N1700" s="178" t="s">
        <v>194</v>
      </c>
      <c r="O1700" s="198">
        <f>IF( AND($M1700&lt;&gt;"", $N1700&lt;&gt;""), VLOOKUP( IF(ISERROR(VLOOKUP($M1700,Datos!$B$8:$C$13,2,0)),0,VLOOKUP($M1700,Datos!$B$8:$C$13,2,0)), Datos!$I$9:$N$13, IF(ISERROR(VLOOKUP($N1700,Datos!$B$17:$C$21,2,0)),0,VLOOKUP($N1700, Datos!$B$17:$C$21,2,0)+1),  0),  "-")</f>
        <v>22</v>
      </c>
      <c r="P1700" s="177"/>
      <c r="Q1700" s="177"/>
      <c r="R1700" s="177"/>
      <c r="S1700" s="178" t="s">
        <v>40</v>
      </c>
      <c r="T1700" s="198" t="str">
        <f>IF(ISERROR(VLOOKUP($S1700,Datos!$B$25:$C$29,2,0)),"", VLOOKUP($S1700,Datos!$B$25:$C$29,2,0))</f>
        <v>Alta</v>
      </c>
      <c r="U1700" s="198" t="str">
        <f>VLOOKUP($S1700,'Efectividad de Controles'!$B$5:$D$9,3,0)</f>
        <v>Impacto / Probabilidad</v>
      </c>
      <c r="V1700" s="177"/>
      <c r="W1700" s="177"/>
      <c r="X1700" s="178" t="s">
        <v>191</v>
      </c>
      <c r="Y1700" s="178" t="s">
        <v>196</v>
      </c>
      <c r="Z1700" s="198">
        <f>IF( AND($X1700&lt;&gt;"", $Y1700&lt;&gt;""), VLOOKUP( IF(ISERROR(VLOOKUP($X1700,Datos!$B$8:$C$13,2,0)),0,VLOOKUP($X1700,Datos!$B$8:$C$13,2,0)), Datos!$I$9:$N$13, IF(ISERROR(VLOOKUP($Y1700,Datos!$B$17:$C$21,2,0)),0,VLOOKUP($Y1700, Datos!$B$17:$C$21,2,0)+1),  0),  "-")</f>
        <v>25</v>
      </c>
      <c r="AA1700" s="177"/>
      <c r="AB1700" s="177"/>
      <c r="AC1700" s="179"/>
      <c r="AD1700" s="180"/>
      <c r="AE1700" s="198">
        <f t="shared" si="81"/>
        <v>22</v>
      </c>
      <c r="AF1700" s="198">
        <f t="shared" si="82"/>
        <v>25</v>
      </c>
      <c r="AG1700" s="178">
        <v>3</v>
      </c>
      <c r="AH1700" s="198" t="str">
        <f>IF(ISERROR(VLOOKUP($AG1700,Datos!$A$9:$E$13,2,0)),"",VLOOKUP($AG1700,Datos!$A$9:$E$13,2,0))</f>
        <v>3 Moderado</v>
      </c>
      <c r="AI1700" s="197" t="str">
        <f>IF(ISERROR(VLOOKUP($AJ1700,Datos!$D$8:$E$13,2,0)),0,VLOOKUP($AJ1700,Datos!$D$8:$E$13,2,0))</f>
        <v>Extremadamente Dañino</v>
      </c>
      <c r="AJ1700" s="198">
        <f>IF(ISERROR(VLOOKUP($X1700,Datos!$B$8:$E$13,3,0)), 0, VLOOKUP($X1700,Datos!$B$8:$E$13,3,0))</f>
        <v>4</v>
      </c>
      <c r="AK1700" s="198">
        <f>IF(ISERROR(VLOOKUP(AL1700,Datos!D1693:E1698,2,0)),0,VLOOKUP(AL1700,Datos!D1693:E1698,2,0))</f>
        <v>0</v>
      </c>
      <c r="AL1700" s="198">
        <f>IF(ISERROR(VLOOKUP(Y1700,Datos!B1693:E1698,3,0)),0,VLOOKUP(Y1700,Datos!B1693:E1698,3,0))</f>
        <v>0</v>
      </c>
      <c r="AM1700" s="198">
        <f t="shared" si="83"/>
        <v>4</v>
      </c>
      <c r="AN1700" s="198" t="str">
        <f>IF(ISERROR(VLOOKUP($AM1700,Datos!$I$24:$J$28,2,0)),"-",VLOOKUP($AM1700,Datos!$I$24:$J$28,2,0))</f>
        <v>Moderado</v>
      </c>
    </row>
    <row r="1701" spans="1:40" s="199" customFormat="1">
      <c r="A1701" s="196"/>
      <c r="B1701" s="177"/>
      <c r="C1701" s="177"/>
      <c r="D1701" s="177"/>
      <c r="E1701" s="177"/>
      <c r="F1701" s="177"/>
      <c r="G1701" s="177"/>
      <c r="H1701" s="177"/>
      <c r="I1701" s="177"/>
      <c r="J1701" s="177"/>
      <c r="K1701" s="177"/>
      <c r="L1701" s="177"/>
      <c r="M1701" s="178" t="s">
        <v>191</v>
      </c>
      <c r="N1701" s="178" t="s">
        <v>194</v>
      </c>
      <c r="O1701" s="198">
        <f>IF( AND($M1701&lt;&gt;"", $N1701&lt;&gt;""), VLOOKUP( IF(ISERROR(VLOOKUP($M1701,Datos!$B$8:$C$13,2,0)),0,VLOOKUP($M1701,Datos!$B$8:$C$13,2,0)), Datos!$I$9:$N$13, IF(ISERROR(VLOOKUP($N1701,Datos!$B$17:$C$21,2,0)),0,VLOOKUP($N1701, Datos!$B$17:$C$21,2,0)+1),  0),  "-")</f>
        <v>22</v>
      </c>
      <c r="P1701" s="177"/>
      <c r="Q1701" s="177"/>
      <c r="R1701" s="177"/>
      <c r="S1701" s="178" t="s">
        <v>40</v>
      </c>
      <c r="T1701" s="198" t="str">
        <f>IF(ISERROR(VLOOKUP($S1701,Datos!$B$25:$C$29,2,0)),"", VLOOKUP($S1701,Datos!$B$25:$C$29,2,0))</f>
        <v>Alta</v>
      </c>
      <c r="U1701" s="198" t="str">
        <f>VLOOKUP($S1701,'Efectividad de Controles'!$B$5:$D$9,3,0)</f>
        <v>Impacto / Probabilidad</v>
      </c>
      <c r="V1701" s="177"/>
      <c r="W1701" s="177"/>
      <c r="X1701" s="178" t="s">
        <v>191</v>
      </c>
      <c r="Y1701" s="178" t="s">
        <v>196</v>
      </c>
      <c r="Z1701" s="198">
        <f>IF( AND($X1701&lt;&gt;"", $Y1701&lt;&gt;""), VLOOKUP( IF(ISERROR(VLOOKUP($X1701,Datos!$B$8:$C$13,2,0)),0,VLOOKUP($X1701,Datos!$B$8:$C$13,2,0)), Datos!$I$9:$N$13, IF(ISERROR(VLOOKUP($Y1701,Datos!$B$17:$C$21,2,0)),0,VLOOKUP($Y1701, Datos!$B$17:$C$21,2,0)+1),  0),  "-")</f>
        <v>25</v>
      </c>
      <c r="AA1701" s="177"/>
      <c r="AB1701" s="177"/>
      <c r="AC1701" s="179"/>
      <c r="AD1701" s="180"/>
      <c r="AE1701" s="198">
        <f t="shared" si="81"/>
        <v>22</v>
      </c>
      <c r="AF1701" s="198">
        <f t="shared" si="82"/>
        <v>25</v>
      </c>
      <c r="AG1701" s="178">
        <v>3</v>
      </c>
      <c r="AH1701" s="198" t="str">
        <f>IF(ISERROR(VLOOKUP($AG1701,Datos!$A$9:$E$13,2,0)),"",VLOOKUP($AG1701,Datos!$A$9:$E$13,2,0))</f>
        <v>3 Moderado</v>
      </c>
      <c r="AI1701" s="197" t="str">
        <f>IF(ISERROR(VLOOKUP($AJ1701,Datos!$D$8:$E$13,2,0)),0,VLOOKUP($AJ1701,Datos!$D$8:$E$13,2,0))</f>
        <v>Extremadamente Dañino</v>
      </c>
      <c r="AJ1701" s="198">
        <f>IF(ISERROR(VLOOKUP($X1701,Datos!$B$8:$E$13,3,0)), 0, VLOOKUP($X1701,Datos!$B$8:$E$13,3,0))</f>
        <v>4</v>
      </c>
      <c r="AK1701" s="198">
        <f>IF(ISERROR(VLOOKUP(AL1701,Datos!D1694:E1699,2,0)),0,VLOOKUP(AL1701,Datos!D1694:E1699,2,0))</f>
        <v>0</v>
      </c>
      <c r="AL1701" s="198">
        <f>IF(ISERROR(VLOOKUP(Y1701,Datos!B1694:E1699,3,0)),0,VLOOKUP(Y1701,Datos!B1694:E1699,3,0))</f>
        <v>0</v>
      </c>
      <c r="AM1701" s="198">
        <f t="shared" si="83"/>
        <v>4</v>
      </c>
      <c r="AN1701" s="198" t="str">
        <f>IF(ISERROR(VLOOKUP($AM1701,Datos!$I$24:$J$28,2,0)),"-",VLOOKUP($AM1701,Datos!$I$24:$J$28,2,0))</f>
        <v>Moderado</v>
      </c>
    </row>
    <row r="1702" spans="1:40" s="199" customFormat="1">
      <c r="A1702" s="196"/>
      <c r="B1702" s="177"/>
      <c r="C1702" s="177"/>
      <c r="D1702" s="177"/>
      <c r="E1702" s="177"/>
      <c r="F1702" s="177"/>
      <c r="G1702" s="177"/>
      <c r="H1702" s="177"/>
      <c r="I1702" s="177"/>
      <c r="J1702" s="177"/>
      <c r="K1702" s="177"/>
      <c r="L1702" s="177"/>
      <c r="M1702" s="178" t="s">
        <v>191</v>
      </c>
      <c r="N1702" s="178" t="s">
        <v>194</v>
      </c>
      <c r="O1702" s="198">
        <f>IF( AND($M1702&lt;&gt;"", $N1702&lt;&gt;""), VLOOKUP( IF(ISERROR(VLOOKUP($M1702,Datos!$B$8:$C$13,2,0)),0,VLOOKUP($M1702,Datos!$B$8:$C$13,2,0)), Datos!$I$9:$N$13, IF(ISERROR(VLOOKUP($N1702,Datos!$B$17:$C$21,2,0)),0,VLOOKUP($N1702, Datos!$B$17:$C$21,2,0)+1),  0),  "-")</f>
        <v>22</v>
      </c>
      <c r="P1702" s="177"/>
      <c r="Q1702" s="177"/>
      <c r="R1702" s="177"/>
      <c r="S1702" s="178" t="s">
        <v>40</v>
      </c>
      <c r="T1702" s="198" t="str">
        <f>IF(ISERROR(VLOOKUP($S1702,Datos!$B$25:$C$29,2,0)),"", VLOOKUP($S1702,Datos!$B$25:$C$29,2,0))</f>
        <v>Alta</v>
      </c>
      <c r="U1702" s="198" t="str">
        <f>VLOOKUP($S1702,'Efectividad de Controles'!$B$5:$D$9,3,0)</f>
        <v>Impacto / Probabilidad</v>
      </c>
      <c r="V1702" s="177"/>
      <c r="W1702" s="177"/>
      <c r="X1702" s="178" t="s">
        <v>191</v>
      </c>
      <c r="Y1702" s="178" t="s">
        <v>196</v>
      </c>
      <c r="Z1702" s="198">
        <f>IF( AND($X1702&lt;&gt;"", $Y1702&lt;&gt;""), VLOOKUP( IF(ISERROR(VLOOKUP($X1702,Datos!$B$8:$C$13,2,0)),0,VLOOKUP($X1702,Datos!$B$8:$C$13,2,0)), Datos!$I$9:$N$13, IF(ISERROR(VLOOKUP($Y1702,Datos!$B$17:$C$21,2,0)),0,VLOOKUP($Y1702, Datos!$B$17:$C$21,2,0)+1),  0),  "-")</f>
        <v>25</v>
      </c>
      <c r="AA1702" s="177"/>
      <c r="AB1702" s="177"/>
      <c r="AC1702" s="179"/>
      <c r="AD1702" s="180"/>
      <c r="AE1702" s="198">
        <f t="shared" si="81"/>
        <v>22</v>
      </c>
      <c r="AF1702" s="198">
        <f t="shared" si="82"/>
        <v>25</v>
      </c>
      <c r="AG1702" s="178">
        <v>3</v>
      </c>
      <c r="AH1702" s="198" t="str">
        <f>IF(ISERROR(VLOOKUP($AG1702,Datos!$A$9:$E$13,2,0)),"",VLOOKUP($AG1702,Datos!$A$9:$E$13,2,0))</f>
        <v>3 Moderado</v>
      </c>
      <c r="AI1702" s="197" t="str">
        <f>IF(ISERROR(VLOOKUP($AJ1702,Datos!$D$8:$E$13,2,0)),0,VLOOKUP($AJ1702,Datos!$D$8:$E$13,2,0))</f>
        <v>Extremadamente Dañino</v>
      </c>
      <c r="AJ1702" s="198">
        <f>IF(ISERROR(VLOOKUP($X1702,Datos!$B$8:$E$13,3,0)), 0, VLOOKUP($X1702,Datos!$B$8:$E$13,3,0))</f>
        <v>4</v>
      </c>
      <c r="AK1702" s="198">
        <f>IF(ISERROR(VLOOKUP(AL1702,Datos!D1695:E1700,2,0)),0,VLOOKUP(AL1702,Datos!D1695:E1700,2,0))</f>
        <v>0</v>
      </c>
      <c r="AL1702" s="198">
        <f>IF(ISERROR(VLOOKUP(Y1702,Datos!B1695:E1700,3,0)),0,VLOOKUP(Y1702,Datos!B1695:E1700,3,0))</f>
        <v>0</v>
      </c>
      <c r="AM1702" s="198">
        <f t="shared" si="83"/>
        <v>4</v>
      </c>
      <c r="AN1702" s="198" t="str">
        <f>IF(ISERROR(VLOOKUP($AM1702,Datos!$I$24:$J$28,2,0)),"-",VLOOKUP($AM1702,Datos!$I$24:$J$28,2,0))</f>
        <v>Moderado</v>
      </c>
    </row>
    <row r="1703" spans="1:40" s="199" customFormat="1">
      <c r="A1703" s="196"/>
      <c r="B1703" s="177"/>
      <c r="C1703" s="177"/>
      <c r="D1703" s="177"/>
      <c r="E1703" s="177"/>
      <c r="F1703" s="177"/>
      <c r="G1703" s="177"/>
      <c r="H1703" s="177"/>
      <c r="I1703" s="177"/>
      <c r="J1703" s="177"/>
      <c r="K1703" s="177"/>
      <c r="L1703" s="177"/>
      <c r="M1703" s="178" t="s">
        <v>191</v>
      </c>
      <c r="N1703" s="178" t="s">
        <v>194</v>
      </c>
      <c r="O1703" s="198">
        <f>IF( AND($M1703&lt;&gt;"", $N1703&lt;&gt;""), VLOOKUP( IF(ISERROR(VLOOKUP($M1703,Datos!$B$8:$C$13,2,0)),0,VLOOKUP($M1703,Datos!$B$8:$C$13,2,0)), Datos!$I$9:$N$13, IF(ISERROR(VLOOKUP($N1703,Datos!$B$17:$C$21,2,0)),0,VLOOKUP($N1703, Datos!$B$17:$C$21,2,0)+1),  0),  "-")</f>
        <v>22</v>
      </c>
      <c r="P1703" s="177"/>
      <c r="Q1703" s="177"/>
      <c r="R1703" s="177"/>
      <c r="S1703" s="178" t="s">
        <v>40</v>
      </c>
      <c r="T1703" s="198" t="str">
        <f>IF(ISERROR(VLOOKUP($S1703,Datos!$B$25:$C$29,2,0)),"", VLOOKUP($S1703,Datos!$B$25:$C$29,2,0))</f>
        <v>Alta</v>
      </c>
      <c r="U1703" s="198" t="str">
        <f>VLOOKUP($S1703,'Efectividad de Controles'!$B$5:$D$9,3,0)</f>
        <v>Impacto / Probabilidad</v>
      </c>
      <c r="V1703" s="177"/>
      <c r="W1703" s="177"/>
      <c r="X1703" s="178" t="s">
        <v>191</v>
      </c>
      <c r="Y1703" s="178" t="s">
        <v>196</v>
      </c>
      <c r="Z1703" s="198">
        <f>IF( AND($X1703&lt;&gt;"", $Y1703&lt;&gt;""), VLOOKUP( IF(ISERROR(VLOOKUP($X1703,Datos!$B$8:$C$13,2,0)),0,VLOOKUP($X1703,Datos!$B$8:$C$13,2,0)), Datos!$I$9:$N$13, IF(ISERROR(VLOOKUP($Y1703,Datos!$B$17:$C$21,2,0)),0,VLOOKUP($Y1703, Datos!$B$17:$C$21,2,0)+1),  0),  "-")</f>
        <v>25</v>
      </c>
      <c r="AA1703" s="177"/>
      <c r="AB1703" s="177"/>
      <c r="AC1703" s="179"/>
      <c r="AD1703" s="180"/>
      <c r="AE1703" s="198">
        <f t="shared" si="81"/>
        <v>22</v>
      </c>
      <c r="AF1703" s="198">
        <f t="shared" si="82"/>
        <v>25</v>
      </c>
      <c r="AG1703" s="178">
        <v>3</v>
      </c>
      <c r="AH1703" s="198" t="str">
        <f>IF(ISERROR(VLOOKUP($AG1703,Datos!$A$9:$E$13,2,0)),"",VLOOKUP($AG1703,Datos!$A$9:$E$13,2,0))</f>
        <v>3 Moderado</v>
      </c>
      <c r="AI1703" s="197" t="str">
        <f>IF(ISERROR(VLOOKUP($AJ1703,Datos!$D$8:$E$13,2,0)),0,VLOOKUP($AJ1703,Datos!$D$8:$E$13,2,0))</f>
        <v>Extremadamente Dañino</v>
      </c>
      <c r="AJ1703" s="198">
        <f>IF(ISERROR(VLOOKUP($X1703,Datos!$B$8:$E$13,3,0)), 0, VLOOKUP($X1703,Datos!$B$8:$E$13,3,0))</f>
        <v>4</v>
      </c>
      <c r="AK1703" s="198">
        <f>IF(ISERROR(VLOOKUP(AL1703,Datos!D1696:E1701,2,0)),0,VLOOKUP(AL1703,Datos!D1696:E1701,2,0))</f>
        <v>0</v>
      </c>
      <c r="AL1703" s="198">
        <f>IF(ISERROR(VLOOKUP(Y1703,Datos!B1696:E1701,3,0)),0,VLOOKUP(Y1703,Datos!B1696:E1701,3,0))</f>
        <v>0</v>
      </c>
      <c r="AM1703" s="198">
        <f t="shared" si="83"/>
        <v>4</v>
      </c>
      <c r="AN1703" s="198" t="str">
        <f>IF(ISERROR(VLOOKUP($AM1703,Datos!$I$24:$J$28,2,0)),"-",VLOOKUP($AM1703,Datos!$I$24:$J$28,2,0))</f>
        <v>Moderado</v>
      </c>
    </row>
    <row r="1704" spans="1:40" s="199" customFormat="1">
      <c r="A1704" s="196"/>
      <c r="B1704" s="177"/>
      <c r="C1704" s="177"/>
      <c r="D1704" s="177"/>
      <c r="E1704" s="177"/>
      <c r="F1704" s="177"/>
      <c r="G1704" s="177"/>
      <c r="H1704" s="177"/>
      <c r="I1704" s="177"/>
      <c r="J1704" s="177"/>
      <c r="K1704" s="177"/>
      <c r="L1704" s="177"/>
      <c r="M1704" s="178" t="s">
        <v>191</v>
      </c>
      <c r="N1704" s="178" t="s">
        <v>194</v>
      </c>
      <c r="O1704" s="198">
        <f>IF( AND($M1704&lt;&gt;"", $N1704&lt;&gt;""), VLOOKUP( IF(ISERROR(VLOOKUP($M1704,Datos!$B$8:$C$13,2,0)),0,VLOOKUP($M1704,Datos!$B$8:$C$13,2,0)), Datos!$I$9:$N$13, IF(ISERROR(VLOOKUP($N1704,Datos!$B$17:$C$21,2,0)),0,VLOOKUP($N1704, Datos!$B$17:$C$21,2,0)+1),  0),  "-")</f>
        <v>22</v>
      </c>
      <c r="P1704" s="177"/>
      <c r="Q1704" s="177"/>
      <c r="R1704" s="177"/>
      <c r="S1704" s="178" t="s">
        <v>40</v>
      </c>
      <c r="T1704" s="198" t="str">
        <f>IF(ISERROR(VLOOKUP($S1704,Datos!$B$25:$C$29,2,0)),"", VLOOKUP($S1704,Datos!$B$25:$C$29,2,0))</f>
        <v>Alta</v>
      </c>
      <c r="U1704" s="198" t="str">
        <f>VLOOKUP($S1704,'Efectividad de Controles'!$B$5:$D$9,3,0)</f>
        <v>Impacto / Probabilidad</v>
      </c>
      <c r="V1704" s="177"/>
      <c r="W1704" s="177"/>
      <c r="X1704" s="178" t="s">
        <v>191</v>
      </c>
      <c r="Y1704" s="178" t="s">
        <v>196</v>
      </c>
      <c r="Z1704" s="198">
        <f>IF( AND($X1704&lt;&gt;"", $Y1704&lt;&gt;""), VLOOKUP( IF(ISERROR(VLOOKUP($X1704,Datos!$B$8:$C$13,2,0)),0,VLOOKUP($X1704,Datos!$B$8:$C$13,2,0)), Datos!$I$9:$N$13, IF(ISERROR(VLOOKUP($Y1704,Datos!$B$17:$C$21,2,0)),0,VLOOKUP($Y1704, Datos!$B$17:$C$21,2,0)+1),  0),  "-")</f>
        <v>25</v>
      </c>
      <c r="AA1704" s="177"/>
      <c r="AB1704" s="177"/>
      <c r="AC1704" s="179"/>
      <c r="AD1704" s="180"/>
      <c r="AE1704" s="198">
        <f t="shared" si="81"/>
        <v>22</v>
      </c>
      <c r="AF1704" s="198">
        <f t="shared" si="82"/>
        <v>25</v>
      </c>
      <c r="AG1704" s="178">
        <v>3</v>
      </c>
      <c r="AH1704" s="198" t="str">
        <f>IF(ISERROR(VLOOKUP($AG1704,Datos!$A$9:$E$13,2,0)),"",VLOOKUP($AG1704,Datos!$A$9:$E$13,2,0))</f>
        <v>3 Moderado</v>
      </c>
      <c r="AI1704" s="197" t="str">
        <f>IF(ISERROR(VLOOKUP($AJ1704,Datos!$D$8:$E$13,2,0)),0,VLOOKUP($AJ1704,Datos!$D$8:$E$13,2,0))</f>
        <v>Extremadamente Dañino</v>
      </c>
      <c r="AJ1704" s="198">
        <f>IF(ISERROR(VLOOKUP($X1704,Datos!$B$8:$E$13,3,0)), 0, VLOOKUP($X1704,Datos!$B$8:$E$13,3,0))</f>
        <v>4</v>
      </c>
      <c r="AK1704" s="198">
        <f>IF(ISERROR(VLOOKUP(AL1704,Datos!D1697:E1702,2,0)),0,VLOOKUP(AL1704,Datos!D1697:E1702,2,0))</f>
        <v>0</v>
      </c>
      <c r="AL1704" s="198">
        <f>IF(ISERROR(VLOOKUP(Y1704,Datos!B1697:E1702,3,0)),0,VLOOKUP(Y1704,Datos!B1697:E1702,3,0))</f>
        <v>0</v>
      </c>
      <c r="AM1704" s="198">
        <f t="shared" si="83"/>
        <v>4</v>
      </c>
      <c r="AN1704" s="198" t="str">
        <f>IF(ISERROR(VLOOKUP($AM1704,Datos!$I$24:$J$28,2,0)),"-",VLOOKUP($AM1704,Datos!$I$24:$J$28,2,0))</f>
        <v>Moderado</v>
      </c>
    </row>
    <row r="1705" spans="1:40" s="199" customFormat="1">
      <c r="A1705" s="196"/>
      <c r="B1705" s="177"/>
      <c r="C1705" s="177"/>
      <c r="D1705" s="177"/>
      <c r="E1705" s="177"/>
      <c r="F1705" s="177"/>
      <c r="G1705" s="177"/>
      <c r="H1705" s="177"/>
      <c r="I1705" s="177"/>
      <c r="J1705" s="177"/>
      <c r="K1705" s="177"/>
      <c r="L1705" s="177"/>
      <c r="M1705" s="178" t="s">
        <v>191</v>
      </c>
      <c r="N1705" s="178" t="s">
        <v>194</v>
      </c>
      <c r="O1705" s="198">
        <f>IF( AND($M1705&lt;&gt;"", $N1705&lt;&gt;""), VLOOKUP( IF(ISERROR(VLOOKUP($M1705,Datos!$B$8:$C$13,2,0)),0,VLOOKUP($M1705,Datos!$B$8:$C$13,2,0)), Datos!$I$9:$N$13, IF(ISERROR(VLOOKUP($N1705,Datos!$B$17:$C$21,2,0)),0,VLOOKUP($N1705, Datos!$B$17:$C$21,2,0)+1),  0),  "-")</f>
        <v>22</v>
      </c>
      <c r="P1705" s="177"/>
      <c r="Q1705" s="177"/>
      <c r="R1705" s="177"/>
      <c r="S1705" s="178" t="s">
        <v>40</v>
      </c>
      <c r="T1705" s="198" t="str">
        <f>IF(ISERROR(VLOOKUP($S1705,Datos!$B$25:$C$29,2,0)),"", VLOOKUP($S1705,Datos!$B$25:$C$29,2,0))</f>
        <v>Alta</v>
      </c>
      <c r="U1705" s="198" t="str">
        <f>VLOOKUP($S1705,'Efectividad de Controles'!$B$5:$D$9,3,0)</f>
        <v>Impacto / Probabilidad</v>
      </c>
      <c r="V1705" s="177"/>
      <c r="W1705" s="177"/>
      <c r="X1705" s="178" t="s">
        <v>191</v>
      </c>
      <c r="Y1705" s="178" t="s">
        <v>196</v>
      </c>
      <c r="Z1705" s="198">
        <f>IF( AND($X1705&lt;&gt;"", $Y1705&lt;&gt;""), VLOOKUP( IF(ISERROR(VLOOKUP($X1705,Datos!$B$8:$C$13,2,0)),0,VLOOKUP($X1705,Datos!$B$8:$C$13,2,0)), Datos!$I$9:$N$13, IF(ISERROR(VLOOKUP($Y1705,Datos!$B$17:$C$21,2,0)),0,VLOOKUP($Y1705, Datos!$B$17:$C$21,2,0)+1),  0),  "-")</f>
        <v>25</v>
      </c>
      <c r="AA1705" s="177"/>
      <c r="AB1705" s="177"/>
      <c r="AC1705" s="179"/>
      <c r="AD1705" s="180"/>
      <c r="AE1705" s="198">
        <f t="shared" si="81"/>
        <v>22</v>
      </c>
      <c r="AF1705" s="198">
        <f t="shared" si="82"/>
        <v>25</v>
      </c>
      <c r="AG1705" s="178">
        <v>3</v>
      </c>
      <c r="AH1705" s="198" t="str">
        <f>IF(ISERROR(VLOOKUP($AG1705,Datos!$A$9:$E$13,2,0)),"",VLOOKUP($AG1705,Datos!$A$9:$E$13,2,0))</f>
        <v>3 Moderado</v>
      </c>
      <c r="AI1705" s="197" t="str">
        <f>IF(ISERROR(VLOOKUP($AJ1705,Datos!$D$8:$E$13,2,0)),0,VLOOKUP($AJ1705,Datos!$D$8:$E$13,2,0))</f>
        <v>Extremadamente Dañino</v>
      </c>
      <c r="AJ1705" s="198">
        <f>IF(ISERROR(VLOOKUP($X1705,Datos!$B$8:$E$13,3,0)), 0, VLOOKUP($X1705,Datos!$B$8:$E$13,3,0))</f>
        <v>4</v>
      </c>
      <c r="AK1705" s="198">
        <f>IF(ISERROR(VLOOKUP(AL1705,Datos!D1698:E1703,2,0)),0,VLOOKUP(AL1705,Datos!D1698:E1703,2,0))</f>
        <v>0</v>
      </c>
      <c r="AL1705" s="198">
        <f>IF(ISERROR(VLOOKUP(Y1705,Datos!B1698:E1703,3,0)),0,VLOOKUP(Y1705,Datos!B1698:E1703,3,0))</f>
        <v>0</v>
      </c>
      <c r="AM1705" s="198">
        <f t="shared" si="83"/>
        <v>4</v>
      </c>
      <c r="AN1705" s="198" t="str">
        <f>IF(ISERROR(VLOOKUP($AM1705,Datos!$I$24:$J$28,2,0)),"-",VLOOKUP($AM1705,Datos!$I$24:$J$28,2,0))</f>
        <v>Moderado</v>
      </c>
    </row>
    <row r="1706" spans="1:40" s="199" customFormat="1">
      <c r="A1706" s="196"/>
      <c r="B1706" s="177"/>
      <c r="C1706" s="177"/>
      <c r="D1706" s="177"/>
      <c r="E1706" s="177"/>
      <c r="F1706" s="177"/>
      <c r="G1706" s="177"/>
      <c r="H1706" s="177"/>
      <c r="I1706" s="177"/>
      <c r="J1706" s="177"/>
      <c r="K1706" s="177"/>
      <c r="L1706" s="177"/>
      <c r="M1706" s="178" t="s">
        <v>191</v>
      </c>
      <c r="N1706" s="178" t="s">
        <v>194</v>
      </c>
      <c r="O1706" s="198">
        <f>IF( AND($M1706&lt;&gt;"", $N1706&lt;&gt;""), VLOOKUP( IF(ISERROR(VLOOKUP($M1706,Datos!$B$8:$C$13,2,0)),0,VLOOKUP($M1706,Datos!$B$8:$C$13,2,0)), Datos!$I$9:$N$13, IF(ISERROR(VLOOKUP($N1706,Datos!$B$17:$C$21,2,0)),0,VLOOKUP($N1706, Datos!$B$17:$C$21,2,0)+1),  0),  "-")</f>
        <v>22</v>
      </c>
      <c r="P1706" s="177"/>
      <c r="Q1706" s="177"/>
      <c r="R1706" s="177"/>
      <c r="S1706" s="178" t="s">
        <v>40</v>
      </c>
      <c r="T1706" s="198" t="str">
        <f>IF(ISERROR(VLOOKUP($S1706,Datos!$B$25:$C$29,2,0)),"", VLOOKUP($S1706,Datos!$B$25:$C$29,2,0))</f>
        <v>Alta</v>
      </c>
      <c r="U1706" s="198" t="str">
        <f>VLOOKUP($S1706,'Efectividad de Controles'!$B$5:$D$9,3,0)</f>
        <v>Impacto / Probabilidad</v>
      </c>
      <c r="V1706" s="177"/>
      <c r="W1706" s="177"/>
      <c r="X1706" s="178" t="s">
        <v>191</v>
      </c>
      <c r="Y1706" s="178" t="s">
        <v>196</v>
      </c>
      <c r="Z1706" s="198">
        <f>IF( AND($X1706&lt;&gt;"", $Y1706&lt;&gt;""), VLOOKUP( IF(ISERROR(VLOOKUP($X1706,Datos!$B$8:$C$13,2,0)),0,VLOOKUP($X1706,Datos!$B$8:$C$13,2,0)), Datos!$I$9:$N$13, IF(ISERROR(VLOOKUP($Y1706,Datos!$B$17:$C$21,2,0)),0,VLOOKUP($Y1706, Datos!$B$17:$C$21,2,0)+1),  0),  "-")</f>
        <v>25</v>
      </c>
      <c r="AA1706" s="177"/>
      <c r="AB1706" s="177"/>
      <c r="AC1706" s="179"/>
      <c r="AD1706" s="180"/>
      <c r="AE1706" s="198">
        <f t="shared" si="81"/>
        <v>22</v>
      </c>
      <c r="AF1706" s="198">
        <f t="shared" si="82"/>
        <v>25</v>
      </c>
      <c r="AG1706" s="178">
        <v>3</v>
      </c>
      <c r="AH1706" s="198" t="str">
        <f>IF(ISERROR(VLOOKUP($AG1706,Datos!$A$9:$E$13,2,0)),"",VLOOKUP($AG1706,Datos!$A$9:$E$13,2,0))</f>
        <v>3 Moderado</v>
      </c>
      <c r="AI1706" s="197" t="str">
        <f>IF(ISERROR(VLOOKUP($AJ1706,Datos!$D$8:$E$13,2,0)),0,VLOOKUP($AJ1706,Datos!$D$8:$E$13,2,0))</f>
        <v>Extremadamente Dañino</v>
      </c>
      <c r="AJ1706" s="198">
        <f>IF(ISERROR(VLOOKUP($X1706,Datos!$B$8:$E$13,3,0)), 0, VLOOKUP($X1706,Datos!$B$8:$E$13,3,0))</f>
        <v>4</v>
      </c>
      <c r="AK1706" s="198">
        <f>IF(ISERROR(VLOOKUP(AL1706,Datos!D1699:E1704,2,0)),0,VLOOKUP(AL1706,Datos!D1699:E1704,2,0))</f>
        <v>0</v>
      </c>
      <c r="AL1706" s="198">
        <f>IF(ISERROR(VLOOKUP(Y1706,Datos!B1699:E1704,3,0)),0,VLOOKUP(Y1706,Datos!B1699:E1704,3,0))</f>
        <v>0</v>
      </c>
      <c r="AM1706" s="198">
        <f t="shared" si="83"/>
        <v>4</v>
      </c>
      <c r="AN1706" s="198" t="str">
        <f>IF(ISERROR(VLOOKUP($AM1706,Datos!$I$24:$J$28,2,0)),"-",VLOOKUP($AM1706,Datos!$I$24:$J$28,2,0))</f>
        <v>Moderado</v>
      </c>
    </row>
    <row r="1707" spans="1:40" s="199" customFormat="1">
      <c r="A1707" s="196"/>
      <c r="B1707" s="177"/>
      <c r="C1707" s="177"/>
      <c r="D1707" s="177"/>
      <c r="E1707" s="177"/>
      <c r="F1707" s="177"/>
      <c r="G1707" s="177"/>
      <c r="H1707" s="177"/>
      <c r="I1707" s="177"/>
      <c r="J1707" s="177"/>
      <c r="K1707" s="177"/>
      <c r="L1707" s="177"/>
      <c r="M1707" s="178" t="s">
        <v>191</v>
      </c>
      <c r="N1707" s="178" t="s">
        <v>194</v>
      </c>
      <c r="O1707" s="198">
        <f>IF( AND($M1707&lt;&gt;"", $N1707&lt;&gt;""), VLOOKUP( IF(ISERROR(VLOOKUP($M1707,Datos!$B$8:$C$13,2,0)),0,VLOOKUP($M1707,Datos!$B$8:$C$13,2,0)), Datos!$I$9:$N$13, IF(ISERROR(VLOOKUP($N1707,Datos!$B$17:$C$21,2,0)),0,VLOOKUP($N1707, Datos!$B$17:$C$21,2,0)+1),  0),  "-")</f>
        <v>22</v>
      </c>
      <c r="P1707" s="177"/>
      <c r="Q1707" s="177"/>
      <c r="R1707" s="177"/>
      <c r="S1707" s="178" t="s">
        <v>40</v>
      </c>
      <c r="T1707" s="198" t="str">
        <f>IF(ISERROR(VLOOKUP($S1707,Datos!$B$25:$C$29,2,0)),"", VLOOKUP($S1707,Datos!$B$25:$C$29,2,0))</f>
        <v>Alta</v>
      </c>
      <c r="U1707" s="198" t="str">
        <f>VLOOKUP($S1707,'Efectividad de Controles'!$B$5:$D$9,3,0)</f>
        <v>Impacto / Probabilidad</v>
      </c>
      <c r="V1707" s="177"/>
      <c r="W1707" s="177"/>
      <c r="X1707" s="178" t="s">
        <v>191</v>
      </c>
      <c r="Y1707" s="178" t="s">
        <v>196</v>
      </c>
      <c r="Z1707" s="198">
        <f>IF( AND($X1707&lt;&gt;"", $Y1707&lt;&gt;""), VLOOKUP( IF(ISERROR(VLOOKUP($X1707,Datos!$B$8:$C$13,2,0)),0,VLOOKUP($X1707,Datos!$B$8:$C$13,2,0)), Datos!$I$9:$N$13, IF(ISERROR(VLOOKUP($Y1707,Datos!$B$17:$C$21,2,0)),0,VLOOKUP($Y1707, Datos!$B$17:$C$21,2,0)+1),  0),  "-")</f>
        <v>25</v>
      </c>
      <c r="AA1707" s="177"/>
      <c r="AB1707" s="177"/>
      <c r="AC1707" s="179"/>
      <c r="AD1707" s="180"/>
      <c r="AE1707" s="198">
        <f t="shared" si="81"/>
        <v>22</v>
      </c>
      <c r="AF1707" s="198">
        <f t="shared" si="82"/>
        <v>25</v>
      </c>
      <c r="AG1707" s="178">
        <v>3</v>
      </c>
      <c r="AH1707" s="198" t="str">
        <f>IF(ISERROR(VLOOKUP($AG1707,Datos!$A$9:$E$13,2,0)),"",VLOOKUP($AG1707,Datos!$A$9:$E$13,2,0))</f>
        <v>3 Moderado</v>
      </c>
      <c r="AI1707" s="197" t="str">
        <f>IF(ISERROR(VLOOKUP($AJ1707,Datos!$D$8:$E$13,2,0)),0,VLOOKUP($AJ1707,Datos!$D$8:$E$13,2,0))</f>
        <v>Extremadamente Dañino</v>
      </c>
      <c r="AJ1707" s="198">
        <f>IF(ISERROR(VLOOKUP($X1707,Datos!$B$8:$E$13,3,0)), 0, VLOOKUP($X1707,Datos!$B$8:$E$13,3,0))</f>
        <v>4</v>
      </c>
      <c r="AK1707" s="198">
        <f>IF(ISERROR(VLOOKUP(AL1707,Datos!D1700:E1705,2,0)),0,VLOOKUP(AL1707,Datos!D1700:E1705,2,0))</f>
        <v>0</v>
      </c>
      <c r="AL1707" s="198">
        <f>IF(ISERROR(VLOOKUP(Y1707,Datos!B1700:E1705,3,0)),0,VLOOKUP(Y1707,Datos!B1700:E1705,3,0))</f>
        <v>0</v>
      </c>
      <c r="AM1707" s="198">
        <f t="shared" si="83"/>
        <v>4</v>
      </c>
      <c r="AN1707" s="198" t="str">
        <f>IF(ISERROR(VLOOKUP($AM1707,Datos!$I$24:$J$28,2,0)),"-",VLOOKUP($AM1707,Datos!$I$24:$J$28,2,0))</f>
        <v>Moderado</v>
      </c>
    </row>
    <row r="1708" spans="1:40" s="199" customFormat="1">
      <c r="A1708" s="196"/>
      <c r="B1708" s="177"/>
      <c r="C1708" s="177"/>
      <c r="D1708" s="177"/>
      <c r="E1708" s="177"/>
      <c r="F1708" s="177"/>
      <c r="G1708" s="177"/>
      <c r="H1708" s="177"/>
      <c r="I1708" s="177"/>
      <c r="J1708" s="177"/>
      <c r="K1708" s="177"/>
      <c r="L1708" s="177"/>
      <c r="M1708" s="178" t="s">
        <v>191</v>
      </c>
      <c r="N1708" s="178" t="s">
        <v>194</v>
      </c>
      <c r="O1708" s="198">
        <f>IF( AND($M1708&lt;&gt;"", $N1708&lt;&gt;""), VLOOKUP( IF(ISERROR(VLOOKUP($M1708,Datos!$B$8:$C$13,2,0)),0,VLOOKUP($M1708,Datos!$B$8:$C$13,2,0)), Datos!$I$9:$N$13, IF(ISERROR(VLOOKUP($N1708,Datos!$B$17:$C$21,2,0)),0,VLOOKUP($N1708, Datos!$B$17:$C$21,2,0)+1),  0),  "-")</f>
        <v>22</v>
      </c>
      <c r="P1708" s="177"/>
      <c r="Q1708" s="177"/>
      <c r="R1708" s="177"/>
      <c r="S1708" s="178" t="s">
        <v>40</v>
      </c>
      <c r="T1708" s="198" t="str">
        <f>IF(ISERROR(VLOOKUP($S1708,Datos!$B$25:$C$29,2,0)),"", VLOOKUP($S1708,Datos!$B$25:$C$29,2,0))</f>
        <v>Alta</v>
      </c>
      <c r="U1708" s="198" t="str">
        <f>VLOOKUP($S1708,'Efectividad de Controles'!$B$5:$D$9,3,0)</f>
        <v>Impacto / Probabilidad</v>
      </c>
      <c r="V1708" s="177"/>
      <c r="W1708" s="177"/>
      <c r="X1708" s="178" t="s">
        <v>191</v>
      </c>
      <c r="Y1708" s="178" t="s">
        <v>196</v>
      </c>
      <c r="Z1708" s="198">
        <f>IF( AND($X1708&lt;&gt;"", $Y1708&lt;&gt;""), VLOOKUP( IF(ISERROR(VLOOKUP($X1708,Datos!$B$8:$C$13,2,0)),0,VLOOKUP($X1708,Datos!$B$8:$C$13,2,0)), Datos!$I$9:$N$13, IF(ISERROR(VLOOKUP($Y1708,Datos!$B$17:$C$21,2,0)),0,VLOOKUP($Y1708, Datos!$B$17:$C$21,2,0)+1),  0),  "-")</f>
        <v>25</v>
      </c>
      <c r="AA1708" s="177"/>
      <c r="AB1708" s="177"/>
      <c r="AC1708" s="179"/>
      <c r="AD1708" s="180"/>
      <c r="AE1708" s="198">
        <f t="shared" si="81"/>
        <v>22</v>
      </c>
      <c r="AF1708" s="198">
        <f t="shared" si="82"/>
        <v>25</v>
      </c>
      <c r="AG1708" s="178">
        <v>3</v>
      </c>
      <c r="AH1708" s="198" t="str">
        <f>IF(ISERROR(VLOOKUP($AG1708,Datos!$A$9:$E$13,2,0)),"",VLOOKUP($AG1708,Datos!$A$9:$E$13,2,0))</f>
        <v>3 Moderado</v>
      </c>
      <c r="AI1708" s="197" t="str">
        <f>IF(ISERROR(VLOOKUP($AJ1708,Datos!$D$8:$E$13,2,0)),0,VLOOKUP($AJ1708,Datos!$D$8:$E$13,2,0))</f>
        <v>Extremadamente Dañino</v>
      </c>
      <c r="AJ1708" s="198">
        <f>IF(ISERROR(VLOOKUP($X1708,Datos!$B$8:$E$13,3,0)), 0, VLOOKUP($X1708,Datos!$B$8:$E$13,3,0))</f>
        <v>4</v>
      </c>
      <c r="AK1708" s="198">
        <f>IF(ISERROR(VLOOKUP(AL1708,Datos!D1701:E1706,2,0)),0,VLOOKUP(AL1708,Datos!D1701:E1706,2,0))</f>
        <v>0</v>
      </c>
      <c r="AL1708" s="198">
        <f>IF(ISERROR(VLOOKUP(Y1708,Datos!B1701:E1706,3,0)),0,VLOOKUP(Y1708,Datos!B1701:E1706,3,0))</f>
        <v>0</v>
      </c>
      <c r="AM1708" s="198">
        <f t="shared" si="83"/>
        <v>4</v>
      </c>
      <c r="AN1708" s="198" t="str">
        <f>IF(ISERROR(VLOOKUP($AM1708,Datos!$I$24:$J$28,2,0)),"-",VLOOKUP($AM1708,Datos!$I$24:$J$28,2,0))</f>
        <v>Moderado</v>
      </c>
    </row>
    <row r="1709" spans="1:40" s="199" customFormat="1">
      <c r="A1709" s="196"/>
      <c r="B1709" s="177"/>
      <c r="C1709" s="177"/>
      <c r="D1709" s="177"/>
      <c r="E1709" s="177"/>
      <c r="F1709" s="177"/>
      <c r="G1709" s="177"/>
      <c r="H1709" s="177"/>
      <c r="I1709" s="177"/>
      <c r="J1709" s="177"/>
      <c r="K1709" s="177"/>
      <c r="L1709" s="177"/>
      <c r="M1709" s="178" t="s">
        <v>191</v>
      </c>
      <c r="N1709" s="178" t="s">
        <v>194</v>
      </c>
      <c r="O1709" s="198">
        <f>IF( AND($M1709&lt;&gt;"", $N1709&lt;&gt;""), VLOOKUP( IF(ISERROR(VLOOKUP($M1709,Datos!$B$8:$C$13,2,0)),0,VLOOKUP($M1709,Datos!$B$8:$C$13,2,0)), Datos!$I$9:$N$13, IF(ISERROR(VLOOKUP($N1709,Datos!$B$17:$C$21,2,0)),0,VLOOKUP($N1709, Datos!$B$17:$C$21,2,0)+1),  0),  "-")</f>
        <v>22</v>
      </c>
      <c r="P1709" s="177"/>
      <c r="Q1709" s="177"/>
      <c r="R1709" s="177"/>
      <c r="S1709" s="178" t="s">
        <v>40</v>
      </c>
      <c r="T1709" s="198" t="str">
        <f>IF(ISERROR(VLOOKUP($S1709,Datos!$B$25:$C$29,2,0)),"", VLOOKUP($S1709,Datos!$B$25:$C$29,2,0))</f>
        <v>Alta</v>
      </c>
      <c r="U1709" s="198" t="str">
        <f>VLOOKUP($S1709,'Efectividad de Controles'!$B$5:$D$9,3,0)</f>
        <v>Impacto / Probabilidad</v>
      </c>
      <c r="V1709" s="177"/>
      <c r="W1709" s="177"/>
      <c r="X1709" s="178" t="s">
        <v>191</v>
      </c>
      <c r="Y1709" s="178" t="s">
        <v>196</v>
      </c>
      <c r="Z1709" s="198">
        <f>IF( AND($X1709&lt;&gt;"", $Y1709&lt;&gt;""), VLOOKUP( IF(ISERROR(VLOOKUP($X1709,Datos!$B$8:$C$13,2,0)),0,VLOOKUP($X1709,Datos!$B$8:$C$13,2,0)), Datos!$I$9:$N$13, IF(ISERROR(VLOOKUP($Y1709,Datos!$B$17:$C$21,2,0)),0,VLOOKUP($Y1709, Datos!$B$17:$C$21,2,0)+1),  0),  "-")</f>
        <v>25</v>
      </c>
      <c r="AA1709" s="177"/>
      <c r="AB1709" s="177"/>
      <c r="AC1709" s="179"/>
      <c r="AD1709" s="180"/>
      <c r="AE1709" s="198">
        <f t="shared" si="81"/>
        <v>22</v>
      </c>
      <c r="AF1709" s="198">
        <f t="shared" si="82"/>
        <v>25</v>
      </c>
      <c r="AG1709" s="178">
        <v>3</v>
      </c>
      <c r="AH1709" s="198" t="str">
        <f>IF(ISERROR(VLOOKUP($AG1709,Datos!$A$9:$E$13,2,0)),"",VLOOKUP($AG1709,Datos!$A$9:$E$13,2,0))</f>
        <v>3 Moderado</v>
      </c>
      <c r="AI1709" s="197" t="str">
        <f>IF(ISERROR(VLOOKUP($AJ1709,Datos!$D$8:$E$13,2,0)),0,VLOOKUP($AJ1709,Datos!$D$8:$E$13,2,0))</f>
        <v>Extremadamente Dañino</v>
      </c>
      <c r="AJ1709" s="198">
        <f>IF(ISERROR(VLOOKUP($X1709,Datos!$B$8:$E$13,3,0)), 0, VLOOKUP($X1709,Datos!$B$8:$E$13,3,0))</f>
        <v>4</v>
      </c>
      <c r="AK1709" s="198">
        <f>IF(ISERROR(VLOOKUP(AL1709,Datos!D1702:E1707,2,0)),0,VLOOKUP(AL1709,Datos!D1702:E1707,2,0))</f>
        <v>0</v>
      </c>
      <c r="AL1709" s="198">
        <f>IF(ISERROR(VLOOKUP(Y1709,Datos!B1702:E1707,3,0)),0,VLOOKUP(Y1709,Datos!B1702:E1707,3,0))</f>
        <v>0</v>
      </c>
      <c r="AM1709" s="198">
        <f t="shared" si="83"/>
        <v>4</v>
      </c>
      <c r="AN1709" s="198" t="str">
        <f>IF(ISERROR(VLOOKUP($AM1709,Datos!$I$24:$J$28,2,0)),"-",VLOOKUP($AM1709,Datos!$I$24:$J$28,2,0))</f>
        <v>Moderado</v>
      </c>
    </row>
    <row r="1710" spans="1:40" s="199" customFormat="1">
      <c r="A1710" s="196"/>
      <c r="B1710" s="177"/>
      <c r="C1710" s="177"/>
      <c r="D1710" s="177"/>
      <c r="E1710" s="177"/>
      <c r="F1710" s="177"/>
      <c r="G1710" s="177"/>
      <c r="H1710" s="177"/>
      <c r="I1710" s="177"/>
      <c r="J1710" s="177"/>
      <c r="K1710" s="177"/>
      <c r="L1710" s="177"/>
      <c r="M1710" s="178" t="s">
        <v>191</v>
      </c>
      <c r="N1710" s="178" t="s">
        <v>194</v>
      </c>
      <c r="O1710" s="198">
        <f>IF( AND($M1710&lt;&gt;"", $N1710&lt;&gt;""), VLOOKUP( IF(ISERROR(VLOOKUP($M1710,Datos!$B$8:$C$13,2,0)),0,VLOOKUP($M1710,Datos!$B$8:$C$13,2,0)), Datos!$I$9:$N$13, IF(ISERROR(VLOOKUP($N1710,Datos!$B$17:$C$21,2,0)),0,VLOOKUP($N1710, Datos!$B$17:$C$21,2,0)+1),  0),  "-")</f>
        <v>22</v>
      </c>
      <c r="P1710" s="177"/>
      <c r="Q1710" s="177"/>
      <c r="R1710" s="177"/>
      <c r="S1710" s="178" t="s">
        <v>40</v>
      </c>
      <c r="T1710" s="198" t="str">
        <f>IF(ISERROR(VLOOKUP($S1710,Datos!$B$25:$C$29,2,0)),"", VLOOKUP($S1710,Datos!$B$25:$C$29,2,0))</f>
        <v>Alta</v>
      </c>
      <c r="U1710" s="198" t="str">
        <f>VLOOKUP($S1710,'Efectividad de Controles'!$B$5:$D$9,3,0)</f>
        <v>Impacto / Probabilidad</v>
      </c>
      <c r="V1710" s="177"/>
      <c r="W1710" s="177"/>
      <c r="X1710" s="178" t="s">
        <v>191</v>
      </c>
      <c r="Y1710" s="178" t="s">
        <v>196</v>
      </c>
      <c r="Z1710" s="198">
        <f>IF( AND($X1710&lt;&gt;"", $Y1710&lt;&gt;""), VLOOKUP( IF(ISERROR(VLOOKUP($X1710,Datos!$B$8:$C$13,2,0)),0,VLOOKUP($X1710,Datos!$B$8:$C$13,2,0)), Datos!$I$9:$N$13, IF(ISERROR(VLOOKUP($Y1710,Datos!$B$17:$C$21,2,0)),0,VLOOKUP($Y1710, Datos!$B$17:$C$21,2,0)+1),  0),  "-")</f>
        <v>25</v>
      </c>
      <c r="AA1710" s="177"/>
      <c r="AB1710" s="177"/>
      <c r="AC1710" s="179"/>
      <c r="AD1710" s="180"/>
      <c r="AE1710" s="198">
        <f t="shared" si="81"/>
        <v>22</v>
      </c>
      <c r="AF1710" s="198">
        <f t="shared" si="82"/>
        <v>25</v>
      </c>
      <c r="AG1710" s="178">
        <v>3</v>
      </c>
      <c r="AH1710" s="198" t="str">
        <f>IF(ISERROR(VLOOKUP($AG1710,Datos!$A$9:$E$13,2,0)),"",VLOOKUP($AG1710,Datos!$A$9:$E$13,2,0))</f>
        <v>3 Moderado</v>
      </c>
      <c r="AI1710" s="197" t="str">
        <f>IF(ISERROR(VLOOKUP($AJ1710,Datos!$D$8:$E$13,2,0)),0,VLOOKUP($AJ1710,Datos!$D$8:$E$13,2,0))</f>
        <v>Extremadamente Dañino</v>
      </c>
      <c r="AJ1710" s="198">
        <f>IF(ISERROR(VLOOKUP($X1710,Datos!$B$8:$E$13,3,0)), 0, VLOOKUP($X1710,Datos!$B$8:$E$13,3,0))</f>
        <v>4</v>
      </c>
      <c r="AK1710" s="198">
        <f>IF(ISERROR(VLOOKUP(AL1710,Datos!D1703:E1708,2,0)),0,VLOOKUP(AL1710,Datos!D1703:E1708,2,0))</f>
        <v>0</v>
      </c>
      <c r="AL1710" s="198">
        <f>IF(ISERROR(VLOOKUP(Y1710,Datos!B1703:E1708,3,0)),0,VLOOKUP(Y1710,Datos!B1703:E1708,3,0))</f>
        <v>0</v>
      </c>
      <c r="AM1710" s="198">
        <f t="shared" si="83"/>
        <v>4</v>
      </c>
      <c r="AN1710" s="198" t="str">
        <f>IF(ISERROR(VLOOKUP($AM1710,Datos!$I$24:$J$28,2,0)),"-",VLOOKUP($AM1710,Datos!$I$24:$J$28,2,0))</f>
        <v>Moderado</v>
      </c>
    </row>
    <row r="1711" spans="1:40" s="199" customFormat="1">
      <c r="A1711" s="196"/>
      <c r="B1711" s="177"/>
      <c r="C1711" s="177"/>
      <c r="D1711" s="177"/>
      <c r="E1711" s="177"/>
      <c r="F1711" s="177"/>
      <c r="G1711" s="177"/>
      <c r="H1711" s="177"/>
      <c r="I1711" s="177"/>
      <c r="J1711" s="177"/>
      <c r="K1711" s="177"/>
      <c r="L1711" s="177"/>
      <c r="M1711" s="178" t="s">
        <v>191</v>
      </c>
      <c r="N1711" s="178" t="s">
        <v>194</v>
      </c>
      <c r="O1711" s="198">
        <f>IF( AND($M1711&lt;&gt;"", $N1711&lt;&gt;""), VLOOKUP( IF(ISERROR(VLOOKUP($M1711,Datos!$B$8:$C$13,2,0)),0,VLOOKUP($M1711,Datos!$B$8:$C$13,2,0)), Datos!$I$9:$N$13, IF(ISERROR(VLOOKUP($N1711,Datos!$B$17:$C$21,2,0)),0,VLOOKUP($N1711, Datos!$B$17:$C$21,2,0)+1),  0),  "-")</f>
        <v>22</v>
      </c>
      <c r="P1711" s="177"/>
      <c r="Q1711" s="177"/>
      <c r="R1711" s="177"/>
      <c r="S1711" s="178" t="s">
        <v>40</v>
      </c>
      <c r="T1711" s="198" t="str">
        <f>IF(ISERROR(VLOOKUP($S1711,Datos!$B$25:$C$29,2,0)),"", VLOOKUP($S1711,Datos!$B$25:$C$29,2,0))</f>
        <v>Alta</v>
      </c>
      <c r="U1711" s="198" t="str">
        <f>VLOOKUP($S1711,'Efectividad de Controles'!$B$5:$D$9,3,0)</f>
        <v>Impacto / Probabilidad</v>
      </c>
      <c r="V1711" s="177"/>
      <c r="W1711" s="177"/>
      <c r="X1711" s="178" t="s">
        <v>191</v>
      </c>
      <c r="Y1711" s="178" t="s">
        <v>196</v>
      </c>
      <c r="Z1711" s="198">
        <f>IF( AND($X1711&lt;&gt;"", $Y1711&lt;&gt;""), VLOOKUP( IF(ISERROR(VLOOKUP($X1711,Datos!$B$8:$C$13,2,0)),0,VLOOKUP($X1711,Datos!$B$8:$C$13,2,0)), Datos!$I$9:$N$13, IF(ISERROR(VLOOKUP($Y1711,Datos!$B$17:$C$21,2,0)),0,VLOOKUP($Y1711, Datos!$B$17:$C$21,2,0)+1),  0),  "-")</f>
        <v>25</v>
      </c>
      <c r="AA1711" s="177"/>
      <c r="AB1711" s="177"/>
      <c r="AC1711" s="179"/>
      <c r="AD1711" s="180"/>
      <c r="AE1711" s="198">
        <f t="shared" si="81"/>
        <v>22</v>
      </c>
      <c r="AF1711" s="198">
        <f t="shared" si="82"/>
        <v>25</v>
      </c>
      <c r="AG1711" s="178">
        <v>3</v>
      </c>
      <c r="AH1711" s="198" t="str">
        <f>IF(ISERROR(VLOOKUP($AG1711,Datos!$A$9:$E$13,2,0)),"",VLOOKUP($AG1711,Datos!$A$9:$E$13,2,0))</f>
        <v>3 Moderado</v>
      </c>
      <c r="AI1711" s="197" t="str">
        <f>IF(ISERROR(VLOOKUP($AJ1711,Datos!$D$8:$E$13,2,0)),0,VLOOKUP($AJ1711,Datos!$D$8:$E$13,2,0))</f>
        <v>Extremadamente Dañino</v>
      </c>
      <c r="AJ1711" s="198">
        <f>IF(ISERROR(VLOOKUP($X1711,Datos!$B$8:$E$13,3,0)), 0, VLOOKUP($X1711,Datos!$B$8:$E$13,3,0))</f>
        <v>4</v>
      </c>
      <c r="AK1711" s="198">
        <f>IF(ISERROR(VLOOKUP(AL1711,Datos!D1704:E1709,2,0)),0,VLOOKUP(AL1711,Datos!D1704:E1709,2,0))</f>
        <v>0</v>
      </c>
      <c r="AL1711" s="198">
        <f>IF(ISERROR(VLOOKUP(Y1711,Datos!B1704:E1709,3,0)),0,VLOOKUP(Y1711,Datos!B1704:E1709,3,0))</f>
        <v>0</v>
      </c>
      <c r="AM1711" s="198">
        <f t="shared" si="83"/>
        <v>4</v>
      </c>
      <c r="AN1711" s="198" t="str">
        <f>IF(ISERROR(VLOOKUP($AM1711,Datos!$I$24:$J$28,2,0)),"-",VLOOKUP($AM1711,Datos!$I$24:$J$28,2,0))</f>
        <v>Moderado</v>
      </c>
    </row>
    <row r="1712" spans="1:40" s="199" customFormat="1">
      <c r="A1712" s="196"/>
      <c r="B1712" s="177"/>
      <c r="C1712" s="177"/>
      <c r="D1712" s="177"/>
      <c r="E1712" s="177"/>
      <c r="F1712" s="177"/>
      <c r="G1712" s="177"/>
      <c r="H1712" s="177"/>
      <c r="I1712" s="177"/>
      <c r="J1712" s="177"/>
      <c r="K1712" s="177"/>
      <c r="L1712" s="177"/>
      <c r="M1712" s="178" t="s">
        <v>191</v>
      </c>
      <c r="N1712" s="178" t="s">
        <v>194</v>
      </c>
      <c r="O1712" s="198">
        <f>IF( AND($M1712&lt;&gt;"", $N1712&lt;&gt;""), VLOOKUP( IF(ISERROR(VLOOKUP($M1712,Datos!$B$8:$C$13,2,0)),0,VLOOKUP($M1712,Datos!$B$8:$C$13,2,0)), Datos!$I$9:$N$13, IF(ISERROR(VLOOKUP($N1712,Datos!$B$17:$C$21,2,0)),0,VLOOKUP($N1712, Datos!$B$17:$C$21,2,0)+1),  0),  "-")</f>
        <v>22</v>
      </c>
      <c r="P1712" s="177"/>
      <c r="Q1712" s="177"/>
      <c r="R1712" s="177"/>
      <c r="S1712" s="178" t="s">
        <v>40</v>
      </c>
      <c r="T1712" s="198" t="str">
        <f>IF(ISERROR(VLOOKUP($S1712,Datos!$B$25:$C$29,2,0)),"", VLOOKUP($S1712,Datos!$B$25:$C$29,2,0))</f>
        <v>Alta</v>
      </c>
      <c r="U1712" s="198" t="str">
        <f>VLOOKUP($S1712,'Efectividad de Controles'!$B$5:$D$9,3,0)</f>
        <v>Impacto / Probabilidad</v>
      </c>
      <c r="V1712" s="177"/>
      <c r="W1712" s="177"/>
      <c r="X1712" s="178" t="s">
        <v>191</v>
      </c>
      <c r="Y1712" s="178" t="s">
        <v>196</v>
      </c>
      <c r="Z1712" s="198">
        <f>IF( AND($X1712&lt;&gt;"", $Y1712&lt;&gt;""), VLOOKUP( IF(ISERROR(VLOOKUP($X1712,Datos!$B$8:$C$13,2,0)),0,VLOOKUP($X1712,Datos!$B$8:$C$13,2,0)), Datos!$I$9:$N$13, IF(ISERROR(VLOOKUP($Y1712,Datos!$B$17:$C$21,2,0)),0,VLOOKUP($Y1712, Datos!$B$17:$C$21,2,0)+1),  0),  "-")</f>
        <v>25</v>
      </c>
      <c r="AA1712" s="177"/>
      <c r="AB1712" s="177"/>
      <c r="AC1712" s="179"/>
      <c r="AD1712" s="180"/>
      <c r="AE1712" s="198">
        <f t="shared" si="81"/>
        <v>22</v>
      </c>
      <c r="AF1712" s="198">
        <f t="shared" si="82"/>
        <v>25</v>
      </c>
      <c r="AG1712" s="178">
        <v>3</v>
      </c>
      <c r="AH1712" s="198" t="str">
        <f>IF(ISERROR(VLOOKUP($AG1712,Datos!$A$9:$E$13,2,0)),"",VLOOKUP($AG1712,Datos!$A$9:$E$13,2,0))</f>
        <v>3 Moderado</v>
      </c>
      <c r="AI1712" s="197" t="str">
        <f>IF(ISERROR(VLOOKUP($AJ1712,Datos!$D$8:$E$13,2,0)),0,VLOOKUP($AJ1712,Datos!$D$8:$E$13,2,0))</f>
        <v>Extremadamente Dañino</v>
      </c>
      <c r="AJ1712" s="198">
        <f>IF(ISERROR(VLOOKUP($X1712,Datos!$B$8:$E$13,3,0)), 0, VLOOKUP($X1712,Datos!$B$8:$E$13,3,0))</f>
        <v>4</v>
      </c>
      <c r="AK1712" s="198">
        <f>IF(ISERROR(VLOOKUP(AL1712,Datos!D1705:E1710,2,0)),0,VLOOKUP(AL1712,Datos!D1705:E1710,2,0))</f>
        <v>0</v>
      </c>
      <c r="AL1712" s="198">
        <f>IF(ISERROR(VLOOKUP(Y1712,Datos!B1705:E1710,3,0)),0,VLOOKUP(Y1712,Datos!B1705:E1710,3,0))</f>
        <v>0</v>
      </c>
      <c r="AM1712" s="198">
        <f t="shared" si="83"/>
        <v>4</v>
      </c>
      <c r="AN1712" s="198" t="str">
        <f>IF(ISERROR(VLOOKUP($AM1712,Datos!$I$24:$J$28,2,0)),"-",VLOOKUP($AM1712,Datos!$I$24:$J$28,2,0))</f>
        <v>Moderado</v>
      </c>
    </row>
    <row r="1713" spans="1:40" s="199" customFormat="1">
      <c r="A1713" s="196"/>
      <c r="B1713" s="177"/>
      <c r="C1713" s="177"/>
      <c r="D1713" s="177"/>
      <c r="E1713" s="177"/>
      <c r="F1713" s="177"/>
      <c r="G1713" s="177"/>
      <c r="H1713" s="177"/>
      <c r="I1713" s="177"/>
      <c r="J1713" s="177"/>
      <c r="K1713" s="177"/>
      <c r="L1713" s="177"/>
      <c r="M1713" s="178" t="s">
        <v>191</v>
      </c>
      <c r="N1713" s="178" t="s">
        <v>194</v>
      </c>
      <c r="O1713" s="198">
        <f>IF( AND($M1713&lt;&gt;"", $N1713&lt;&gt;""), VLOOKUP( IF(ISERROR(VLOOKUP($M1713,Datos!$B$8:$C$13,2,0)),0,VLOOKUP($M1713,Datos!$B$8:$C$13,2,0)), Datos!$I$9:$N$13, IF(ISERROR(VLOOKUP($N1713,Datos!$B$17:$C$21,2,0)),0,VLOOKUP($N1713, Datos!$B$17:$C$21,2,0)+1),  0),  "-")</f>
        <v>22</v>
      </c>
      <c r="P1713" s="177"/>
      <c r="Q1713" s="177"/>
      <c r="R1713" s="177"/>
      <c r="S1713" s="178" t="s">
        <v>40</v>
      </c>
      <c r="T1713" s="198" t="str">
        <f>IF(ISERROR(VLOOKUP($S1713,Datos!$B$25:$C$29,2,0)),"", VLOOKUP($S1713,Datos!$B$25:$C$29,2,0))</f>
        <v>Alta</v>
      </c>
      <c r="U1713" s="198" t="str">
        <f>VLOOKUP($S1713,'Efectividad de Controles'!$B$5:$D$9,3,0)</f>
        <v>Impacto / Probabilidad</v>
      </c>
      <c r="V1713" s="177"/>
      <c r="W1713" s="177"/>
      <c r="X1713" s="178" t="s">
        <v>191</v>
      </c>
      <c r="Y1713" s="178" t="s">
        <v>196</v>
      </c>
      <c r="Z1713" s="198">
        <f>IF( AND($X1713&lt;&gt;"", $Y1713&lt;&gt;""), VLOOKUP( IF(ISERROR(VLOOKUP($X1713,Datos!$B$8:$C$13,2,0)),0,VLOOKUP($X1713,Datos!$B$8:$C$13,2,0)), Datos!$I$9:$N$13, IF(ISERROR(VLOOKUP($Y1713,Datos!$B$17:$C$21,2,0)),0,VLOOKUP($Y1713, Datos!$B$17:$C$21,2,0)+1),  0),  "-")</f>
        <v>25</v>
      </c>
      <c r="AA1713" s="177"/>
      <c r="AB1713" s="177"/>
      <c r="AC1713" s="179"/>
      <c r="AD1713" s="180"/>
      <c r="AE1713" s="198">
        <f t="shared" si="81"/>
        <v>22</v>
      </c>
      <c r="AF1713" s="198">
        <f t="shared" si="82"/>
        <v>25</v>
      </c>
      <c r="AG1713" s="178">
        <v>3</v>
      </c>
      <c r="AH1713" s="198" t="str">
        <f>IF(ISERROR(VLOOKUP($AG1713,Datos!$A$9:$E$13,2,0)),"",VLOOKUP($AG1713,Datos!$A$9:$E$13,2,0))</f>
        <v>3 Moderado</v>
      </c>
      <c r="AI1713" s="197" t="str">
        <f>IF(ISERROR(VLOOKUP($AJ1713,Datos!$D$8:$E$13,2,0)),0,VLOOKUP($AJ1713,Datos!$D$8:$E$13,2,0))</f>
        <v>Extremadamente Dañino</v>
      </c>
      <c r="AJ1713" s="198">
        <f>IF(ISERROR(VLOOKUP($X1713,Datos!$B$8:$E$13,3,0)), 0, VLOOKUP($X1713,Datos!$B$8:$E$13,3,0))</f>
        <v>4</v>
      </c>
      <c r="AK1713" s="198">
        <f>IF(ISERROR(VLOOKUP(AL1713,Datos!D1706:E1711,2,0)),0,VLOOKUP(AL1713,Datos!D1706:E1711,2,0))</f>
        <v>0</v>
      </c>
      <c r="AL1713" s="198">
        <f>IF(ISERROR(VLOOKUP(Y1713,Datos!B1706:E1711,3,0)),0,VLOOKUP(Y1713,Datos!B1706:E1711,3,0))</f>
        <v>0</v>
      </c>
      <c r="AM1713" s="198">
        <f t="shared" si="83"/>
        <v>4</v>
      </c>
      <c r="AN1713" s="198" t="str">
        <f>IF(ISERROR(VLOOKUP($AM1713,Datos!$I$24:$J$28,2,0)),"-",VLOOKUP($AM1713,Datos!$I$24:$J$28,2,0))</f>
        <v>Moderado</v>
      </c>
    </row>
    <row r="1714" spans="1:40" s="199" customFormat="1">
      <c r="A1714" s="196"/>
      <c r="B1714" s="177"/>
      <c r="C1714" s="177"/>
      <c r="D1714" s="177"/>
      <c r="E1714" s="177"/>
      <c r="F1714" s="177"/>
      <c r="G1714" s="177"/>
      <c r="H1714" s="177"/>
      <c r="I1714" s="177"/>
      <c r="J1714" s="177"/>
      <c r="K1714" s="177"/>
      <c r="L1714" s="177"/>
      <c r="M1714" s="178" t="s">
        <v>191</v>
      </c>
      <c r="N1714" s="178" t="s">
        <v>194</v>
      </c>
      <c r="O1714" s="198">
        <f>IF( AND($M1714&lt;&gt;"", $N1714&lt;&gt;""), VLOOKUP( IF(ISERROR(VLOOKUP($M1714,Datos!$B$8:$C$13,2,0)),0,VLOOKUP($M1714,Datos!$B$8:$C$13,2,0)), Datos!$I$9:$N$13, IF(ISERROR(VLOOKUP($N1714,Datos!$B$17:$C$21,2,0)),0,VLOOKUP($N1714, Datos!$B$17:$C$21,2,0)+1),  0),  "-")</f>
        <v>22</v>
      </c>
      <c r="P1714" s="177"/>
      <c r="Q1714" s="177"/>
      <c r="R1714" s="177"/>
      <c r="S1714" s="178" t="s">
        <v>40</v>
      </c>
      <c r="T1714" s="198" t="str">
        <f>IF(ISERROR(VLOOKUP($S1714,Datos!$B$25:$C$29,2,0)),"", VLOOKUP($S1714,Datos!$B$25:$C$29,2,0))</f>
        <v>Alta</v>
      </c>
      <c r="U1714" s="198" t="str">
        <f>VLOOKUP($S1714,'Efectividad de Controles'!$B$5:$D$9,3,0)</f>
        <v>Impacto / Probabilidad</v>
      </c>
      <c r="V1714" s="177"/>
      <c r="W1714" s="177"/>
      <c r="X1714" s="178" t="s">
        <v>191</v>
      </c>
      <c r="Y1714" s="178" t="s">
        <v>196</v>
      </c>
      <c r="Z1714" s="198">
        <f>IF( AND($X1714&lt;&gt;"", $Y1714&lt;&gt;""), VLOOKUP( IF(ISERROR(VLOOKUP($X1714,Datos!$B$8:$C$13,2,0)),0,VLOOKUP($X1714,Datos!$B$8:$C$13,2,0)), Datos!$I$9:$N$13, IF(ISERROR(VLOOKUP($Y1714,Datos!$B$17:$C$21,2,0)),0,VLOOKUP($Y1714, Datos!$B$17:$C$21,2,0)+1),  0),  "-")</f>
        <v>25</v>
      </c>
      <c r="AA1714" s="177"/>
      <c r="AB1714" s="177"/>
      <c r="AC1714" s="179"/>
      <c r="AD1714" s="180"/>
      <c r="AE1714" s="198">
        <f t="shared" si="81"/>
        <v>22</v>
      </c>
      <c r="AF1714" s="198">
        <f t="shared" si="82"/>
        <v>25</v>
      </c>
      <c r="AG1714" s="178">
        <v>3</v>
      </c>
      <c r="AH1714" s="198" t="str">
        <f>IF(ISERROR(VLOOKUP($AG1714,Datos!$A$9:$E$13,2,0)),"",VLOOKUP($AG1714,Datos!$A$9:$E$13,2,0))</f>
        <v>3 Moderado</v>
      </c>
      <c r="AI1714" s="197" t="str">
        <f>IF(ISERROR(VLOOKUP($AJ1714,Datos!$D$8:$E$13,2,0)),0,VLOOKUP($AJ1714,Datos!$D$8:$E$13,2,0))</f>
        <v>Extremadamente Dañino</v>
      </c>
      <c r="AJ1714" s="198">
        <f>IF(ISERROR(VLOOKUP($X1714,Datos!$B$8:$E$13,3,0)), 0, VLOOKUP($X1714,Datos!$B$8:$E$13,3,0))</f>
        <v>4</v>
      </c>
      <c r="AK1714" s="198">
        <f>IF(ISERROR(VLOOKUP(AL1714,Datos!D1707:E1712,2,0)),0,VLOOKUP(AL1714,Datos!D1707:E1712,2,0))</f>
        <v>0</v>
      </c>
      <c r="AL1714" s="198">
        <f>IF(ISERROR(VLOOKUP(Y1714,Datos!B1707:E1712,3,0)),0,VLOOKUP(Y1714,Datos!B1707:E1712,3,0))</f>
        <v>0</v>
      </c>
      <c r="AM1714" s="198">
        <f t="shared" si="83"/>
        <v>4</v>
      </c>
      <c r="AN1714" s="198" t="str">
        <f>IF(ISERROR(VLOOKUP($AM1714,Datos!$I$24:$J$28,2,0)),"-",VLOOKUP($AM1714,Datos!$I$24:$J$28,2,0))</f>
        <v>Moderado</v>
      </c>
    </row>
    <row r="1715" spans="1:40" s="199" customFormat="1">
      <c r="A1715" s="196"/>
      <c r="B1715" s="177"/>
      <c r="C1715" s="177"/>
      <c r="D1715" s="177"/>
      <c r="E1715" s="177"/>
      <c r="F1715" s="177"/>
      <c r="G1715" s="177"/>
      <c r="H1715" s="177"/>
      <c r="I1715" s="177"/>
      <c r="J1715" s="177"/>
      <c r="K1715" s="177"/>
      <c r="L1715" s="177"/>
      <c r="M1715" s="178" t="s">
        <v>191</v>
      </c>
      <c r="N1715" s="178" t="s">
        <v>194</v>
      </c>
      <c r="O1715" s="198">
        <f>IF( AND($M1715&lt;&gt;"", $N1715&lt;&gt;""), VLOOKUP( IF(ISERROR(VLOOKUP($M1715,Datos!$B$8:$C$13,2,0)),0,VLOOKUP($M1715,Datos!$B$8:$C$13,2,0)), Datos!$I$9:$N$13, IF(ISERROR(VLOOKUP($N1715,Datos!$B$17:$C$21,2,0)),0,VLOOKUP($N1715, Datos!$B$17:$C$21,2,0)+1),  0),  "-")</f>
        <v>22</v>
      </c>
      <c r="P1715" s="177"/>
      <c r="Q1715" s="177"/>
      <c r="R1715" s="177"/>
      <c r="S1715" s="178" t="s">
        <v>40</v>
      </c>
      <c r="T1715" s="198" t="str">
        <f>IF(ISERROR(VLOOKUP($S1715,Datos!$B$25:$C$29,2,0)),"", VLOOKUP($S1715,Datos!$B$25:$C$29,2,0))</f>
        <v>Alta</v>
      </c>
      <c r="U1715" s="198" t="str">
        <f>VLOOKUP($S1715,'Efectividad de Controles'!$B$5:$D$9,3,0)</f>
        <v>Impacto / Probabilidad</v>
      </c>
      <c r="V1715" s="177"/>
      <c r="W1715" s="177"/>
      <c r="X1715" s="178" t="s">
        <v>191</v>
      </c>
      <c r="Y1715" s="178" t="s">
        <v>196</v>
      </c>
      <c r="Z1715" s="198">
        <f>IF( AND($X1715&lt;&gt;"", $Y1715&lt;&gt;""), VLOOKUP( IF(ISERROR(VLOOKUP($X1715,Datos!$B$8:$C$13,2,0)),0,VLOOKUP($X1715,Datos!$B$8:$C$13,2,0)), Datos!$I$9:$N$13, IF(ISERROR(VLOOKUP($Y1715,Datos!$B$17:$C$21,2,0)),0,VLOOKUP($Y1715, Datos!$B$17:$C$21,2,0)+1),  0),  "-")</f>
        <v>25</v>
      </c>
      <c r="AA1715" s="177"/>
      <c r="AB1715" s="177"/>
      <c r="AC1715" s="179"/>
      <c r="AD1715" s="180"/>
      <c r="AE1715" s="198">
        <f t="shared" si="81"/>
        <v>22</v>
      </c>
      <c r="AF1715" s="198">
        <f t="shared" si="82"/>
        <v>25</v>
      </c>
      <c r="AG1715" s="178">
        <v>3</v>
      </c>
      <c r="AH1715" s="198" t="str">
        <f>IF(ISERROR(VLOOKUP($AG1715,Datos!$A$9:$E$13,2,0)),"",VLOOKUP($AG1715,Datos!$A$9:$E$13,2,0))</f>
        <v>3 Moderado</v>
      </c>
      <c r="AI1715" s="197" t="str">
        <f>IF(ISERROR(VLOOKUP($AJ1715,Datos!$D$8:$E$13,2,0)),0,VLOOKUP($AJ1715,Datos!$D$8:$E$13,2,0))</f>
        <v>Extremadamente Dañino</v>
      </c>
      <c r="AJ1715" s="198">
        <f>IF(ISERROR(VLOOKUP($X1715,Datos!$B$8:$E$13,3,0)), 0, VLOOKUP($X1715,Datos!$B$8:$E$13,3,0))</f>
        <v>4</v>
      </c>
      <c r="AK1715" s="198">
        <f>IF(ISERROR(VLOOKUP(AL1715,Datos!D1708:E1713,2,0)),0,VLOOKUP(AL1715,Datos!D1708:E1713,2,0))</f>
        <v>0</v>
      </c>
      <c r="AL1715" s="198">
        <f>IF(ISERROR(VLOOKUP(Y1715,Datos!B1708:E1713,3,0)),0,VLOOKUP(Y1715,Datos!B1708:E1713,3,0))</f>
        <v>0</v>
      </c>
      <c r="AM1715" s="198">
        <f t="shared" si="83"/>
        <v>4</v>
      </c>
      <c r="AN1715" s="198" t="str">
        <f>IF(ISERROR(VLOOKUP($AM1715,Datos!$I$24:$J$28,2,0)),"-",VLOOKUP($AM1715,Datos!$I$24:$J$28,2,0))</f>
        <v>Moderado</v>
      </c>
    </row>
    <row r="1716" spans="1:40" s="199" customFormat="1">
      <c r="A1716" s="196"/>
      <c r="B1716" s="177"/>
      <c r="C1716" s="177"/>
      <c r="D1716" s="177"/>
      <c r="E1716" s="177"/>
      <c r="F1716" s="177"/>
      <c r="G1716" s="177"/>
      <c r="H1716" s="177"/>
      <c r="I1716" s="177"/>
      <c r="J1716" s="177"/>
      <c r="K1716" s="177"/>
      <c r="L1716" s="177"/>
      <c r="M1716" s="178" t="s">
        <v>191</v>
      </c>
      <c r="N1716" s="178" t="s">
        <v>194</v>
      </c>
      <c r="O1716" s="198">
        <f>IF( AND($M1716&lt;&gt;"", $N1716&lt;&gt;""), VLOOKUP( IF(ISERROR(VLOOKUP($M1716,Datos!$B$8:$C$13,2,0)),0,VLOOKUP($M1716,Datos!$B$8:$C$13,2,0)), Datos!$I$9:$N$13, IF(ISERROR(VLOOKUP($N1716,Datos!$B$17:$C$21,2,0)),0,VLOOKUP($N1716, Datos!$B$17:$C$21,2,0)+1),  0),  "-")</f>
        <v>22</v>
      </c>
      <c r="P1716" s="177"/>
      <c r="Q1716" s="177"/>
      <c r="R1716" s="177"/>
      <c r="S1716" s="178" t="s">
        <v>40</v>
      </c>
      <c r="T1716" s="198" t="str">
        <f>IF(ISERROR(VLOOKUP($S1716,Datos!$B$25:$C$29,2,0)),"", VLOOKUP($S1716,Datos!$B$25:$C$29,2,0))</f>
        <v>Alta</v>
      </c>
      <c r="U1716" s="198" t="str">
        <f>VLOOKUP($S1716,'Efectividad de Controles'!$B$5:$D$9,3,0)</f>
        <v>Impacto / Probabilidad</v>
      </c>
      <c r="V1716" s="177"/>
      <c r="W1716" s="177"/>
      <c r="X1716" s="178" t="s">
        <v>191</v>
      </c>
      <c r="Y1716" s="178" t="s">
        <v>196</v>
      </c>
      <c r="Z1716" s="198">
        <f>IF( AND($X1716&lt;&gt;"", $Y1716&lt;&gt;""), VLOOKUP( IF(ISERROR(VLOOKUP($X1716,Datos!$B$8:$C$13,2,0)),0,VLOOKUP($X1716,Datos!$B$8:$C$13,2,0)), Datos!$I$9:$N$13, IF(ISERROR(VLOOKUP($Y1716,Datos!$B$17:$C$21,2,0)),0,VLOOKUP($Y1716, Datos!$B$17:$C$21,2,0)+1),  0),  "-")</f>
        <v>25</v>
      </c>
      <c r="AA1716" s="177"/>
      <c r="AB1716" s="177"/>
      <c r="AC1716" s="179"/>
      <c r="AD1716" s="180"/>
      <c r="AE1716" s="198">
        <f t="shared" si="81"/>
        <v>22</v>
      </c>
      <c r="AF1716" s="198">
        <f t="shared" si="82"/>
        <v>25</v>
      </c>
      <c r="AG1716" s="178">
        <v>3</v>
      </c>
      <c r="AH1716" s="198" t="str">
        <f>IF(ISERROR(VLOOKUP($AG1716,Datos!$A$9:$E$13,2,0)),"",VLOOKUP($AG1716,Datos!$A$9:$E$13,2,0))</f>
        <v>3 Moderado</v>
      </c>
      <c r="AI1716" s="197" t="str">
        <f>IF(ISERROR(VLOOKUP($AJ1716,Datos!$D$8:$E$13,2,0)),0,VLOOKUP($AJ1716,Datos!$D$8:$E$13,2,0))</f>
        <v>Extremadamente Dañino</v>
      </c>
      <c r="AJ1716" s="198">
        <f>IF(ISERROR(VLOOKUP($X1716,Datos!$B$8:$E$13,3,0)), 0, VLOOKUP($X1716,Datos!$B$8:$E$13,3,0))</f>
        <v>4</v>
      </c>
      <c r="AK1716" s="198">
        <f>IF(ISERROR(VLOOKUP(AL1716,Datos!D1709:E1714,2,0)),0,VLOOKUP(AL1716,Datos!D1709:E1714,2,0))</f>
        <v>0</v>
      </c>
      <c r="AL1716" s="198">
        <f>IF(ISERROR(VLOOKUP(Y1716,Datos!B1709:E1714,3,0)),0,VLOOKUP(Y1716,Datos!B1709:E1714,3,0))</f>
        <v>0</v>
      </c>
      <c r="AM1716" s="198">
        <f t="shared" si="83"/>
        <v>4</v>
      </c>
      <c r="AN1716" s="198" t="str">
        <f>IF(ISERROR(VLOOKUP($AM1716,Datos!$I$24:$J$28,2,0)),"-",VLOOKUP($AM1716,Datos!$I$24:$J$28,2,0))</f>
        <v>Moderado</v>
      </c>
    </row>
    <row r="1717" spans="1:40" s="199" customFormat="1">
      <c r="A1717" s="196"/>
      <c r="B1717" s="177"/>
      <c r="C1717" s="177"/>
      <c r="D1717" s="177"/>
      <c r="E1717" s="177"/>
      <c r="F1717" s="177"/>
      <c r="G1717" s="177"/>
      <c r="H1717" s="177"/>
      <c r="I1717" s="177"/>
      <c r="J1717" s="177"/>
      <c r="K1717" s="177"/>
      <c r="L1717" s="177"/>
      <c r="M1717" s="178" t="s">
        <v>191</v>
      </c>
      <c r="N1717" s="178" t="s">
        <v>194</v>
      </c>
      <c r="O1717" s="198">
        <f>IF( AND($M1717&lt;&gt;"", $N1717&lt;&gt;""), VLOOKUP( IF(ISERROR(VLOOKUP($M1717,Datos!$B$8:$C$13,2,0)),0,VLOOKUP($M1717,Datos!$B$8:$C$13,2,0)), Datos!$I$9:$N$13, IF(ISERROR(VLOOKUP($N1717,Datos!$B$17:$C$21,2,0)),0,VLOOKUP($N1717, Datos!$B$17:$C$21,2,0)+1),  0),  "-")</f>
        <v>22</v>
      </c>
      <c r="P1717" s="177"/>
      <c r="Q1717" s="177"/>
      <c r="R1717" s="177"/>
      <c r="S1717" s="178" t="s">
        <v>40</v>
      </c>
      <c r="T1717" s="198" t="str">
        <f>IF(ISERROR(VLOOKUP($S1717,Datos!$B$25:$C$29,2,0)),"", VLOOKUP($S1717,Datos!$B$25:$C$29,2,0))</f>
        <v>Alta</v>
      </c>
      <c r="U1717" s="198" t="str">
        <f>VLOOKUP($S1717,'Efectividad de Controles'!$B$5:$D$9,3,0)</f>
        <v>Impacto / Probabilidad</v>
      </c>
      <c r="V1717" s="177"/>
      <c r="W1717" s="177"/>
      <c r="X1717" s="178" t="s">
        <v>191</v>
      </c>
      <c r="Y1717" s="178" t="s">
        <v>196</v>
      </c>
      <c r="Z1717" s="198">
        <f>IF( AND($X1717&lt;&gt;"", $Y1717&lt;&gt;""), VLOOKUP( IF(ISERROR(VLOOKUP($X1717,Datos!$B$8:$C$13,2,0)),0,VLOOKUP($X1717,Datos!$B$8:$C$13,2,0)), Datos!$I$9:$N$13, IF(ISERROR(VLOOKUP($Y1717,Datos!$B$17:$C$21,2,0)),0,VLOOKUP($Y1717, Datos!$B$17:$C$21,2,0)+1),  0),  "-")</f>
        <v>25</v>
      </c>
      <c r="AA1717" s="177"/>
      <c r="AB1717" s="177"/>
      <c r="AC1717" s="179"/>
      <c r="AD1717" s="180"/>
      <c r="AE1717" s="198">
        <f t="shared" si="81"/>
        <v>22</v>
      </c>
      <c r="AF1717" s="198">
        <f t="shared" si="82"/>
        <v>25</v>
      </c>
      <c r="AG1717" s="178">
        <v>3</v>
      </c>
      <c r="AH1717" s="198" t="str">
        <f>IF(ISERROR(VLOOKUP($AG1717,Datos!$A$9:$E$13,2,0)),"",VLOOKUP($AG1717,Datos!$A$9:$E$13,2,0))</f>
        <v>3 Moderado</v>
      </c>
      <c r="AI1717" s="197" t="str">
        <f>IF(ISERROR(VLOOKUP($AJ1717,Datos!$D$8:$E$13,2,0)),0,VLOOKUP($AJ1717,Datos!$D$8:$E$13,2,0))</f>
        <v>Extremadamente Dañino</v>
      </c>
      <c r="AJ1717" s="198">
        <f>IF(ISERROR(VLOOKUP($X1717,Datos!$B$8:$E$13,3,0)), 0, VLOOKUP($X1717,Datos!$B$8:$E$13,3,0))</f>
        <v>4</v>
      </c>
      <c r="AK1717" s="198">
        <f>IF(ISERROR(VLOOKUP(AL1717,Datos!D1710:E1715,2,0)),0,VLOOKUP(AL1717,Datos!D1710:E1715,2,0))</f>
        <v>0</v>
      </c>
      <c r="AL1717" s="198">
        <f>IF(ISERROR(VLOOKUP(Y1717,Datos!B1710:E1715,3,0)),0,VLOOKUP(Y1717,Datos!B1710:E1715,3,0))</f>
        <v>0</v>
      </c>
      <c r="AM1717" s="198">
        <f t="shared" si="83"/>
        <v>4</v>
      </c>
      <c r="AN1717" s="198" t="str">
        <f>IF(ISERROR(VLOOKUP($AM1717,Datos!$I$24:$J$28,2,0)),"-",VLOOKUP($AM1717,Datos!$I$24:$J$28,2,0))</f>
        <v>Moderado</v>
      </c>
    </row>
    <row r="1718" spans="1:40" s="199" customFormat="1">
      <c r="A1718" s="196"/>
      <c r="B1718" s="177"/>
      <c r="C1718" s="177"/>
      <c r="D1718" s="177"/>
      <c r="E1718" s="177"/>
      <c r="F1718" s="177"/>
      <c r="G1718" s="177"/>
      <c r="H1718" s="177"/>
      <c r="I1718" s="177"/>
      <c r="J1718" s="177"/>
      <c r="K1718" s="177"/>
      <c r="L1718" s="177"/>
      <c r="M1718" s="178" t="s">
        <v>191</v>
      </c>
      <c r="N1718" s="178" t="s">
        <v>194</v>
      </c>
      <c r="O1718" s="198">
        <f>IF( AND($M1718&lt;&gt;"", $N1718&lt;&gt;""), VLOOKUP( IF(ISERROR(VLOOKUP($M1718,Datos!$B$8:$C$13,2,0)),0,VLOOKUP($M1718,Datos!$B$8:$C$13,2,0)), Datos!$I$9:$N$13, IF(ISERROR(VLOOKUP($N1718,Datos!$B$17:$C$21,2,0)),0,VLOOKUP($N1718, Datos!$B$17:$C$21,2,0)+1),  0),  "-")</f>
        <v>22</v>
      </c>
      <c r="P1718" s="177"/>
      <c r="Q1718" s="177"/>
      <c r="R1718" s="177"/>
      <c r="S1718" s="178" t="s">
        <v>40</v>
      </c>
      <c r="T1718" s="198" t="str">
        <f>IF(ISERROR(VLOOKUP($S1718,Datos!$B$25:$C$29,2,0)),"", VLOOKUP($S1718,Datos!$B$25:$C$29,2,0))</f>
        <v>Alta</v>
      </c>
      <c r="U1718" s="198" t="str">
        <f>VLOOKUP($S1718,'Efectividad de Controles'!$B$5:$D$9,3,0)</f>
        <v>Impacto / Probabilidad</v>
      </c>
      <c r="V1718" s="177"/>
      <c r="W1718" s="177"/>
      <c r="X1718" s="178" t="s">
        <v>191</v>
      </c>
      <c r="Y1718" s="178" t="s">
        <v>196</v>
      </c>
      <c r="Z1718" s="198">
        <f>IF( AND($X1718&lt;&gt;"", $Y1718&lt;&gt;""), VLOOKUP( IF(ISERROR(VLOOKUP($X1718,Datos!$B$8:$C$13,2,0)),0,VLOOKUP($X1718,Datos!$B$8:$C$13,2,0)), Datos!$I$9:$N$13, IF(ISERROR(VLOOKUP($Y1718,Datos!$B$17:$C$21,2,0)),0,VLOOKUP($Y1718, Datos!$B$17:$C$21,2,0)+1),  0),  "-")</f>
        <v>25</v>
      </c>
      <c r="AA1718" s="177"/>
      <c r="AB1718" s="177"/>
      <c r="AC1718" s="179"/>
      <c r="AD1718" s="180"/>
      <c r="AE1718" s="198">
        <f t="shared" si="81"/>
        <v>22</v>
      </c>
      <c r="AF1718" s="198">
        <f t="shared" si="82"/>
        <v>25</v>
      </c>
      <c r="AG1718" s="178">
        <v>3</v>
      </c>
      <c r="AH1718" s="198" t="str">
        <f>IF(ISERROR(VLOOKUP($AG1718,Datos!$A$9:$E$13,2,0)),"",VLOOKUP($AG1718,Datos!$A$9:$E$13,2,0))</f>
        <v>3 Moderado</v>
      </c>
      <c r="AI1718" s="197" t="str">
        <f>IF(ISERROR(VLOOKUP($AJ1718,Datos!$D$8:$E$13,2,0)),0,VLOOKUP($AJ1718,Datos!$D$8:$E$13,2,0))</f>
        <v>Extremadamente Dañino</v>
      </c>
      <c r="AJ1718" s="198">
        <f>IF(ISERROR(VLOOKUP($X1718,Datos!$B$8:$E$13,3,0)), 0, VLOOKUP($X1718,Datos!$B$8:$E$13,3,0))</f>
        <v>4</v>
      </c>
      <c r="AK1718" s="198">
        <f>IF(ISERROR(VLOOKUP(AL1718,Datos!D1711:E1716,2,0)),0,VLOOKUP(AL1718,Datos!D1711:E1716,2,0))</f>
        <v>0</v>
      </c>
      <c r="AL1718" s="198">
        <f>IF(ISERROR(VLOOKUP(Y1718,Datos!B1711:E1716,3,0)),0,VLOOKUP(Y1718,Datos!B1711:E1716,3,0))</f>
        <v>0</v>
      </c>
      <c r="AM1718" s="198">
        <f t="shared" si="83"/>
        <v>4</v>
      </c>
      <c r="AN1718" s="198" t="str">
        <f>IF(ISERROR(VLOOKUP($AM1718,Datos!$I$24:$J$28,2,0)),"-",VLOOKUP($AM1718,Datos!$I$24:$J$28,2,0))</f>
        <v>Moderado</v>
      </c>
    </row>
    <row r="1719" spans="1:40" s="199" customFormat="1">
      <c r="A1719" s="196"/>
      <c r="B1719" s="177"/>
      <c r="C1719" s="177"/>
      <c r="D1719" s="177"/>
      <c r="E1719" s="177"/>
      <c r="F1719" s="177"/>
      <c r="G1719" s="177"/>
      <c r="H1719" s="177"/>
      <c r="I1719" s="177"/>
      <c r="J1719" s="177"/>
      <c r="K1719" s="177"/>
      <c r="L1719" s="177"/>
      <c r="M1719" s="178" t="s">
        <v>191</v>
      </c>
      <c r="N1719" s="178" t="s">
        <v>194</v>
      </c>
      <c r="O1719" s="198">
        <f>IF( AND($M1719&lt;&gt;"", $N1719&lt;&gt;""), VLOOKUP( IF(ISERROR(VLOOKUP($M1719,Datos!$B$8:$C$13,2,0)),0,VLOOKUP($M1719,Datos!$B$8:$C$13,2,0)), Datos!$I$9:$N$13, IF(ISERROR(VLOOKUP($N1719,Datos!$B$17:$C$21,2,0)),0,VLOOKUP($N1719, Datos!$B$17:$C$21,2,0)+1),  0),  "-")</f>
        <v>22</v>
      </c>
      <c r="P1719" s="177"/>
      <c r="Q1719" s="177"/>
      <c r="R1719" s="177"/>
      <c r="S1719" s="178" t="s">
        <v>40</v>
      </c>
      <c r="T1719" s="198" t="str">
        <f>IF(ISERROR(VLOOKUP($S1719,Datos!$B$25:$C$29,2,0)),"", VLOOKUP($S1719,Datos!$B$25:$C$29,2,0))</f>
        <v>Alta</v>
      </c>
      <c r="U1719" s="198" t="str">
        <f>VLOOKUP($S1719,'Efectividad de Controles'!$B$5:$D$9,3,0)</f>
        <v>Impacto / Probabilidad</v>
      </c>
      <c r="V1719" s="177"/>
      <c r="W1719" s="177"/>
      <c r="X1719" s="178" t="s">
        <v>191</v>
      </c>
      <c r="Y1719" s="178" t="s">
        <v>196</v>
      </c>
      <c r="Z1719" s="198">
        <f>IF( AND($X1719&lt;&gt;"", $Y1719&lt;&gt;""), VLOOKUP( IF(ISERROR(VLOOKUP($X1719,Datos!$B$8:$C$13,2,0)),0,VLOOKUP($X1719,Datos!$B$8:$C$13,2,0)), Datos!$I$9:$N$13, IF(ISERROR(VLOOKUP($Y1719,Datos!$B$17:$C$21,2,0)),0,VLOOKUP($Y1719, Datos!$B$17:$C$21,2,0)+1),  0),  "-")</f>
        <v>25</v>
      </c>
      <c r="AA1719" s="177"/>
      <c r="AB1719" s="177"/>
      <c r="AC1719" s="179"/>
      <c r="AD1719" s="180"/>
      <c r="AE1719" s="198">
        <f t="shared" si="81"/>
        <v>22</v>
      </c>
      <c r="AF1719" s="198">
        <f t="shared" si="82"/>
        <v>25</v>
      </c>
      <c r="AG1719" s="178">
        <v>3</v>
      </c>
      <c r="AH1719" s="198" t="str">
        <f>IF(ISERROR(VLOOKUP($AG1719,Datos!$A$9:$E$13,2,0)),"",VLOOKUP($AG1719,Datos!$A$9:$E$13,2,0))</f>
        <v>3 Moderado</v>
      </c>
      <c r="AI1719" s="197" t="str">
        <f>IF(ISERROR(VLOOKUP($AJ1719,Datos!$D$8:$E$13,2,0)),0,VLOOKUP($AJ1719,Datos!$D$8:$E$13,2,0))</f>
        <v>Extremadamente Dañino</v>
      </c>
      <c r="AJ1719" s="198">
        <f>IF(ISERROR(VLOOKUP($X1719,Datos!$B$8:$E$13,3,0)), 0, VLOOKUP($X1719,Datos!$B$8:$E$13,3,0))</f>
        <v>4</v>
      </c>
      <c r="AK1719" s="198">
        <f>IF(ISERROR(VLOOKUP(AL1719,Datos!D1712:E1717,2,0)),0,VLOOKUP(AL1719,Datos!D1712:E1717,2,0))</f>
        <v>0</v>
      </c>
      <c r="AL1719" s="198">
        <f>IF(ISERROR(VLOOKUP(Y1719,Datos!B1712:E1717,3,0)),0,VLOOKUP(Y1719,Datos!B1712:E1717,3,0))</f>
        <v>0</v>
      </c>
      <c r="AM1719" s="198">
        <f t="shared" si="83"/>
        <v>4</v>
      </c>
      <c r="AN1719" s="198" t="str">
        <f>IF(ISERROR(VLOOKUP($AM1719,Datos!$I$24:$J$28,2,0)),"-",VLOOKUP($AM1719,Datos!$I$24:$J$28,2,0))</f>
        <v>Moderado</v>
      </c>
    </row>
    <row r="1720" spans="1:40" s="199" customFormat="1">
      <c r="A1720" s="196"/>
      <c r="B1720" s="177"/>
      <c r="C1720" s="177"/>
      <c r="D1720" s="177"/>
      <c r="E1720" s="177"/>
      <c r="F1720" s="177"/>
      <c r="G1720" s="177"/>
      <c r="H1720" s="177"/>
      <c r="I1720" s="177"/>
      <c r="J1720" s="177"/>
      <c r="K1720" s="177"/>
      <c r="L1720" s="177"/>
      <c r="M1720" s="178" t="s">
        <v>191</v>
      </c>
      <c r="N1720" s="178" t="s">
        <v>194</v>
      </c>
      <c r="O1720" s="198">
        <f>IF( AND($M1720&lt;&gt;"", $N1720&lt;&gt;""), VLOOKUP( IF(ISERROR(VLOOKUP($M1720,Datos!$B$8:$C$13,2,0)),0,VLOOKUP($M1720,Datos!$B$8:$C$13,2,0)), Datos!$I$9:$N$13, IF(ISERROR(VLOOKUP($N1720,Datos!$B$17:$C$21,2,0)),0,VLOOKUP($N1720, Datos!$B$17:$C$21,2,0)+1),  0),  "-")</f>
        <v>22</v>
      </c>
      <c r="P1720" s="177"/>
      <c r="Q1720" s="177"/>
      <c r="R1720" s="177"/>
      <c r="S1720" s="178" t="s">
        <v>40</v>
      </c>
      <c r="T1720" s="198" t="str">
        <f>IF(ISERROR(VLOOKUP($S1720,Datos!$B$25:$C$29,2,0)),"", VLOOKUP($S1720,Datos!$B$25:$C$29,2,0))</f>
        <v>Alta</v>
      </c>
      <c r="U1720" s="198" t="str">
        <f>VLOOKUP($S1720,'Efectividad de Controles'!$B$5:$D$9,3,0)</f>
        <v>Impacto / Probabilidad</v>
      </c>
      <c r="V1720" s="177"/>
      <c r="W1720" s="177"/>
      <c r="X1720" s="178" t="s">
        <v>191</v>
      </c>
      <c r="Y1720" s="178" t="s">
        <v>196</v>
      </c>
      <c r="Z1720" s="198">
        <f>IF( AND($X1720&lt;&gt;"", $Y1720&lt;&gt;""), VLOOKUP( IF(ISERROR(VLOOKUP($X1720,Datos!$B$8:$C$13,2,0)),0,VLOOKUP($X1720,Datos!$B$8:$C$13,2,0)), Datos!$I$9:$N$13, IF(ISERROR(VLOOKUP($Y1720,Datos!$B$17:$C$21,2,0)),0,VLOOKUP($Y1720, Datos!$B$17:$C$21,2,0)+1),  0),  "-")</f>
        <v>25</v>
      </c>
      <c r="AA1720" s="177"/>
      <c r="AB1720" s="177"/>
      <c r="AC1720" s="179"/>
      <c r="AD1720" s="180"/>
      <c r="AE1720" s="198">
        <f t="shared" si="81"/>
        <v>22</v>
      </c>
      <c r="AF1720" s="198">
        <f t="shared" si="82"/>
        <v>25</v>
      </c>
      <c r="AG1720" s="178">
        <v>3</v>
      </c>
      <c r="AH1720" s="198" t="str">
        <f>IF(ISERROR(VLOOKUP($AG1720,Datos!$A$9:$E$13,2,0)),"",VLOOKUP($AG1720,Datos!$A$9:$E$13,2,0))</f>
        <v>3 Moderado</v>
      </c>
      <c r="AI1720" s="197" t="str">
        <f>IF(ISERROR(VLOOKUP($AJ1720,Datos!$D$8:$E$13,2,0)),0,VLOOKUP($AJ1720,Datos!$D$8:$E$13,2,0))</f>
        <v>Extremadamente Dañino</v>
      </c>
      <c r="AJ1720" s="198">
        <f>IF(ISERROR(VLOOKUP($X1720,Datos!$B$8:$E$13,3,0)), 0, VLOOKUP($X1720,Datos!$B$8:$E$13,3,0))</f>
        <v>4</v>
      </c>
      <c r="AK1720" s="198">
        <f>IF(ISERROR(VLOOKUP(AL1720,Datos!D1713:E1718,2,0)),0,VLOOKUP(AL1720,Datos!D1713:E1718,2,0))</f>
        <v>0</v>
      </c>
      <c r="AL1720" s="198">
        <f>IF(ISERROR(VLOOKUP(Y1720,Datos!B1713:E1718,3,0)),0,VLOOKUP(Y1720,Datos!B1713:E1718,3,0))</f>
        <v>0</v>
      </c>
      <c r="AM1720" s="198">
        <f t="shared" si="83"/>
        <v>4</v>
      </c>
      <c r="AN1720" s="198" t="str">
        <f>IF(ISERROR(VLOOKUP($AM1720,Datos!$I$24:$J$28,2,0)),"-",VLOOKUP($AM1720,Datos!$I$24:$J$28,2,0))</f>
        <v>Moderado</v>
      </c>
    </row>
    <row r="1721" spans="1:40" s="199" customFormat="1">
      <c r="A1721" s="196"/>
      <c r="B1721" s="177"/>
      <c r="C1721" s="177"/>
      <c r="D1721" s="177"/>
      <c r="E1721" s="177"/>
      <c r="F1721" s="177"/>
      <c r="G1721" s="177"/>
      <c r="H1721" s="177"/>
      <c r="I1721" s="177"/>
      <c r="J1721" s="177"/>
      <c r="K1721" s="177"/>
      <c r="L1721" s="177"/>
      <c r="M1721" s="178" t="s">
        <v>191</v>
      </c>
      <c r="N1721" s="178" t="s">
        <v>194</v>
      </c>
      <c r="O1721" s="198">
        <f>IF( AND($M1721&lt;&gt;"", $N1721&lt;&gt;""), VLOOKUP( IF(ISERROR(VLOOKUP($M1721,Datos!$B$8:$C$13,2,0)),0,VLOOKUP($M1721,Datos!$B$8:$C$13,2,0)), Datos!$I$9:$N$13, IF(ISERROR(VLOOKUP($N1721,Datos!$B$17:$C$21,2,0)),0,VLOOKUP($N1721, Datos!$B$17:$C$21,2,0)+1),  0),  "-")</f>
        <v>22</v>
      </c>
      <c r="P1721" s="177"/>
      <c r="Q1721" s="177"/>
      <c r="R1721" s="177"/>
      <c r="S1721" s="178" t="s">
        <v>40</v>
      </c>
      <c r="T1721" s="198" t="str">
        <f>IF(ISERROR(VLOOKUP($S1721,Datos!$B$25:$C$29,2,0)),"", VLOOKUP($S1721,Datos!$B$25:$C$29,2,0))</f>
        <v>Alta</v>
      </c>
      <c r="U1721" s="198" t="str">
        <f>VLOOKUP($S1721,'Efectividad de Controles'!$B$5:$D$9,3,0)</f>
        <v>Impacto / Probabilidad</v>
      </c>
      <c r="V1721" s="177"/>
      <c r="W1721" s="177"/>
      <c r="X1721" s="178" t="s">
        <v>191</v>
      </c>
      <c r="Y1721" s="178" t="s">
        <v>196</v>
      </c>
      <c r="Z1721" s="198">
        <f>IF( AND($X1721&lt;&gt;"", $Y1721&lt;&gt;""), VLOOKUP( IF(ISERROR(VLOOKUP($X1721,Datos!$B$8:$C$13,2,0)),0,VLOOKUP($X1721,Datos!$B$8:$C$13,2,0)), Datos!$I$9:$N$13, IF(ISERROR(VLOOKUP($Y1721,Datos!$B$17:$C$21,2,0)),0,VLOOKUP($Y1721, Datos!$B$17:$C$21,2,0)+1),  0),  "-")</f>
        <v>25</v>
      </c>
      <c r="AA1721" s="177"/>
      <c r="AB1721" s="177"/>
      <c r="AC1721" s="179"/>
      <c r="AD1721" s="180"/>
      <c r="AE1721" s="198">
        <f t="shared" si="81"/>
        <v>22</v>
      </c>
      <c r="AF1721" s="198">
        <f t="shared" si="82"/>
        <v>25</v>
      </c>
      <c r="AG1721" s="178">
        <v>3</v>
      </c>
      <c r="AH1721" s="198" t="str">
        <f>IF(ISERROR(VLOOKUP($AG1721,Datos!$A$9:$E$13,2,0)),"",VLOOKUP($AG1721,Datos!$A$9:$E$13,2,0))</f>
        <v>3 Moderado</v>
      </c>
      <c r="AI1721" s="197" t="str">
        <f>IF(ISERROR(VLOOKUP($AJ1721,Datos!$D$8:$E$13,2,0)),0,VLOOKUP($AJ1721,Datos!$D$8:$E$13,2,0))</f>
        <v>Extremadamente Dañino</v>
      </c>
      <c r="AJ1721" s="198">
        <f>IF(ISERROR(VLOOKUP($X1721,Datos!$B$8:$E$13,3,0)), 0, VLOOKUP($X1721,Datos!$B$8:$E$13,3,0))</f>
        <v>4</v>
      </c>
      <c r="AK1721" s="198">
        <f>IF(ISERROR(VLOOKUP(AL1721,Datos!D1714:E1719,2,0)),0,VLOOKUP(AL1721,Datos!D1714:E1719,2,0))</f>
        <v>0</v>
      </c>
      <c r="AL1721" s="198">
        <f>IF(ISERROR(VLOOKUP(Y1721,Datos!B1714:E1719,3,0)),0,VLOOKUP(Y1721,Datos!B1714:E1719,3,0))</f>
        <v>0</v>
      </c>
      <c r="AM1721" s="198">
        <f t="shared" si="83"/>
        <v>4</v>
      </c>
      <c r="AN1721" s="198" t="str">
        <f>IF(ISERROR(VLOOKUP($AM1721,Datos!$I$24:$J$28,2,0)),"-",VLOOKUP($AM1721,Datos!$I$24:$J$28,2,0))</f>
        <v>Moderado</v>
      </c>
    </row>
    <row r="1722" spans="1:40" s="199" customFormat="1">
      <c r="A1722" s="196"/>
      <c r="B1722" s="177"/>
      <c r="C1722" s="177"/>
      <c r="D1722" s="177"/>
      <c r="E1722" s="177"/>
      <c r="F1722" s="177"/>
      <c r="G1722" s="177"/>
      <c r="H1722" s="177"/>
      <c r="I1722" s="177"/>
      <c r="J1722" s="177"/>
      <c r="K1722" s="177"/>
      <c r="L1722" s="177"/>
      <c r="M1722" s="178" t="s">
        <v>191</v>
      </c>
      <c r="N1722" s="178" t="s">
        <v>194</v>
      </c>
      <c r="O1722" s="198">
        <f>IF( AND($M1722&lt;&gt;"", $N1722&lt;&gt;""), VLOOKUP( IF(ISERROR(VLOOKUP($M1722,Datos!$B$8:$C$13,2,0)),0,VLOOKUP($M1722,Datos!$B$8:$C$13,2,0)), Datos!$I$9:$N$13, IF(ISERROR(VLOOKUP($N1722,Datos!$B$17:$C$21,2,0)),0,VLOOKUP($N1722, Datos!$B$17:$C$21,2,0)+1),  0),  "-")</f>
        <v>22</v>
      </c>
      <c r="P1722" s="177"/>
      <c r="Q1722" s="177"/>
      <c r="R1722" s="177"/>
      <c r="S1722" s="178" t="s">
        <v>40</v>
      </c>
      <c r="T1722" s="198" t="str">
        <f>IF(ISERROR(VLOOKUP($S1722,Datos!$B$25:$C$29,2,0)),"", VLOOKUP($S1722,Datos!$B$25:$C$29,2,0))</f>
        <v>Alta</v>
      </c>
      <c r="U1722" s="198" t="str">
        <f>VLOOKUP($S1722,'Efectividad de Controles'!$B$5:$D$9,3,0)</f>
        <v>Impacto / Probabilidad</v>
      </c>
      <c r="V1722" s="177"/>
      <c r="W1722" s="177"/>
      <c r="X1722" s="178" t="s">
        <v>191</v>
      </c>
      <c r="Y1722" s="178" t="s">
        <v>196</v>
      </c>
      <c r="Z1722" s="198">
        <f>IF( AND($X1722&lt;&gt;"", $Y1722&lt;&gt;""), VLOOKUP( IF(ISERROR(VLOOKUP($X1722,Datos!$B$8:$C$13,2,0)),0,VLOOKUP($X1722,Datos!$B$8:$C$13,2,0)), Datos!$I$9:$N$13, IF(ISERROR(VLOOKUP($Y1722,Datos!$B$17:$C$21,2,0)),0,VLOOKUP($Y1722, Datos!$B$17:$C$21,2,0)+1),  0),  "-")</f>
        <v>25</v>
      </c>
      <c r="AA1722" s="177"/>
      <c r="AB1722" s="177"/>
      <c r="AC1722" s="179"/>
      <c r="AD1722" s="180"/>
      <c r="AE1722" s="198">
        <f t="shared" si="81"/>
        <v>22</v>
      </c>
      <c r="AF1722" s="198">
        <f t="shared" si="82"/>
        <v>25</v>
      </c>
      <c r="AG1722" s="178">
        <v>3</v>
      </c>
      <c r="AH1722" s="198" t="str">
        <f>IF(ISERROR(VLOOKUP($AG1722,Datos!$A$9:$E$13,2,0)),"",VLOOKUP($AG1722,Datos!$A$9:$E$13,2,0))</f>
        <v>3 Moderado</v>
      </c>
      <c r="AI1722" s="197" t="str">
        <f>IF(ISERROR(VLOOKUP($AJ1722,Datos!$D$8:$E$13,2,0)),0,VLOOKUP($AJ1722,Datos!$D$8:$E$13,2,0))</f>
        <v>Extremadamente Dañino</v>
      </c>
      <c r="AJ1722" s="198">
        <f>IF(ISERROR(VLOOKUP($X1722,Datos!$B$8:$E$13,3,0)), 0, VLOOKUP($X1722,Datos!$B$8:$E$13,3,0))</f>
        <v>4</v>
      </c>
      <c r="AK1722" s="198">
        <f>IF(ISERROR(VLOOKUP(AL1722,Datos!D1715:E1720,2,0)),0,VLOOKUP(AL1722,Datos!D1715:E1720,2,0))</f>
        <v>0</v>
      </c>
      <c r="AL1722" s="198">
        <f>IF(ISERROR(VLOOKUP(Y1722,Datos!B1715:E1720,3,0)),0,VLOOKUP(Y1722,Datos!B1715:E1720,3,0))</f>
        <v>0</v>
      </c>
      <c r="AM1722" s="198">
        <f t="shared" si="83"/>
        <v>4</v>
      </c>
      <c r="AN1722" s="198" t="str">
        <f>IF(ISERROR(VLOOKUP($AM1722,Datos!$I$24:$J$28,2,0)),"-",VLOOKUP($AM1722,Datos!$I$24:$J$28,2,0))</f>
        <v>Moderado</v>
      </c>
    </row>
    <row r="1723" spans="1:40" s="199" customFormat="1">
      <c r="A1723" s="196"/>
      <c r="B1723" s="177"/>
      <c r="C1723" s="177"/>
      <c r="D1723" s="177"/>
      <c r="E1723" s="177"/>
      <c r="F1723" s="177"/>
      <c r="G1723" s="177"/>
      <c r="H1723" s="177"/>
      <c r="I1723" s="177"/>
      <c r="J1723" s="177"/>
      <c r="K1723" s="177"/>
      <c r="L1723" s="177"/>
      <c r="M1723" s="178" t="s">
        <v>191</v>
      </c>
      <c r="N1723" s="178" t="s">
        <v>194</v>
      </c>
      <c r="O1723" s="198">
        <f>IF( AND($M1723&lt;&gt;"", $N1723&lt;&gt;""), VLOOKUP( IF(ISERROR(VLOOKUP($M1723,Datos!$B$8:$C$13,2,0)),0,VLOOKUP($M1723,Datos!$B$8:$C$13,2,0)), Datos!$I$9:$N$13, IF(ISERROR(VLOOKUP($N1723,Datos!$B$17:$C$21,2,0)),0,VLOOKUP($N1723, Datos!$B$17:$C$21,2,0)+1),  0),  "-")</f>
        <v>22</v>
      </c>
      <c r="P1723" s="177"/>
      <c r="Q1723" s="177"/>
      <c r="R1723" s="177"/>
      <c r="S1723" s="178" t="s">
        <v>40</v>
      </c>
      <c r="T1723" s="198" t="str">
        <f>IF(ISERROR(VLOOKUP($S1723,Datos!$B$25:$C$29,2,0)),"", VLOOKUP($S1723,Datos!$B$25:$C$29,2,0))</f>
        <v>Alta</v>
      </c>
      <c r="U1723" s="198" t="str">
        <f>VLOOKUP($S1723,'Efectividad de Controles'!$B$5:$D$9,3,0)</f>
        <v>Impacto / Probabilidad</v>
      </c>
      <c r="V1723" s="177"/>
      <c r="W1723" s="177"/>
      <c r="X1723" s="178" t="s">
        <v>191</v>
      </c>
      <c r="Y1723" s="178" t="s">
        <v>196</v>
      </c>
      <c r="Z1723" s="198">
        <f>IF( AND($X1723&lt;&gt;"", $Y1723&lt;&gt;""), VLOOKUP( IF(ISERROR(VLOOKUP($X1723,Datos!$B$8:$C$13,2,0)),0,VLOOKUP($X1723,Datos!$B$8:$C$13,2,0)), Datos!$I$9:$N$13, IF(ISERROR(VLOOKUP($Y1723,Datos!$B$17:$C$21,2,0)),0,VLOOKUP($Y1723, Datos!$B$17:$C$21,2,0)+1),  0),  "-")</f>
        <v>25</v>
      </c>
      <c r="AA1723" s="177"/>
      <c r="AB1723" s="177"/>
      <c r="AC1723" s="179"/>
      <c r="AD1723" s="180"/>
      <c r="AE1723" s="198">
        <f t="shared" si="81"/>
        <v>22</v>
      </c>
      <c r="AF1723" s="198">
        <f t="shared" si="82"/>
        <v>25</v>
      </c>
      <c r="AG1723" s="178">
        <v>3</v>
      </c>
      <c r="AH1723" s="198" t="str">
        <f>IF(ISERROR(VLOOKUP($AG1723,Datos!$A$9:$E$13,2,0)),"",VLOOKUP($AG1723,Datos!$A$9:$E$13,2,0))</f>
        <v>3 Moderado</v>
      </c>
      <c r="AI1723" s="197" t="str">
        <f>IF(ISERROR(VLOOKUP($AJ1723,Datos!$D$8:$E$13,2,0)),0,VLOOKUP($AJ1723,Datos!$D$8:$E$13,2,0))</f>
        <v>Extremadamente Dañino</v>
      </c>
      <c r="AJ1723" s="198">
        <f>IF(ISERROR(VLOOKUP($X1723,Datos!$B$8:$E$13,3,0)), 0, VLOOKUP($X1723,Datos!$B$8:$E$13,3,0))</f>
        <v>4</v>
      </c>
      <c r="AK1723" s="198">
        <f>IF(ISERROR(VLOOKUP(AL1723,Datos!D1716:E1721,2,0)),0,VLOOKUP(AL1723,Datos!D1716:E1721,2,0))</f>
        <v>0</v>
      </c>
      <c r="AL1723" s="198">
        <f>IF(ISERROR(VLOOKUP(Y1723,Datos!B1716:E1721,3,0)),0,VLOOKUP(Y1723,Datos!B1716:E1721,3,0))</f>
        <v>0</v>
      </c>
      <c r="AM1723" s="198">
        <f t="shared" si="83"/>
        <v>4</v>
      </c>
      <c r="AN1723" s="198" t="str">
        <f>IF(ISERROR(VLOOKUP($AM1723,Datos!$I$24:$J$28,2,0)),"-",VLOOKUP($AM1723,Datos!$I$24:$J$28,2,0))</f>
        <v>Moderado</v>
      </c>
    </row>
    <row r="1724" spans="1:40" s="199" customFormat="1">
      <c r="A1724" s="196"/>
      <c r="B1724" s="177"/>
      <c r="C1724" s="177"/>
      <c r="D1724" s="177"/>
      <c r="E1724" s="177"/>
      <c r="F1724" s="177"/>
      <c r="G1724" s="177"/>
      <c r="H1724" s="177"/>
      <c r="I1724" s="177"/>
      <c r="J1724" s="177"/>
      <c r="K1724" s="177"/>
      <c r="L1724" s="177"/>
      <c r="M1724" s="178" t="s">
        <v>191</v>
      </c>
      <c r="N1724" s="178" t="s">
        <v>194</v>
      </c>
      <c r="O1724" s="198">
        <f>IF( AND($M1724&lt;&gt;"", $N1724&lt;&gt;""), VLOOKUP( IF(ISERROR(VLOOKUP($M1724,Datos!$B$8:$C$13,2,0)),0,VLOOKUP($M1724,Datos!$B$8:$C$13,2,0)), Datos!$I$9:$N$13, IF(ISERROR(VLOOKUP($N1724,Datos!$B$17:$C$21,2,0)),0,VLOOKUP($N1724, Datos!$B$17:$C$21,2,0)+1),  0),  "-")</f>
        <v>22</v>
      </c>
      <c r="P1724" s="177"/>
      <c r="Q1724" s="177"/>
      <c r="R1724" s="177"/>
      <c r="S1724" s="178" t="s">
        <v>40</v>
      </c>
      <c r="T1724" s="198" t="str">
        <f>IF(ISERROR(VLOOKUP($S1724,Datos!$B$25:$C$29,2,0)),"", VLOOKUP($S1724,Datos!$B$25:$C$29,2,0))</f>
        <v>Alta</v>
      </c>
      <c r="U1724" s="198" t="str">
        <f>VLOOKUP($S1724,'Efectividad de Controles'!$B$5:$D$9,3,0)</f>
        <v>Impacto / Probabilidad</v>
      </c>
      <c r="V1724" s="177"/>
      <c r="W1724" s="177"/>
      <c r="X1724" s="178" t="s">
        <v>191</v>
      </c>
      <c r="Y1724" s="178" t="s">
        <v>196</v>
      </c>
      <c r="Z1724" s="198">
        <f>IF( AND($X1724&lt;&gt;"", $Y1724&lt;&gt;""), VLOOKUP( IF(ISERROR(VLOOKUP($X1724,Datos!$B$8:$C$13,2,0)),0,VLOOKUP($X1724,Datos!$B$8:$C$13,2,0)), Datos!$I$9:$N$13, IF(ISERROR(VLOOKUP($Y1724,Datos!$B$17:$C$21,2,0)),0,VLOOKUP($Y1724, Datos!$B$17:$C$21,2,0)+1),  0),  "-")</f>
        <v>25</v>
      </c>
      <c r="AA1724" s="177"/>
      <c r="AB1724" s="177"/>
      <c r="AC1724" s="179"/>
      <c r="AD1724" s="180"/>
      <c r="AE1724" s="198">
        <f t="shared" si="81"/>
        <v>22</v>
      </c>
      <c r="AF1724" s="198">
        <f t="shared" si="82"/>
        <v>25</v>
      </c>
      <c r="AG1724" s="178">
        <v>3</v>
      </c>
      <c r="AH1724" s="198" t="str">
        <f>IF(ISERROR(VLOOKUP($AG1724,Datos!$A$9:$E$13,2,0)),"",VLOOKUP($AG1724,Datos!$A$9:$E$13,2,0))</f>
        <v>3 Moderado</v>
      </c>
      <c r="AI1724" s="197" t="str">
        <f>IF(ISERROR(VLOOKUP($AJ1724,Datos!$D$8:$E$13,2,0)),0,VLOOKUP($AJ1724,Datos!$D$8:$E$13,2,0))</f>
        <v>Extremadamente Dañino</v>
      </c>
      <c r="AJ1724" s="198">
        <f>IF(ISERROR(VLOOKUP($X1724,Datos!$B$8:$E$13,3,0)), 0, VLOOKUP($X1724,Datos!$B$8:$E$13,3,0))</f>
        <v>4</v>
      </c>
      <c r="AK1724" s="198">
        <f>IF(ISERROR(VLOOKUP(AL1724,Datos!D1717:E1722,2,0)),0,VLOOKUP(AL1724,Datos!D1717:E1722,2,0))</f>
        <v>0</v>
      </c>
      <c r="AL1724" s="198">
        <f>IF(ISERROR(VLOOKUP(Y1724,Datos!B1717:E1722,3,0)),0,VLOOKUP(Y1724,Datos!B1717:E1722,3,0))</f>
        <v>0</v>
      </c>
      <c r="AM1724" s="198">
        <f t="shared" si="83"/>
        <v>4</v>
      </c>
      <c r="AN1724" s="198" t="str">
        <f>IF(ISERROR(VLOOKUP($AM1724,Datos!$I$24:$J$28,2,0)),"-",VLOOKUP($AM1724,Datos!$I$24:$J$28,2,0))</f>
        <v>Moderado</v>
      </c>
    </row>
    <row r="1725" spans="1:40" s="199" customFormat="1">
      <c r="A1725" s="196"/>
      <c r="B1725" s="177"/>
      <c r="C1725" s="177"/>
      <c r="D1725" s="177"/>
      <c r="E1725" s="177"/>
      <c r="F1725" s="177"/>
      <c r="G1725" s="177"/>
      <c r="H1725" s="177"/>
      <c r="I1725" s="177"/>
      <c r="J1725" s="177"/>
      <c r="K1725" s="177"/>
      <c r="L1725" s="177"/>
      <c r="M1725" s="178" t="s">
        <v>191</v>
      </c>
      <c r="N1725" s="178" t="s">
        <v>194</v>
      </c>
      <c r="O1725" s="198">
        <f>IF( AND($M1725&lt;&gt;"", $N1725&lt;&gt;""), VLOOKUP( IF(ISERROR(VLOOKUP($M1725,Datos!$B$8:$C$13,2,0)),0,VLOOKUP($M1725,Datos!$B$8:$C$13,2,0)), Datos!$I$9:$N$13, IF(ISERROR(VLOOKUP($N1725,Datos!$B$17:$C$21,2,0)),0,VLOOKUP($N1725, Datos!$B$17:$C$21,2,0)+1),  0),  "-")</f>
        <v>22</v>
      </c>
      <c r="P1725" s="177"/>
      <c r="Q1725" s="177"/>
      <c r="R1725" s="177"/>
      <c r="S1725" s="178" t="s">
        <v>40</v>
      </c>
      <c r="T1725" s="198" t="str">
        <f>IF(ISERROR(VLOOKUP($S1725,Datos!$B$25:$C$29,2,0)),"", VLOOKUP($S1725,Datos!$B$25:$C$29,2,0))</f>
        <v>Alta</v>
      </c>
      <c r="U1725" s="198" t="str">
        <f>VLOOKUP($S1725,'Efectividad de Controles'!$B$5:$D$9,3,0)</f>
        <v>Impacto / Probabilidad</v>
      </c>
      <c r="V1725" s="177"/>
      <c r="W1725" s="177"/>
      <c r="X1725" s="178" t="s">
        <v>191</v>
      </c>
      <c r="Y1725" s="178" t="s">
        <v>196</v>
      </c>
      <c r="Z1725" s="198">
        <f>IF( AND($X1725&lt;&gt;"", $Y1725&lt;&gt;""), VLOOKUP( IF(ISERROR(VLOOKUP($X1725,Datos!$B$8:$C$13,2,0)),0,VLOOKUP($X1725,Datos!$B$8:$C$13,2,0)), Datos!$I$9:$N$13, IF(ISERROR(VLOOKUP($Y1725,Datos!$B$17:$C$21,2,0)),0,VLOOKUP($Y1725, Datos!$B$17:$C$21,2,0)+1),  0),  "-")</f>
        <v>25</v>
      </c>
      <c r="AA1725" s="177"/>
      <c r="AB1725" s="177"/>
      <c r="AC1725" s="179"/>
      <c r="AD1725" s="180"/>
      <c r="AE1725" s="198">
        <f t="shared" si="81"/>
        <v>22</v>
      </c>
      <c r="AF1725" s="198">
        <f t="shared" si="82"/>
        <v>25</v>
      </c>
      <c r="AG1725" s="178">
        <v>3</v>
      </c>
      <c r="AH1725" s="198" t="str">
        <f>IF(ISERROR(VLOOKUP($AG1725,Datos!$A$9:$E$13,2,0)),"",VLOOKUP($AG1725,Datos!$A$9:$E$13,2,0))</f>
        <v>3 Moderado</v>
      </c>
      <c r="AI1725" s="197" t="str">
        <f>IF(ISERROR(VLOOKUP($AJ1725,Datos!$D$8:$E$13,2,0)),0,VLOOKUP($AJ1725,Datos!$D$8:$E$13,2,0))</f>
        <v>Extremadamente Dañino</v>
      </c>
      <c r="AJ1725" s="198">
        <f>IF(ISERROR(VLOOKUP($X1725,Datos!$B$8:$E$13,3,0)), 0, VLOOKUP($X1725,Datos!$B$8:$E$13,3,0))</f>
        <v>4</v>
      </c>
      <c r="AK1725" s="198">
        <f>IF(ISERROR(VLOOKUP(AL1725,Datos!D1718:E1723,2,0)),0,VLOOKUP(AL1725,Datos!D1718:E1723,2,0))</f>
        <v>0</v>
      </c>
      <c r="AL1725" s="198">
        <f>IF(ISERROR(VLOOKUP(Y1725,Datos!B1718:E1723,3,0)),0,VLOOKUP(Y1725,Datos!B1718:E1723,3,0))</f>
        <v>0</v>
      </c>
      <c r="AM1725" s="198">
        <f t="shared" si="83"/>
        <v>4</v>
      </c>
      <c r="AN1725" s="198" t="str">
        <f>IF(ISERROR(VLOOKUP($AM1725,Datos!$I$24:$J$28,2,0)),"-",VLOOKUP($AM1725,Datos!$I$24:$J$28,2,0))</f>
        <v>Moderado</v>
      </c>
    </row>
    <row r="1726" spans="1:40" s="199" customFormat="1">
      <c r="A1726" s="196"/>
      <c r="B1726" s="177"/>
      <c r="C1726" s="177"/>
      <c r="D1726" s="177"/>
      <c r="E1726" s="177"/>
      <c r="F1726" s="177"/>
      <c r="G1726" s="177"/>
      <c r="H1726" s="177"/>
      <c r="I1726" s="177"/>
      <c r="J1726" s="177"/>
      <c r="K1726" s="177"/>
      <c r="L1726" s="177"/>
      <c r="M1726" s="178" t="s">
        <v>191</v>
      </c>
      <c r="N1726" s="178" t="s">
        <v>194</v>
      </c>
      <c r="O1726" s="198">
        <f>IF( AND($M1726&lt;&gt;"", $N1726&lt;&gt;""), VLOOKUP( IF(ISERROR(VLOOKUP($M1726,Datos!$B$8:$C$13,2,0)),0,VLOOKUP($M1726,Datos!$B$8:$C$13,2,0)), Datos!$I$9:$N$13, IF(ISERROR(VLOOKUP($N1726,Datos!$B$17:$C$21,2,0)),0,VLOOKUP($N1726, Datos!$B$17:$C$21,2,0)+1),  0),  "-")</f>
        <v>22</v>
      </c>
      <c r="P1726" s="177"/>
      <c r="Q1726" s="177"/>
      <c r="R1726" s="177"/>
      <c r="S1726" s="178" t="s">
        <v>40</v>
      </c>
      <c r="T1726" s="198" t="str">
        <f>IF(ISERROR(VLOOKUP($S1726,Datos!$B$25:$C$29,2,0)),"", VLOOKUP($S1726,Datos!$B$25:$C$29,2,0))</f>
        <v>Alta</v>
      </c>
      <c r="U1726" s="198" t="str">
        <f>VLOOKUP($S1726,'Efectividad de Controles'!$B$5:$D$9,3,0)</f>
        <v>Impacto / Probabilidad</v>
      </c>
      <c r="V1726" s="177"/>
      <c r="W1726" s="177"/>
      <c r="X1726" s="178" t="s">
        <v>191</v>
      </c>
      <c r="Y1726" s="178" t="s">
        <v>196</v>
      </c>
      <c r="Z1726" s="198">
        <f>IF( AND($X1726&lt;&gt;"", $Y1726&lt;&gt;""), VLOOKUP( IF(ISERROR(VLOOKUP($X1726,Datos!$B$8:$C$13,2,0)),0,VLOOKUP($X1726,Datos!$B$8:$C$13,2,0)), Datos!$I$9:$N$13, IF(ISERROR(VLOOKUP($Y1726,Datos!$B$17:$C$21,2,0)),0,VLOOKUP($Y1726, Datos!$B$17:$C$21,2,0)+1),  0),  "-")</f>
        <v>25</v>
      </c>
      <c r="AA1726" s="177"/>
      <c r="AB1726" s="177"/>
      <c r="AC1726" s="179"/>
      <c r="AD1726" s="180"/>
      <c r="AE1726" s="198">
        <f t="shared" si="81"/>
        <v>22</v>
      </c>
      <c r="AF1726" s="198">
        <f t="shared" si="82"/>
        <v>25</v>
      </c>
      <c r="AG1726" s="178">
        <v>3</v>
      </c>
      <c r="AH1726" s="198" t="str">
        <f>IF(ISERROR(VLOOKUP($AG1726,Datos!$A$9:$E$13,2,0)),"",VLOOKUP($AG1726,Datos!$A$9:$E$13,2,0))</f>
        <v>3 Moderado</v>
      </c>
      <c r="AI1726" s="197" t="str">
        <f>IF(ISERROR(VLOOKUP($AJ1726,Datos!$D$8:$E$13,2,0)),0,VLOOKUP($AJ1726,Datos!$D$8:$E$13,2,0))</f>
        <v>Extremadamente Dañino</v>
      </c>
      <c r="AJ1726" s="198">
        <f>IF(ISERROR(VLOOKUP($X1726,Datos!$B$8:$E$13,3,0)), 0, VLOOKUP($X1726,Datos!$B$8:$E$13,3,0))</f>
        <v>4</v>
      </c>
      <c r="AK1726" s="198">
        <f>IF(ISERROR(VLOOKUP(AL1726,Datos!D1719:E1724,2,0)),0,VLOOKUP(AL1726,Datos!D1719:E1724,2,0))</f>
        <v>0</v>
      </c>
      <c r="AL1726" s="198">
        <f>IF(ISERROR(VLOOKUP(Y1726,Datos!B1719:E1724,3,0)),0,VLOOKUP(Y1726,Datos!B1719:E1724,3,0))</f>
        <v>0</v>
      </c>
      <c r="AM1726" s="198">
        <f t="shared" si="83"/>
        <v>4</v>
      </c>
      <c r="AN1726" s="198" t="str">
        <f>IF(ISERROR(VLOOKUP($AM1726,Datos!$I$24:$J$28,2,0)),"-",VLOOKUP($AM1726,Datos!$I$24:$J$28,2,0))</f>
        <v>Moderado</v>
      </c>
    </row>
    <row r="1727" spans="1:40" s="199" customFormat="1">
      <c r="A1727" s="196"/>
      <c r="B1727" s="177"/>
      <c r="C1727" s="177"/>
      <c r="D1727" s="177"/>
      <c r="E1727" s="177"/>
      <c r="F1727" s="177"/>
      <c r="G1727" s="177"/>
      <c r="H1727" s="177"/>
      <c r="I1727" s="177"/>
      <c r="J1727" s="177"/>
      <c r="K1727" s="177"/>
      <c r="L1727" s="177"/>
      <c r="M1727" s="178" t="s">
        <v>191</v>
      </c>
      <c r="N1727" s="178" t="s">
        <v>194</v>
      </c>
      <c r="O1727" s="198">
        <f>IF( AND($M1727&lt;&gt;"", $N1727&lt;&gt;""), VLOOKUP( IF(ISERROR(VLOOKUP($M1727,Datos!$B$8:$C$13,2,0)),0,VLOOKUP($M1727,Datos!$B$8:$C$13,2,0)), Datos!$I$9:$N$13, IF(ISERROR(VLOOKUP($N1727,Datos!$B$17:$C$21,2,0)),0,VLOOKUP($N1727, Datos!$B$17:$C$21,2,0)+1),  0),  "-")</f>
        <v>22</v>
      </c>
      <c r="P1727" s="177"/>
      <c r="Q1727" s="177"/>
      <c r="R1727" s="177"/>
      <c r="S1727" s="178" t="s">
        <v>40</v>
      </c>
      <c r="T1727" s="198" t="str">
        <f>IF(ISERROR(VLOOKUP($S1727,Datos!$B$25:$C$29,2,0)),"", VLOOKUP($S1727,Datos!$B$25:$C$29,2,0))</f>
        <v>Alta</v>
      </c>
      <c r="U1727" s="198" t="str">
        <f>VLOOKUP($S1727,'Efectividad de Controles'!$B$5:$D$9,3,0)</f>
        <v>Impacto / Probabilidad</v>
      </c>
      <c r="V1727" s="177"/>
      <c r="W1727" s="177"/>
      <c r="X1727" s="178" t="s">
        <v>191</v>
      </c>
      <c r="Y1727" s="178" t="s">
        <v>196</v>
      </c>
      <c r="Z1727" s="198">
        <f>IF( AND($X1727&lt;&gt;"", $Y1727&lt;&gt;""), VLOOKUP( IF(ISERROR(VLOOKUP($X1727,Datos!$B$8:$C$13,2,0)),0,VLOOKUP($X1727,Datos!$B$8:$C$13,2,0)), Datos!$I$9:$N$13, IF(ISERROR(VLOOKUP($Y1727,Datos!$B$17:$C$21,2,0)),0,VLOOKUP($Y1727, Datos!$B$17:$C$21,2,0)+1),  0),  "-")</f>
        <v>25</v>
      </c>
      <c r="AA1727" s="177"/>
      <c r="AB1727" s="177"/>
      <c r="AC1727" s="179"/>
      <c r="AD1727" s="180"/>
      <c r="AE1727" s="198">
        <f t="shared" si="81"/>
        <v>22</v>
      </c>
      <c r="AF1727" s="198">
        <f t="shared" si="82"/>
        <v>25</v>
      </c>
      <c r="AG1727" s="178">
        <v>3</v>
      </c>
      <c r="AH1727" s="198" t="str">
        <f>IF(ISERROR(VLOOKUP($AG1727,Datos!$A$9:$E$13,2,0)),"",VLOOKUP($AG1727,Datos!$A$9:$E$13,2,0))</f>
        <v>3 Moderado</v>
      </c>
      <c r="AI1727" s="197" t="str">
        <f>IF(ISERROR(VLOOKUP($AJ1727,Datos!$D$8:$E$13,2,0)),0,VLOOKUP($AJ1727,Datos!$D$8:$E$13,2,0))</f>
        <v>Extremadamente Dañino</v>
      </c>
      <c r="AJ1727" s="198">
        <f>IF(ISERROR(VLOOKUP($X1727,Datos!$B$8:$E$13,3,0)), 0, VLOOKUP($X1727,Datos!$B$8:$E$13,3,0))</f>
        <v>4</v>
      </c>
      <c r="AK1727" s="198">
        <f>IF(ISERROR(VLOOKUP(AL1727,Datos!D1720:E1725,2,0)),0,VLOOKUP(AL1727,Datos!D1720:E1725,2,0))</f>
        <v>0</v>
      </c>
      <c r="AL1727" s="198">
        <f>IF(ISERROR(VLOOKUP(Y1727,Datos!B1720:E1725,3,0)),0,VLOOKUP(Y1727,Datos!B1720:E1725,3,0))</f>
        <v>0</v>
      </c>
      <c r="AM1727" s="198">
        <f t="shared" si="83"/>
        <v>4</v>
      </c>
      <c r="AN1727" s="198" t="str">
        <f>IF(ISERROR(VLOOKUP($AM1727,Datos!$I$24:$J$28,2,0)),"-",VLOOKUP($AM1727,Datos!$I$24:$J$28,2,0))</f>
        <v>Moderado</v>
      </c>
    </row>
    <row r="1728" spans="1:40" s="199" customFormat="1">
      <c r="A1728" s="196"/>
      <c r="B1728" s="177"/>
      <c r="C1728" s="177"/>
      <c r="D1728" s="177"/>
      <c r="E1728" s="177"/>
      <c r="F1728" s="177"/>
      <c r="G1728" s="177"/>
      <c r="H1728" s="177"/>
      <c r="I1728" s="177"/>
      <c r="J1728" s="177"/>
      <c r="K1728" s="177"/>
      <c r="L1728" s="177"/>
      <c r="M1728" s="178" t="s">
        <v>191</v>
      </c>
      <c r="N1728" s="178" t="s">
        <v>194</v>
      </c>
      <c r="O1728" s="198">
        <f>IF( AND($M1728&lt;&gt;"", $N1728&lt;&gt;""), VLOOKUP( IF(ISERROR(VLOOKUP($M1728,Datos!$B$8:$C$13,2,0)),0,VLOOKUP($M1728,Datos!$B$8:$C$13,2,0)), Datos!$I$9:$N$13, IF(ISERROR(VLOOKUP($N1728,Datos!$B$17:$C$21,2,0)),0,VLOOKUP($N1728, Datos!$B$17:$C$21,2,0)+1),  0),  "-")</f>
        <v>22</v>
      </c>
      <c r="P1728" s="177"/>
      <c r="Q1728" s="177"/>
      <c r="R1728" s="177"/>
      <c r="S1728" s="178" t="s">
        <v>40</v>
      </c>
      <c r="T1728" s="198" t="str">
        <f>IF(ISERROR(VLOOKUP($S1728,Datos!$B$25:$C$29,2,0)),"", VLOOKUP($S1728,Datos!$B$25:$C$29,2,0))</f>
        <v>Alta</v>
      </c>
      <c r="U1728" s="198" t="str">
        <f>VLOOKUP($S1728,'Efectividad de Controles'!$B$5:$D$9,3,0)</f>
        <v>Impacto / Probabilidad</v>
      </c>
      <c r="V1728" s="177"/>
      <c r="W1728" s="177"/>
      <c r="X1728" s="178" t="s">
        <v>191</v>
      </c>
      <c r="Y1728" s="178" t="s">
        <v>196</v>
      </c>
      <c r="Z1728" s="198">
        <f>IF( AND($X1728&lt;&gt;"", $Y1728&lt;&gt;""), VLOOKUP( IF(ISERROR(VLOOKUP($X1728,Datos!$B$8:$C$13,2,0)),0,VLOOKUP($X1728,Datos!$B$8:$C$13,2,0)), Datos!$I$9:$N$13, IF(ISERROR(VLOOKUP($Y1728,Datos!$B$17:$C$21,2,0)),0,VLOOKUP($Y1728, Datos!$B$17:$C$21,2,0)+1),  0),  "-")</f>
        <v>25</v>
      </c>
      <c r="AA1728" s="177"/>
      <c r="AB1728" s="177"/>
      <c r="AC1728" s="179"/>
      <c r="AD1728" s="180"/>
      <c r="AE1728" s="198">
        <f t="shared" si="81"/>
        <v>22</v>
      </c>
      <c r="AF1728" s="198">
        <f t="shared" si="82"/>
        <v>25</v>
      </c>
      <c r="AG1728" s="178">
        <v>3</v>
      </c>
      <c r="AH1728" s="198" t="str">
        <f>IF(ISERROR(VLOOKUP($AG1728,Datos!$A$9:$E$13,2,0)),"",VLOOKUP($AG1728,Datos!$A$9:$E$13,2,0))</f>
        <v>3 Moderado</v>
      </c>
      <c r="AI1728" s="197" t="str">
        <f>IF(ISERROR(VLOOKUP($AJ1728,Datos!$D$8:$E$13,2,0)),0,VLOOKUP($AJ1728,Datos!$D$8:$E$13,2,0))</f>
        <v>Extremadamente Dañino</v>
      </c>
      <c r="AJ1728" s="198">
        <f>IF(ISERROR(VLOOKUP($X1728,Datos!$B$8:$E$13,3,0)), 0, VLOOKUP($X1728,Datos!$B$8:$E$13,3,0))</f>
        <v>4</v>
      </c>
      <c r="AK1728" s="198">
        <f>IF(ISERROR(VLOOKUP(AL1728,Datos!D1721:E1726,2,0)),0,VLOOKUP(AL1728,Datos!D1721:E1726,2,0))</f>
        <v>0</v>
      </c>
      <c r="AL1728" s="198">
        <f>IF(ISERROR(VLOOKUP(Y1728,Datos!B1721:E1726,3,0)),0,VLOOKUP(Y1728,Datos!B1721:E1726,3,0))</f>
        <v>0</v>
      </c>
      <c r="AM1728" s="198">
        <f t="shared" si="83"/>
        <v>4</v>
      </c>
      <c r="AN1728" s="198" t="str">
        <f>IF(ISERROR(VLOOKUP($AM1728,Datos!$I$24:$J$28,2,0)),"-",VLOOKUP($AM1728,Datos!$I$24:$J$28,2,0))</f>
        <v>Moderado</v>
      </c>
    </row>
    <row r="1729" spans="1:40" s="199" customFormat="1">
      <c r="A1729" s="196"/>
      <c r="B1729" s="177"/>
      <c r="C1729" s="177"/>
      <c r="D1729" s="177"/>
      <c r="E1729" s="177"/>
      <c r="F1729" s="177"/>
      <c r="G1729" s="177"/>
      <c r="H1729" s="177"/>
      <c r="I1729" s="177"/>
      <c r="J1729" s="177"/>
      <c r="K1729" s="177"/>
      <c r="L1729" s="177"/>
      <c r="M1729" s="178" t="s">
        <v>191</v>
      </c>
      <c r="N1729" s="178" t="s">
        <v>194</v>
      </c>
      <c r="O1729" s="198">
        <f>IF( AND($M1729&lt;&gt;"", $N1729&lt;&gt;""), VLOOKUP( IF(ISERROR(VLOOKUP($M1729,Datos!$B$8:$C$13,2,0)),0,VLOOKUP($M1729,Datos!$B$8:$C$13,2,0)), Datos!$I$9:$N$13, IF(ISERROR(VLOOKUP($N1729,Datos!$B$17:$C$21,2,0)),0,VLOOKUP($N1729, Datos!$B$17:$C$21,2,0)+1),  0),  "-")</f>
        <v>22</v>
      </c>
      <c r="P1729" s="177"/>
      <c r="Q1729" s="177"/>
      <c r="R1729" s="177"/>
      <c r="S1729" s="178" t="s">
        <v>40</v>
      </c>
      <c r="T1729" s="198" t="str">
        <f>IF(ISERROR(VLOOKUP($S1729,Datos!$B$25:$C$29,2,0)),"", VLOOKUP($S1729,Datos!$B$25:$C$29,2,0))</f>
        <v>Alta</v>
      </c>
      <c r="U1729" s="198" t="str">
        <f>VLOOKUP($S1729,'Efectividad de Controles'!$B$5:$D$9,3,0)</f>
        <v>Impacto / Probabilidad</v>
      </c>
      <c r="V1729" s="177"/>
      <c r="W1729" s="177"/>
      <c r="X1729" s="178" t="s">
        <v>191</v>
      </c>
      <c r="Y1729" s="178" t="s">
        <v>196</v>
      </c>
      <c r="Z1729" s="198">
        <f>IF( AND($X1729&lt;&gt;"", $Y1729&lt;&gt;""), VLOOKUP( IF(ISERROR(VLOOKUP($X1729,Datos!$B$8:$C$13,2,0)),0,VLOOKUP($X1729,Datos!$B$8:$C$13,2,0)), Datos!$I$9:$N$13, IF(ISERROR(VLOOKUP($Y1729,Datos!$B$17:$C$21,2,0)),0,VLOOKUP($Y1729, Datos!$B$17:$C$21,2,0)+1),  0),  "-")</f>
        <v>25</v>
      </c>
      <c r="AA1729" s="177"/>
      <c r="AB1729" s="177"/>
      <c r="AC1729" s="179"/>
      <c r="AD1729" s="180"/>
      <c r="AE1729" s="198">
        <f t="shared" si="81"/>
        <v>22</v>
      </c>
      <c r="AF1729" s="198">
        <f t="shared" si="82"/>
        <v>25</v>
      </c>
      <c r="AG1729" s="178">
        <v>3</v>
      </c>
      <c r="AH1729" s="198" t="str">
        <f>IF(ISERROR(VLOOKUP($AG1729,Datos!$A$9:$E$13,2,0)),"",VLOOKUP($AG1729,Datos!$A$9:$E$13,2,0))</f>
        <v>3 Moderado</v>
      </c>
      <c r="AI1729" s="197" t="str">
        <f>IF(ISERROR(VLOOKUP($AJ1729,Datos!$D$8:$E$13,2,0)),0,VLOOKUP($AJ1729,Datos!$D$8:$E$13,2,0))</f>
        <v>Extremadamente Dañino</v>
      </c>
      <c r="AJ1729" s="198">
        <f>IF(ISERROR(VLOOKUP($X1729,Datos!$B$8:$E$13,3,0)), 0, VLOOKUP($X1729,Datos!$B$8:$E$13,3,0))</f>
        <v>4</v>
      </c>
      <c r="AK1729" s="198">
        <f>IF(ISERROR(VLOOKUP(AL1729,Datos!D1722:E1727,2,0)),0,VLOOKUP(AL1729,Datos!D1722:E1727,2,0))</f>
        <v>0</v>
      </c>
      <c r="AL1729" s="198">
        <f>IF(ISERROR(VLOOKUP(Y1729,Datos!B1722:E1727,3,0)),0,VLOOKUP(Y1729,Datos!B1722:E1727,3,0))</f>
        <v>0</v>
      </c>
      <c r="AM1729" s="198">
        <f t="shared" si="83"/>
        <v>4</v>
      </c>
      <c r="AN1729" s="198" t="str">
        <f>IF(ISERROR(VLOOKUP($AM1729,Datos!$I$24:$J$28,2,0)),"-",VLOOKUP($AM1729,Datos!$I$24:$J$28,2,0))</f>
        <v>Moderado</v>
      </c>
    </row>
    <row r="1730" spans="1:40" s="199" customFormat="1">
      <c r="A1730" s="196"/>
      <c r="B1730" s="177"/>
      <c r="C1730" s="177"/>
      <c r="D1730" s="177"/>
      <c r="E1730" s="177"/>
      <c r="F1730" s="177"/>
      <c r="G1730" s="177"/>
      <c r="H1730" s="177"/>
      <c r="I1730" s="177"/>
      <c r="J1730" s="177"/>
      <c r="K1730" s="177"/>
      <c r="L1730" s="177"/>
      <c r="M1730" s="178" t="s">
        <v>191</v>
      </c>
      <c r="N1730" s="178" t="s">
        <v>194</v>
      </c>
      <c r="O1730" s="198">
        <f>IF( AND($M1730&lt;&gt;"", $N1730&lt;&gt;""), VLOOKUP( IF(ISERROR(VLOOKUP($M1730,Datos!$B$8:$C$13,2,0)),0,VLOOKUP($M1730,Datos!$B$8:$C$13,2,0)), Datos!$I$9:$N$13, IF(ISERROR(VLOOKUP($N1730,Datos!$B$17:$C$21,2,0)),0,VLOOKUP($N1730, Datos!$B$17:$C$21,2,0)+1),  0),  "-")</f>
        <v>22</v>
      </c>
      <c r="P1730" s="177"/>
      <c r="Q1730" s="177"/>
      <c r="R1730" s="177"/>
      <c r="S1730" s="178" t="s">
        <v>40</v>
      </c>
      <c r="T1730" s="198" t="str">
        <f>IF(ISERROR(VLOOKUP($S1730,Datos!$B$25:$C$29,2,0)),"", VLOOKUP($S1730,Datos!$B$25:$C$29,2,0))</f>
        <v>Alta</v>
      </c>
      <c r="U1730" s="198" t="str">
        <f>VLOOKUP($S1730,'Efectividad de Controles'!$B$5:$D$9,3,0)</f>
        <v>Impacto / Probabilidad</v>
      </c>
      <c r="V1730" s="177"/>
      <c r="W1730" s="177"/>
      <c r="X1730" s="178" t="s">
        <v>191</v>
      </c>
      <c r="Y1730" s="178" t="s">
        <v>196</v>
      </c>
      <c r="Z1730" s="198">
        <f>IF( AND($X1730&lt;&gt;"", $Y1730&lt;&gt;""), VLOOKUP( IF(ISERROR(VLOOKUP($X1730,Datos!$B$8:$C$13,2,0)),0,VLOOKUP($X1730,Datos!$B$8:$C$13,2,0)), Datos!$I$9:$N$13, IF(ISERROR(VLOOKUP($Y1730,Datos!$B$17:$C$21,2,0)),0,VLOOKUP($Y1730, Datos!$B$17:$C$21,2,0)+1),  0),  "-")</f>
        <v>25</v>
      </c>
      <c r="AA1730" s="177"/>
      <c r="AB1730" s="177"/>
      <c r="AC1730" s="179"/>
      <c r="AD1730" s="180"/>
      <c r="AE1730" s="198">
        <f t="shared" si="81"/>
        <v>22</v>
      </c>
      <c r="AF1730" s="198">
        <f t="shared" si="82"/>
        <v>25</v>
      </c>
      <c r="AG1730" s="178">
        <v>3</v>
      </c>
      <c r="AH1730" s="198" t="str">
        <f>IF(ISERROR(VLOOKUP($AG1730,Datos!$A$9:$E$13,2,0)),"",VLOOKUP($AG1730,Datos!$A$9:$E$13,2,0))</f>
        <v>3 Moderado</v>
      </c>
      <c r="AI1730" s="197" t="str">
        <f>IF(ISERROR(VLOOKUP($AJ1730,Datos!$D$8:$E$13,2,0)),0,VLOOKUP($AJ1730,Datos!$D$8:$E$13,2,0))</f>
        <v>Extremadamente Dañino</v>
      </c>
      <c r="AJ1730" s="198">
        <f>IF(ISERROR(VLOOKUP($X1730,Datos!$B$8:$E$13,3,0)), 0, VLOOKUP($X1730,Datos!$B$8:$E$13,3,0))</f>
        <v>4</v>
      </c>
      <c r="AK1730" s="198">
        <f>IF(ISERROR(VLOOKUP(AL1730,Datos!D1723:E1728,2,0)),0,VLOOKUP(AL1730,Datos!D1723:E1728,2,0))</f>
        <v>0</v>
      </c>
      <c r="AL1730" s="198">
        <f>IF(ISERROR(VLOOKUP(Y1730,Datos!B1723:E1728,3,0)),0,VLOOKUP(Y1730,Datos!B1723:E1728,3,0))</f>
        <v>0</v>
      </c>
      <c r="AM1730" s="198">
        <f t="shared" si="83"/>
        <v>4</v>
      </c>
      <c r="AN1730" s="198" t="str">
        <f>IF(ISERROR(VLOOKUP($AM1730,Datos!$I$24:$J$28,2,0)),"-",VLOOKUP($AM1730,Datos!$I$24:$J$28,2,0))</f>
        <v>Moderado</v>
      </c>
    </row>
    <row r="1731" spans="1:40" s="199" customFormat="1">
      <c r="A1731" s="196"/>
      <c r="B1731" s="177"/>
      <c r="C1731" s="177"/>
      <c r="D1731" s="177"/>
      <c r="E1731" s="177"/>
      <c r="F1731" s="177"/>
      <c r="G1731" s="177"/>
      <c r="H1731" s="177"/>
      <c r="I1731" s="177"/>
      <c r="J1731" s="177"/>
      <c r="K1731" s="177"/>
      <c r="L1731" s="177"/>
      <c r="M1731" s="178" t="s">
        <v>191</v>
      </c>
      <c r="N1731" s="178" t="s">
        <v>194</v>
      </c>
      <c r="O1731" s="198">
        <f>IF( AND($M1731&lt;&gt;"", $N1731&lt;&gt;""), VLOOKUP( IF(ISERROR(VLOOKUP($M1731,Datos!$B$8:$C$13,2,0)),0,VLOOKUP($M1731,Datos!$B$8:$C$13,2,0)), Datos!$I$9:$N$13, IF(ISERROR(VLOOKUP($N1731,Datos!$B$17:$C$21,2,0)),0,VLOOKUP($N1731, Datos!$B$17:$C$21,2,0)+1),  0),  "-")</f>
        <v>22</v>
      </c>
      <c r="P1731" s="177"/>
      <c r="Q1731" s="177"/>
      <c r="R1731" s="177"/>
      <c r="S1731" s="178" t="s">
        <v>40</v>
      </c>
      <c r="T1731" s="198" t="str">
        <f>IF(ISERROR(VLOOKUP($S1731,Datos!$B$25:$C$29,2,0)),"", VLOOKUP($S1731,Datos!$B$25:$C$29,2,0))</f>
        <v>Alta</v>
      </c>
      <c r="U1731" s="198" t="str">
        <f>VLOOKUP($S1731,'Efectividad de Controles'!$B$5:$D$9,3,0)</f>
        <v>Impacto / Probabilidad</v>
      </c>
      <c r="V1731" s="177"/>
      <c r="W1731" s="177"/>
      <c r="X1731" s="178" t="s">
        <v>191</v>
      </c>
      <c r="Y1731" s="178" t="s">
        <v>196</v>
      </c>
      <c r="Z1731" s="198">
        <f>IF( AND($X1731&lt;&gt;"", $Y1731&lt;&gt;""), VLOOKUP( IF(ISERROR(VLOOKUP($X1731,Datos!$B$8:$C$13,2,0)),0,VLOOKUP($X1731,Datos!$B$8:$C$13,2,0)), Datos!$I$9:$N$13, IF(ISERROR(VLOOKUP($Y1731,Datos!$B$17:$C$21,2,0)),0,VLOOKUP($Y1731, Datos!$B$17:$C$21,2,0)+1),  0),  "-")</f>
        <v>25</v>
      </c>
      <c r="AA1731" s="177"/>
      <c r="AB1731" s="177"/>
      <c r="AC1731" s="179"/>
      <c r="AD1731" s="180"/>
      <c r="AE1731" s="198">
        <f t="shared" si="81"/>
        <v>22</v>
      </c>
      <c r="AF1731" s="198">
        <f t="shared" si="82"/>
        <v>25</v>
      </c>
      <c r="AG1731" s="178">
        <v>3</v>
      </c>
      <c r="AH1731" s="198" t="str">
        <f>IF(ISERROR(VLOOKUP($AG1731,Datos!$A$9:$E$13,2,0)),"",VLOOKUP($AG1731,Datos!$A$9:$E$13,2,0))</f>
        <v>3 Moderado</v>
      </c>
      <c r="AI1731" s="197" t="str">
        <f>IF(ISERROR(VLOOKUP($AJ1731,Datos!$D$8:$E$13,2,0)),0,VLOOKUP($AJ1731,Datos!$D$8:$E$13,2,0))</f>
        <v>Extremadamente Dañino</v>
      </c>
      <c r="AJ1731" s="198">
        <f>IF(ISERROR(VLOOKUP($X1731,Datos!$B$8:$E$13,3,0)), 0, VLOOKUP($X1731,Datos!$B$8:$E$13,3,0))</f>
        <v>4</v>
      </c>
      <c r="AK1731" s="198">
        <f>IF(ISERROR(VLOOKUP(AL1731,Datos!D1724:E1729,2,0)),0,VLOOKUP(AL1731,Datos!D1724:E1729,2,0))</f>
        <v>0</v>
      </c>
      <c r="AL1731" s="198">
        <f>IF(ISERROR(VLOOKUP(Y1731,Datos!B1724:E1729,3,0)),0,VLOOKUP(Y1731,Datos!B1724:E1729,3,0))</f>
        <v>0</v>
      </c>
      <c r="AM1731" s="198">
        <f t="shared" si="83"/>
        <v>4</v>
      </c>
      <c r="AN1731" s="198" t="str">
        <f>IF(ISERROR(VLOOKUP($AM1731,Datos!$I$24:$J$28,2,0)),"-",VLOOKUP($AM1731,Datos!$I$24:$J$28,2,0))</f>
        <v>Moderado</v>
      </c>
    </row>
    <row r="1732" spans="1:40" s="199" customFormat="1">
      <c r="A1732" s="196"/>
      <c r="B1732" s="177"/>
      <c r="C1732" s="177"/>
      <c r="D1732" s="177"/>
      <c r="E1732" s="177"/>
      <c r="F1732" s="177"/>
      <c r="G1732" s="177"/>
      <c r="H1732" s="177"/>
      <c r="I1732" s="177"/>
      <c r="J1732" s="177"/>
      <c r="K1732" s="177"/>
      <c r="L1732" s="177"/>
      <c r="M1732" s="178" t="s">
        <v>191</v>
      </c>
      <c r="N1732" s="178" t="s">
        <v>194</v>
      </c>
      <c r="O1732" s="198">
        <f>IF( AND($M1732&lt;&gt;"", $N1732&lt;&gt;""), VLOOKUP( IF(ISERROR(VLOOKUP($M1732,Datos!$B$8:$C$13,2,0)),0,VLOOKUP($M1732,Datos!$B$8:$C$13,2,0)), Datos!$I$9:$N$13, IF(ISERROR(VLOOKUP($N1732,Datos!$B$17:$C$21,2,0)),0,VLOOKUP($N1732, Datos!$B$17:$C$21,2,0)+1),  0),  "-")</f>
        <v>22</v>
      </c>
      <c r="P1732" s="177"/>
      <c r="Q1732" s="177"/>
      <c r="R1732" s="177"/>
      <c r="S1732" s="178" t="s">
        <v>40</v>
      </c>
      <c r="T1732" s="198" t="str">
        <f>IF(ISERROR(VLOOKUP($S1732,Datos!$B$25:$C$29,2,0)),"", VLOOKUP($S1732,Datos!$B$25:$C$29,2,0))</f>
        <v>Alta</v>
      </c>
      <c r="U1732" s="198" t="str">
        <f>VLOOKUP($S1732,'Efectividad de Controles'!$B$5:$D$9,3,0)</f>
        <v>Impacto / Probabilidad</v>
      </c>
      <c r="V1732" s="177"/>
      <c r="W1732" s="177"/>
      <c r="X1732" s="178" t="s">
        <v>191</v>
      </c>
      <c r="Y1732" s="178" t="s">
        <v>196</v>
      </c>
      <c r="Z1732" s="198">
        <f>IF( AND($X1732&lt;&gt;"", $Y1732&lt;&gt;""), VLOOKUP( IF(ISERROR(VLOOKUP($X1732,Datos!$B$8:$C$13,2,0)),0,VLOOKUP($X1732,Datos!$B$8:$C$13,2,0)), Datos!$I$9:$N$13, IF(ISERROR(VLOOKUP($Y1732,Datos!$B$17:$C$21,2,0)),0,VLOOKUP($Y1732, Datos!$B$17:$C$21,2,0)+1),  0),  "-")</f>
        <v>25</v>
      </c>
      <c r="AA1732" s="177"/>
      <c r="AB1732" s="177"/>
      <c r="AC1732" s="179"/>
      <c r="AD1732" s="180"/>
      <c r="AE1732" s="198">
        <f t="shared" si="81"/>
        <v>22</v>
      </c>
      <c r="AF1732" s="198">
        <f t="shared" si="82"/>
        <v>25</v>
      </c>
      <c r="AG1732" s="178">
        <v>3</v>
      </c>
      <c r="AH1732" s="198" t="str">
        <f>IF(ISERROR(VLOOKUP($AG1732,Datos!$A$9:$E$13,2,0)),"",VLOOKUP($AG1732,Datos!$A$9:$E$13,2,0))</f>
        <v>3 Moderado</v>
      </c>
      <c r="AI1732" s="197" t="str">
        <f>IF(ISERROR(VLOOKUP($AJ1732,Datos!$D$8:$E$13,2,0)),0,VLOOKUP($AJ1732,Datos!$D$8:$E$13,2,0))</f>
        <v>Extremadamente Dañino</v>
      </c>
      <c r="AJ1732" s="198">
        <f>IF(ISERROR(VLOOKUP($X1732,Datos!$B$8:$E$13,3,0)), 0, VLOOKUP($X1732,Datos!$B$8:$E$13,3,0))</f>
        <v>4</v>
      </c>
      <c r="AK1732" s="198">
        <f>IF(ISERROR(VLOOKUP(AL1732,Datos!D1725:E1730,2,0)),0,VLOOKUP(AL1732,Datos!D1725:E1730,2,0))</f>
        <v>0</v>
      </c>
      <c r="AL1732" s="198">
        <f>IF(ISERROR(VLOOKUP(Y1732,Datos!B1725:E1730,3,0)),0,VLOOKUP(Y1732,Datos!B1725:E1730,3,0))</f>
        <v>0</v>
      </c>
      <c r="AM1732" s="198">
        <f t="shared" si="83"/>
        <v>4</v>
      </c>
      <c r="AN1732" s="198" t="str">
        <f>IF(ISERROR(VLOOKUP($AM1732,Datos!$I$24:$J$28,2,0)),"-",VLOOKUP($AM1732,Datos!$I$24:$J$28,2,0))</f>
        <v>Moderado</v>
      </c>
    </row>
    <row r="1733" spans="1:40" s="199" customFormat="1">
      <c r="A1733" s="196"/>
      <c r="B1733" s="177"/>
      <c r="C1733" s="177"/>
      <c r="D1733" s="177"/>
      <c r="E1733" s="177"/>
      <c r="F1733" s="177"/>
      <c r="G1733" s="177"/>
      <c r="H1733" s="177"/>
      <c r="I1733" s="177"/>
      <c r="J1733" s="177"/>
      <c r="K1733" s="177"/>
      <c r="L1733" s="177"/>
      <c r="M1733" s="178" t="s">
        <v>191</v>
      </c>
      <c r="N1733" s="178" t="s">
        <v>194</v>
      </c>
      <c r="O1733" s="198">
        <f>IF( AND($M1733&lt;&gt;"", $N1733&lt;&gt;""), VLOOKUP( IF(ISERROR(VLOOKUP($M1733,Datos!$B$8:$C$13,2,0)),0,VLOOKUP($M1733,Datos!$B$8:$C$13,2,0)), Datos!$I$9:$N$13, IF(ISERROR(VLOOKUP($N1733,Datos!$B$17:$C$21,2,0)),0,VLOOKUP($N1733, Datos!$B$17:$C$21,2,0)+1),  0),  "-")</f>
        <v>22</v>
      </c>
      <c r="P1733" s="177"/>
      <c r="Q1733" s="177"/>
      <c r="R1733" s="177"/>
      <c r="S1733" s="178" t="s">
        <v>40</v>
      </c>
      <c r="T1733" s="198" t="str">
        <f>IF(ISERROR(VLOOKUP($S1733,Datos!$B$25:$C$29,2,0)),"", VLOOKUP($S1733,Datos!$B$25:$C$29,2,0))</f>
        <v>Alta</v>
      </c>
      <c r="U1733" s="198" t="str">
        <f>VLOOKUP($S1733,'Efectividad de Controles'!$B$5:$D$9,3,0)</f>
        <v>Impacto / Probabilidad</v>
      </c>
      <c r="V1733" s="177"/>
      <c r="W1733" s="177"/>
      <c r="X1733" s="178" t="s">
        <v>191</v>
      </c>
      <c r="Y1733" s="178" t="s">
        <v>196</v>
      </c>
      <c r="Z1733" s="198">
        <f>IF( AND($X1733&lt;&gt;"", $Y1733&lt;&gt;""), VLOOKUP( IF(ISERROR(VLOOKUP($X1733,Datos!$B$8:$C$13,2,0)),0,VLOOKUP($X1733,Datos!$B$8:$C$13,2,0)), Datos!$I$9:$N$13, IF(ISERROR(VLOOKUP($Y1733,Datos!$B$17:$C$21,2,0)),0,VLOOKUP($Y1733, Datos!$B$17:$C$21,2,0)+1),  0),  "-")</f>
        <v>25</v>
      </c>
      <c r="AA1733" s="177"/>
      <c r="AB1733" s="177"/>
      <c r="AC1733" s="179"/>
      <c r="AD1733" s="180"/>
      <c r="AE1733" s="198">
        <f t="shared" si="81"/>
        <v>22</v>
      </c>
      <c r="AF1733" s="198">
        <f t="shared" si="82"/>
        <v>25</v>
      </c>
      <c r="AG1733" s="178">
        <v>3</v>
      </c>
      <c r="AH1733" s="198" t="str">
        <f>IF(ISERROR(VLOOKUP($AG1733,Datos!$A$9:$E$13,2,0)),"",VLOOKUP($AG1733,Datos!$A$9:$E$13,2,0))</f>
        <v>3 Moderado</v>
      </c>
      <c r="AI1733" s="197" t="str">
        <f>IF(ISERROR(VLOOKUP($AJ1733,Datos!$D$8:$E$13,2,0)),0,VLOOKUP($AJ1733,Datos!$D$8:$E$13,2,0))</f>
        <v>Extremadamente Dañino</v>
      </c>
      <c r="AJ1733" s="198">
        <f>IF(ISERROR(VLOOKUP($X1733,Datos!$B$8:$E$13,3,0)), 0, VLOOKUP($X1733,Datos!$B$8:$E$13,3,0))</f>
        <v>4</v>
      </c>
      <c r="AK1733" s="198">
        <f>IF(ISERROR(VLOOKUP(AL1733,Datos!D1726:E1731,2,0)),0,VLOOKUP(AL1733,Datos!D1726:E1731,2,0))</f>
        <v>0</v>
      </c>
      <c r="AL1733" s="198">
        <f>IF(ISERROR(VLOOKUP(Y1733,Datos!B1726:E1731,3,0)),0,VLOOKUP(Y1733,Datos!B1726:E1731,3,0))</f>
        <v>0</v>
      </c>
      <c r="AM1733" s="198">
        <f t="shared" si="83"/>
        <v>4</v>
      </c>
      <c r="AN1733" s="198" t="str">
        <f>IF(ISERROR(VLOOKUP($AM1733,Datos!$I$24:$J$28,2,0)),"-",VLOOKUP($AM1733,Datos!$I$24:$J$28,2,0))</f>
        <v>Moderado</v>
      </c>
    </row>
    <row r="1734" spans="1:40" s="199" customFormat="1">
      <c r="A1734" s="196"/>
      <c r="B1734" s="177"/>
      <c r="C1734" s="177"/>
      <c r="D1734" s="177"/>
      <c r="E1734" s="177"/>
      <c r="F1734" s="177"/>
      <c r="G1734" s="177"/>
      <c r="H1734" s="177"/>
      <c r="I1734" s="177"/>
      <c r="J1734" s="177"/>
      <c r="K1734" s="177"/>
      <c r="L1734" s="177"/>
      <c r="M1734" s="178" t="s">
        <v>191</v>
      </c>
      <c r="N1734" s="178" t="s">
        <v>194</v>
      </c>
      <c r="O1734" s="198">
        <f>IF( AND($M1734&lt;&gt;"", $N1734&lt;&gt;""), VLOOKUP( IF(ISERROR(VLOOKUP($M1734,Datos!$B$8:$C$13,2,0)),0,VLOOKUP($M1734,Datos!$B$8:$C$13,2,0)), Datos!$I$9:$N$13, IF(ISERROR(VLOOKUP($N1734,Datos!$B$17:$C$21,2,0)),0,VLOOKUP($N1734, Datos!$B$17:$C$21,2,0)+1),  0),  "-")</f>
        <v>22</v>
      </c>
      <c r="P1734" s="177"/>
      <c r="Q1734" s="177"/>
      <c r="R1734" s="177"/>
      <c r="S1734" s="178" t="s">
        <v>40</v>
      </c>
      <c r="T1734" s="198" t="str">
        <f>IF(ISERROR(VLOOKUP($S1734,Datos!$B$25:$C$29,2,0)),"", VLOOKUP($S1734,Datos!$B$25:$C$29,2,0))</f>
        <v>Alta</v>
      </c>
      <c r="U1734" s="198" t="str">
        <f>VLOOKUP($S1734,'Efectividad de Controles'!$B$5:$D$9,3,0)</f>
        <v>Impacto / Probabilidad</v>
      </c>
      <c r="V1734" s="177"/>
      <c r="W1734" s="177"/>
      <c r="X1734" s="178" t="s">
        <v>191</v>
      </c>
      <c r="Y1734" s="178" t="s">
        <v>196</v>
      </c>
      <c r="Z1734" s="198">
        <f>IF( AND($X1734&lt;&gt;"", $Y1734&lt;&gt;""), VLOOKUP( IF(ISERROR(VLOOKUP($X1734,Datos!$B$8:$C$13,2,0)),0,VLOOKUP($X1734,Datos!$B$8:$C$13,2,0)), Datos!$I$9:$N$13, IF(ISERROR(VLOOKUP($Y1734,Datos!$B$17:$C$21,2,0)),0,VLOOKUP($Y1734, Datos!$B$17:$C$21,2,0)+1),  0),  "-")</f>
        <v>25</v>
      </c>
      <c r="AA1734" s="177"/>
      <c r="AB1734" s="177"/>
      <c r="AC1734" s="179"/>
      <c r="AD1734" s="180"/>
      <c r="AE1734" s="198">
        <f t="shared" si="81"/>
        <v>22</v>
      </c>
      <c r="AF1734" s="198">
        <f t="shared" si="82"/>
        <v>25</v>
      </c>
      <c r="AG1734" s="178">
        <v>3</v>
      </c>
      <c r="AH1734" s="198" t="str">
        <f>IF(ISERROR(VLOOKUP($AG1734,Datos!$A$9:$E$13,2,0)),"",VLOOKUP($AG1734,Datos!$A$9:$E$13,2,0))</f>
        <v>3 Moderado</v>
      </c>
      <c r="AI1734" s="197" t="str">
        <f>IF(ISERROR(VLOOKUP($AJ1734,Datos!$D$8:$E$13,2,0)),0,VLOOKUP($AJ1734,Datos!$D$8:$E$13,2,0))</f>
        <v>Extremadamente Dañino</v>
      </c>
      <c r="AJ1734" s="198">
        <f>IF(ISERROR(VLOOKUP($X1734,Datos!$B$8:$E$13,3,0)), 0, VLOOKUP($X1734,Datos!$B$8:$E$13,3,0))</f>
        <v>4</v>
      </c>
      <c r="AK1734" s="198">
        <f>IF(ISERROR(VLOOKUP(AL1734,Datos!D1727:E1732,2,0)),0,VLOOKUP(AL1734,Datos!D1727:E1732,2,0))</f>
        <v>0</v>
      </c>
      <c r="AL1734" s="198">
        <f>IF(ISERROR(VLOOKUP(Y1734,Datos!B1727:E1732,3,0)),0,VLOOKUP(Y1734,Datos!B1727:E1732,3,0))</f>
        <v>0</v>
      </c>
      <c r="AM1734" s="198">
        <f t="shared" si="83"/>
        <v>4</v>
      </c>
      <c r="AN1734" s="198" t="str">
        <f>IF(ISERROR(VLOOKUP($AM1734,Datos!$I$24:$J$28,2,0)),"-",VLOOKUP($AM1734,Datos!$I$24:$J$28,2,0))</f>
        <v>Moderado</v>
      </c>
    </row>
    <row r="1735" spans="1:40" s="199" customFormat="1">
      <c r="A1735" s="196"/>
      <c r="B1735" s="177"/>
      <c r="C1735" s="177"/>
      <c r="D1735" s="177"/>
      <c r="E1735" s="177"/>
      <c r="F1735" s="177"/>
      <c r="G1735" s="177"/>
      <c r="H1735" s="177"/>
      <c r="I1735" s="177"/>
      <c r="J1735" s="177"/>
      <c r="K1735" s="177"/>
      <c r="L1735" s="177"/>
      <c r="M1735" s="178" t="s">
        <v>191</v>
      </c>
      <c r="N1735" s="178" t="s">
        <v>194</v>
      </c>
      <c r="O1735" s="198">
        <f>IF( AND($M1735&lt;&gt;"", $N1735&lt;&gt;""), VLOOKUP( IF(ISERROR(VLOOKUP($M1735,Datos!$B$8:$C$13,2,0)),0,VLOOKUP($M1735,Datos!$B$8:$C$13,2,0)), Datos!$I$9:$N$13, IF(ISERROR(VLOOKUP($N1735,Datos!$B$17:$C$21,2,0)),0,VLOOKUP($N1735, Datos!$B$17:$C$21,2,0)+1),  0),  "-")</f>
        <v>22</v>
      </c>
      <c r="P1735" s="177"/>
      <c r="Q1735" s="177"/>
      <c r="R1735" s="177"/>
      <c r="S1735" s="178" t="s">
        <v>40</v>
      </c>
      <c r="T1735" s="198" t="str">
        <f>IF(ISERROR(VLOOKUP($S1735,Datos!$B$25:$C$29,2,0)),"", VLOOKUP($S1735,Datos!$B$25:$C$29,2,0))</f>
        <v>Alta</v>
      </c>
      <c r="U1735" s="198" t="str">
        <f>VLOOKUP($S1735,'Efectividad de Controles'!$B$5:$D$9,3,0)</f>
        <v>Impacto / Probabilidad</v>
      </c>
      <c r="V1735" s="177"/>
      <c r="W1735" s="177"/>
      <c r="X1735" s="178" t="s">
        <v>191</v>
      </c>
      <c r="Y1735" s="178" t="s">
        <v>196</v>
      </c>
      <c r="Z1735" s="198">
        <f>IF( AND($X1735&lt;&gt;"", $Y1735&lt;&gt;""), VLOOKUP( IF(ISERROR(VLOOKUP($X1735,Datos!$B$8:$C$13,2,0)),0,VLOOKUP($X1735,Datos!$B$8:$C$13,2,0)), Datos!$I$9:$N$13, IF(ISERROR(VLOOKUP($Y1735,Datos!$B$17:$C$21,2,0)),0,VLOOKUP($Y1735, Datos!$B$17:$C$21,2,0)+1),  0),  "-")</f>
        <v>25</v>
      </c>
      <c r="AA1735" s="177"/>
      <c r="AB1735" s="177"/>
      <c r="AC1735" s="179"/>
      <c r="AD1735" s="180"/>
      <c r="AE1735" s="198">
        <f t="shared" si="81"/>
        <v>22</v>
      </c>
      <c r="AF1735" s="198">
        <f t="shared" si="82"/>
        <v>25</v>
      </c>
      <c r="AG1735" s="178">
        <v>3</v>
      </c>
      <c r="AH1735" s="198" t="str">
        <f>IF(ISERROR(VLOOKUP($AG1735,Datos!$A$9:$E$13,2,0)),"",VLOOKUP($AG1735,Datos!$A$9:$E$13,2,0))</f>
        <v>3 Moderado</v>
      </c>
      <c r="AI1735" s="197" t="str">
        <f>IF(ISERROR(VLOOKUP($AJ1735,Datos!$D$8:$E$13,2,0)),0,VLOOKUP($AJ1735,Datos!$D$8:$E$13,2,0))</f>
        <v>Extremadamente Dañino</v>
      </c>
      <c r="AJ1735" s="198">
        <f>IF(ISERROR(VLOOKUP($X1735,Datos!$B$8:$E$13,3,0)), 0, VLOOKUP($X1735,Datos!$B$8:$E$13,3,0))</f>
        <v>4</v>
      </c>
      <c r="AK1735" s="198">
        <f>IF(ISERROR(VLOOKUP(AL1735,Datos!D1728:E1733,2,0)),0,VLOOKUP(AL1735,Datos!D1728:E1733,2,0))</f>
        <v>0</v>
      </c>
      <c r="AL1735" s="198">
        <f>IF(ISERROR(VLOOKUP(Y1735,Datos!B1728:E1733,3,0)),0,VLOOKUP(Y1735,Datos!B1728:E1733,3,0))</f>
        <v>0</v>
      </c>
      <c r="AM1735" s="198">
        <f t="shared" si="83"/>
        <v>4</v>
      </c>
      <c r="AN1735" s="198" t="str">
        <f>IF(ISERROR(VLOOKUP($AM1735,Datos!$I$24:$J$28,2,0)),"-",VLOOKUP($AM1735,Datos!$I$24:$J$28,2,0))</f>
        <v>Moderado</v>
      </c>
    </row>
    <row r="1736" spans="1:40" s="199" customFormat="1">
      <c r="A1736" s="196"/>
      <c r="B1736" s="177"/>
      <c r="C1736" s="177"/>
      <c r="D1736" s="177"/>
      <c r="E1736" s="177"/>
      <c r="F1736" s="177"/>
      <c r="G1736" s="177"/>
      <c r="H1736" s="177"/>
      <c r="I1736" s="177"/>
      <c r="J1736" s="177"/>
      <c r="K1736" s="177"/>
      <c r="L1736" s="177"/>
      <c r="M1736" s="178" t="s">
        <v>191</v>
      </c>
      <c r="N1736" s="178" t="s">
        <v>194</v>
      </c>
      <c r="O1736" s="198">
        <f>IF( AND($M1736&lt;&gt;"", $N1736&lt;&gt;""), VLOOKUP( IF(ISERROR(VLOOKUP($M1736,Datos!$B$8:$C$13,2,0)),0,VLOOKUP($M1736,Datos!$B$8:$C$13,2,0)), Datos!$I$9:$N$13, IF(ISERROR(VLOOKUP($N1736,Datos!$B$17:$C$21,2,0)),0,VLOOKUP($N1736, Datos!$B$17:$C$21,2,0)+1),  0),  "-")</f>
        <v>22</v>
      </c>
      <c r="P1736" s="177"/>
      <c r="Q1736" s="177"/>
      <c r="R1736" s="177"/>
      <c r="S1736" s="178" t="s">
        <v>40</v>
      </c>
      <c r="T1736" s="198" t="str">
        <f>IF(ISERROR(VLOOKUP($S1736,Datos!$B$25:$C$29,2,0)),"", VLOOKUP($S1736,Datos!$B$25:$C$29,2,0))</f>
        <v>Alta</v>
      </c>
      <c r="U1736" s="198" t="str">
        <f>VLOOKUP($S1736,'Efectividad de Controles'!$B$5:$D$9,3,0)</f>
        <v>Impacto / Probabilidad</v>
      </c>
      <c r="V1736" s="177"/>
      <c r="W1736" s="177"/>
      <c r="X1736" s="178" t="s">
        <v>191</v>
      </c>
      <c r="Y1736" s="178" t="s">
        <v>196</v>
      </c>
      <c r="Z1736" s="198">
        <f>IF( AND($X1736&lt;&gt;"", $Y1736&lt;&gt;""), VLOOKUP( IF(ISERROR(VLOOKUP($X1736,Datos!$B$8:$C$13,2,0)),0,VLOOKUP($X1736,Datos!$B$8:$C$13,2,0)), Datos!$I$9:$N$13, IF(ISERROR(VLOOKUP($Y1736,Datos!$B$17:$C$21,2,0)),0,VLOOKUP($Y1736, Datos!$B$17:$C$21,2,0)+1),  0),  "-")</f>
        <v>25</v>
      </c>
      <c r="AA1736" s="177"/>
      <c r="AB1736" s="177"/>
      <c r="AC1736" s="179"/>
      <c r="AD1736" s="180"/>
      <c r="AE1736" s="198">
        <f t="shared" si="81"/>
        <v>22</v>
      </c>
      <c r="AF1736" s="198">
        <f t="shared" si="82"/>
        <v>25</v>
      </c>
      <c r="AG1736" s="178">
        <v>3</v>
      </c>
      <c r="AH1736" s="198" t="str">
        <f>IF(ISERROR(VLOOKUP($AG1736,Datos!$A$9:$E$13,2,0)),"",VLOOKUP($AG1736,Datos!$A$9:$E$13,2,0))</f>
        <v>3 Moderado</v>
      </c>
      <c r="AI1736" s="197" t="str">
        <f>IF(ISERROR(VLOOKUP($AJ1736,Datos!$D$8:$E$13,2,0)),0,VLOOKUP($AJ1736,Datos!$D$8:$E$13,2,0))</f>
        <v>Extremadamente Dañino</v>
      </c>
      <c r="AJ1736" s="198">
        <f>IF(ISERROR(VLOOKUP($X1736,Datos!$B$8:$E$13,3,0)), 0, VLOOKUP($X1736,Datos!$B$8:$E$13,3,0))</f>
        <v>4</v>
      </c>
      <c r="AK1736" s="198">
        <f>IF(ISERROR(VLOOKUP(AL1736,Datos!D1729:E1734,2,0)),0,VLOOKUP(AL1736,Datos!D1729:E1734,2,0))</f>
        <v>0</v>
      </c>
      <c r="AL1736" s="198">
        <f>IF(ISERROR(VLOOKUP(Y1736,Datos!B1729:E1734,3,0)),0,VLOOKUP(Y1736,Datos!B1729:E1734,3,0))</f>
        <v>0</v>
      </c>
      <c r="AM1736" s="198">
        <f t="shared" si="83"/>
        <v>4</v>
      </c>
      <c r="AN1736" s="198" t="str">
        <f>IF(ISERROR(VLOOKUP($AM1736,Datos!$I$24:$J$28,2,0)),"-",VLOOKUP($AM1736,Datos!$I$24:$J$28,2,0))</f>
        <v>Moderado</v>
      </c>
    </row>
    <row r="1737" spans="1:40" s="199" customFormat="1">
      <c r="A1737" s="196"/>
      <c r="B1737" s="177"/>
      <c r="C1737" s="177"/>
      <c r="D1737" s="177"/>
      <c r="E1737" s="177"/>
      <c r="F1737" s="177"/>
      <c r="G1737" s="177"/>
      <c r="H1737" s="177"/>
      <c r="I1737" s="177"/>
      <c r="J1737" s="177"/>
      <c r="K1737" s="177"/>
      <c r="L1737" s="177"/>
      <c r="M1737" s="178" t="s">
        <v>191</v>
      </c>
      <c r="N1737" s="178" t="s">
        <v>194</v>
      </c>
      <c r="O1737" s="198">
        <f>IF( AND($M1737&lt;&gt;"", $N1737&lt;&gt;""), VLOOKUP( IF(ISERROR(VLOOKUP($M1737,Datos!$B$8:$C$13,2,0)),0,VLOOKUP($M1737,Datos!$B$8:$C$13,2,0)), Datos!$I$9:$N$13, IF(ISERROR(VLOOKUP($N1737,Datos!$B$17:$C$21,2,0)),0,VLOOKUP($N1737, Datos!$B$17:$C$21,2,0)+1),  0),  "-")</f>
        <v>22</v>
      </c>
      <c r="P1737" s="177"/>
      <c r="Q1737" s="177"/>
      <c r="R1737" s="177"/>
      <c r="S1737" s="178" t="s">
        <v>40</v>
      </c>
      <c r="T1737" s="198" t="str">
        <f>IF(ISERROR(VLOOKUP($S1737,Datos!$B$25:$C$29,2,0)),"", VLOOKUP($S1737,Datos!$B$25:$C$29,2,0))</f>
        <v>Alta</v>
      </c>
      <c r="U1737" s="198" t="str">
        <f>VLOOKUP($S1737,'Efectividad de Controles'!$B$5:$D$9,3,0)</f>
        <v>Impacto / Probabilidad</v>
      </c>
      <c r="V1737" s="177"/>
      <c r="W1737" s="177"/>
      <c r="X1737" s="178" t="s">
        <v>191</v>
      </c>
      <c r="Y1737" s="178" t="s">
        <v>196</v>
      </c>
      <c r="Z1737" s="198">
        <f>IF( AND($X1737&lt;&gt;"", $Y1737&lt;&gt;""), VLOOKUP( IF(ISERROR(VLOOKUP($X1737,Datos!$B$8:$C$13,2,0)),0,VLOOKUP($X1737,Datos!$B$8:$C$13,2,0)), Datos!$I$9:$N$13, IF(ISERROR(VLOOKUP($Y1737,Datos!$B$17:$C$21,2,0)),0,VLOOKUP($Y1737, Datos!$B$17:$C$21,2,0)+1),  0),  "-")</f>
        <v>25</v>
      </c>
      <c r="AA1737" s="177"/>
      <c r="AB1737" s="177"/>
      <c r="AC1737" s="179"/>
      <c r="AD1737" s="180"/>
      <c r="AE1737" s="198">
        <f t="shared" si="81"/>
        <v>22</v>
      </c>
      <c r="AF1737" s="198">
        <f t="shared" si="82"/>
        <v>25</v>
      </c>
      <c r="AG1737" s="178">
        <v>3</v>
      </c>
      <c r="AH1737" s="198" t="str">
        <f>IF(ISERROR(VLOOKUP($AG1737,Datos!$A$9:$E$13,2,0)),"",VLOOKUP($AG1737,Datos!$A$9:$E$13,2,0))</f>
        <v>3 Moderado</v>
      </c>
      <c r="AI1737" s="197" t="str">
        <f>IF(ISERROR(VLOOKUP($AJ1737,Datos!$D$8:$E$13,2,0)),0,VLOOKUP($AJ1737,Datos!$D$8:$E$13,2,0))</f>
        <v>Extremadamente Dañino</v>
      </c>
      <c r="AJ1737" s="198">
        <f>IF(ISERROR(VLOOKUP($X1737,Datos!$B$8:$E$13,3,0)), 0, VLOOKUP($X1737,Datos!$B$8:$E$13,3,0))</f>
        <v>4</v>
      </c>
      <c r="AK1737" s="198">
        <f>IF(ISERROR(VLOOKUP(AL1737,Datos!D1730:E1735,2,0)),0,VLOOKUP(AL1737,Datos!D1730:E1735,2,0))</f>
        <v>0</v>
      </c>
      <c r="AL1737" s="198">
        <f>IF(ISERROR(VLOOKUP(Y1737,Datos!B1730:E1735,3,0)),0,VLOOKUP(Y1737,Datos!B1730:E1735,3,0))</f>
        <v>0</v>
      </c>
      <c r="AM1737" s="198">
        <f t="shared" si="83"/>
        <v>4</v>
      </c>
      <c r="AN1737" s="198" t="str">
        <f>IF(ISERROR(VLOOKUP($AM1737,Datos!$I$24:$J$28,2,0)),"-",VLOOKUP($AM1737,Datos!$I$24:$J$28,2,0))</f>
        <v>Moderado</v>
      </c>
    </row>
    <row r="1738" spans="1:40" s="199" customFormat="1">
      <c r="A1738" s="196"/>
      <c r="B1738" s="177"/>
      <c r="C1738" s="177"/>
      <c r="D1738" s="177"/>
      <c r="E1738" s="177"/>
      <c r="F1738" s="177"/>
      <c r="G1738" s="177"/>
      <c r="H1738" s="177"/>
      <c r="I1738" s="177"/>
      <c r="J1738" s="177"/>
      <c r="K1738" s="177"/>
      <c r="L1738" s="177"/>
      <c r="M1738" s="178" t="s">
        <v>191</v>
      </c>
      <c r="N1738" s="178" t="s">
        <v>194</v>
      </c>
      <c r="O1738" s="198">
        <f>IF( AND($M1738&lt;&gt;"", $N1738&lt;&gt;""), VLOOKUP( IF(ISERROR(VLOOKUP($M1738,Datos!$B$8:$C$13,2,0)),0,VLOOKUP($M1738,Datos!$B$8:$C$13,2,0)), Datos!$I$9:$N$13, IF(ISERROR(VLOOKUP($N1738,Datos!$B$17:$C$21,2,0)),0,VLOOKUP($N1738, Datos!$B$17:$C$21,2,0)+1),  0),  "-")</f>
        <v>22</v>
      </c>
      <c r="P1738" s="177"/>
      <c r="Q1738" s="177"/>
      <c r="R1738" s="177"/>
      <c r="S1738" s="178" t="s">
        <v>40</v>
      </c>
      <c r="T1738" s="198" t="str">
        <f>IF(ISERROR(VLOOKUP($S1738,Datos!$B$25:$C$29,2,0)),"", VLOOKUP($S1738,Datos!$B$25:$C$29,2,0))</f>
        <v>Alta</v>
      </c>
      <c r="U1738" s="198" t="str">
        <f>VLOOKUP($S1738,'Efectividad de Controles'!$B$5:$D$9,3,0)</f>
        <v>Impacto / Probabilidad</v>
      </c>
      <c r="V1738" s="177"/>
      <c r="W1738" s="177"/>
      <c r="X1738" s="178" t="s">
        <v>191</v>
      </c>
      <c r="Y1738" s="178" t="s">
        <v>196</v>
      </c>
      <c r="Z1738" s="198">
        <f>IF( AND($X1738&lt;&gt;"", $Y1738&lt;&gt;""), VLOOKUP( IF(ISERROR(VLOOKUP($X1738,Datos!$B$8:$C$13,2,0)),0,VLOOKUP($X1738,Datos!$B$8:$C$13,2,0)), Datos!$I$9:$N$13, IF(ISERROR(VLOOKUP($Y1738,Datos!$B$17:$C$21,2,0)),0,VLOOKUP($Y1738, Datos!$B$17:$C$21,2,0)+1),  0),  "-")</f>
        <v>25</v>
      </c>
      <c r="AA1738" s="177"/>
      <c r="AB1738" s="177"/>
      <c r="AC1738" s="179"/>
      <c r="AD1738" s="180"/>
      <c r="AE1738" s="198">
        <f t="shared" si="81"/>
        <v>22</v>
      </c>
      <c r="AF1738" s="198">
        <f t="shared" si="82"/>
        <v>25</v>
      </c>
      <c r="AG1738" s="178">
        <v>3</v>
      </c>
      <c r="AH1738" s="198" t="str">
        <f>IF(ISERROR(VLOOKUP($AG1738,Datos!$A$9:$E$13,2,0)),"",VLOOKUP($AG1738,Datos!$A$9:$E$13,2,0))</f>
        <v>3 Moderado</v>
      </c>
      <c r="AI1738" s="197" t="str">
        <f>IF(ISERROR(VLOOKUP($AJ1738,Datos!$D$8:$E$13,2,0)),0,VLOOKUP($AJ1738,Datos!$D$8:$E$13,2,0))</f>
        <v>Extremadamente Dañino</v>
      </c>
      <c r="AJ1738" s="198">
        <f>IF(ISERROR(VLOOKUP($X1738,Datos!$B$8:$E$13,3,0)), 0, VLOOKUP($X1738,Datos!$B$8:$E$13,3,0))</f>
        <v>4</v>
      </c>
      <c r="AK1738" s="198">
        <f>IF(ISERROR(VLOOKUP(AL1738,Datos!D1731:E1736,2,0)),0,VLOOKUP(AL1738,Datos!D1731:E1736,2,0))</f>
        <v>0</v>
      </c>
      <c r="AL1738" s="198">
        <f>IF(ISERROR(VLOOKUP(Y1738,Datos!B1731:E1736,3,0)),0,VLOOKUP(Y1738,Datos!B1731:E1736,3,0))</f>
        <v>0</v>
      </c>
      <c r="AM1738" s="198">
        <f t="shared" si="83"/>
        <v>4</v>
      </c>
      <c r="AN1738" s="198" t="str">
        <f>IF(ISERROR(VLOOKUP($AM1738,Datos!$I$24:$J$28,2,0)),"-",VLOOKUP($AM1738,Datos!$I$24:$J$28,2,0))</f>
        <v>Moderado</v>
      </c>
    </row>
    <row r="1739" spans="1:40" s="199" customFormat="1">
      <c r="A1739" s="196"/>
      <c r="B1739" s="177"/>
      <c r="C1739" s="177"/>
      <c r="D1739" s="177"/>
      <c r="E1739" s="177"/>
      <c r="F1739" s="177"/>
      <c r="G1739" s="177"/>
      <c r="H1739" s="177"/>
      <c r="I1739" s="177"/>
      <c r="J1739" s="177"/>
      <c r="K1739" s="177"/>
      <c r="L1739" s="177"/>
      <c r="M1739" s="178" t="s">
        <v>191</v>
      </c>
      <c r="N1739" s="178" t="s">
        <v>194</v>
      </c>
      <c r="O1739" s="198">
        <f>IF( AND($M1739&lt;&gt;"", $N1739&lt;&gt;""), VLOOKUP( IF(ISERROR(VLOOKUP($M1739,Datos!$B$8:$C$13,2,0)),0,VLOOKUP($M1739,Datos!$B$8:$C$13,2,0)), Datos!$I$9:$N$13, IF(ISERROR(VLOOKUP($N1739,Datos!$B$17:$C$21,2,0)),0,VLOOKUP($N1739, Datos!$B$17:$C$21,2,0)+1),  0),  "-")</f>
        <v>22</v>
      </c>
      <c r="P1739" s="177"/>
      <c r="Q1739" s="177"/>
      <c r="R1739" s="177"/>
      <c r="S1739" s="178" t="s">
        <v>40</v>
      </c>
      <c r="T1739" s="198" t="str">
        <f>IF(ISERROR(VLOOKUP($S1739,Datos!$B$25:$C$29,2,0)),"", VLOOKUP($S1739,Datos!$B$25:$C$29,2,0))</f>
        <v>Alta</v>
      </c>
      <c r="U1739" s="198" t="str">
        <f>VLOOKUP($S1739,'Efectividad de Controles'!$B$5:$D$9,3,0)</f>
        <v>Impacto / Probabilidad</v>
      </c>
      <c r="V1739" s="177"/>
      <c r="W1739" s="177"/>
      <c r="X1739" s="178" t="s">
        <v>191</v>
      </c>
      <c r="Y1739" s="178" t="s">
        <v>196</v>
      </c>
      <c r="Z1739" s="198">
        <f>IF( AND($X1739&lt;&gt;"", $Y1739&lt;&gt;""), VLOOKUP( IF(ISERROR(VLOOKUP($X1739,Datos!$B$8:$C$13,2,0)),0,VLOOKUP($X1739,Datos!$B$8:$C$13,2,0)), Datos!$I$9:$N$13, IF(ISERROR(VLOOKUP($Y1739,Datos!$B$17:$C$21,2,0)),0,VLOOKUP($Y1739, Datos!$B$17:$C$21,2,0)+1),  0),  "-")</f>
        <v>25</v>
      </c>
      <c r="AA1739" s="177"/>
      <c r="AB1739" s="177"/>
      <c r="AC1739" s="179"/>
      <c r="AD1739" s="180"/>
      <c r="AE1739" s="198">
        <f t="shared" si="81"/>
        <v>22</v>
      </c>
      <c r="AF1739" s="198">
        <f t="shared" si="82"/>
        <v>25</v>
      </c>
      <c r="AG1739" s="178">
        <v>3</v>
      </c>
      <c r="AH1739" s="198" t="str">
        <f>IF(ISERROR(VLOOKUP($AG1739,Datos!$A$9:$E$13,2,0)),"",VLOOKUP($AG1739,Datos!$A$9:$E$13,2,0))</f>
        <v>3 Moderado</v>
      </c>
      <c r="AI1739" s="197" t="str">
        <f>IF(ISERROR(VLOOKUP($AJ1739,Datos!$D$8:$E$13,2,0)),0,VLOOKUP($AJ1739,Datos!$D$8:$E$13,2,0))</f>
        <v>Extremadamente Dañino</v>
      </c>
      <c r="AJ1739" s="198">
        <f>IF(ISERROR(VLOOKUP($X1739,Datos!$B$8:$E$13,3,0)), 0, VLOOKUP($X1739,Datos!$B$8:$E$13,3,0))</f>
        <v>4</v>
      </c>
      <c r="AK1739" s="198">
        <f>IF(ISERROR(VLOOKUP(AL1739,Datos!D1732:E1737,2,0)),0,VLOOKUP(AL1739,Datos!D1732:E1737,2,0))</f>
        <v>0</v>
      </c>
      <c r="AL1739" s="198">
        <f>IF(ISERROR(VLOOKUP(Y1739,Datos!B1732:E1737,3,0)),0,VLOOKUP(Y1739,Datos!B1732:E1737,3,0))</f>
        <v>0</v>
      </c>
      <c r="AM1739" s="198">
        <f t="shared" si="83"/>
        <v>4</v>
      </c>
      <c r="AN1739" s="198" t="str">
        <f>IF(ISERROR(VLOOKUP($AM1739,Datos!$I$24:$J$28,2,0)),"-",VLOOKUP($AM1739,Datos!$I$24:$J$28,2,0))</f>
        <v>Moderado</v>
      </c>
    </row>
    <row r="1740" spans="1:40" s="199" customFormat="1">
      <c r="A1740" s="196"/>
      <c r="B1740" s="177"/>
      <c r="C1740" s="177"/>
      <c r="D1740" s="177"/>
      <c r="E1740" s="177"/>
      <c r="F1740" s="177"/>
      <c r="G1740" s="177"/>
      <c r="H1740" s="177"/>
      <c r="I1740" s="177"/>
      <c r="J1740" s="177"/>
      <c r="K1740" s="177"/>
      <c r="L1740" s="177"/>
      <c r="M1740" s="178" t="s">
        <v>191</v>
      </c>
      <c r="N1740" s="178" t="s">
        <v>194</v>
      </c>
      <c r="O1740" s="198">
        <f>IF( AND($M1740&lt;&gt;"", $N1740&lt;&gt;""), VLOOKUP( IF(ISERROR(VLOOKUP($M1740,Datos!$B$8:$C$13,2,0)),0,VLOOKUP($M1740,Datos!$B$8:$C$13,2,0)), Datos!$I$9:$N$13, IF(ISERROR(VLOOKUP($N1740,Datos!$B$17:$C$21,2,0)),0,VLOOKUP($N1740, Datos!$B$17:$C$21,2,0)+1),  0),  "-")</f>
        <v>22</v>
      </c>
      <c r="P1740" s="177"/>
      <c r="Q1740" s="177"/>
      <c r="R1740" s="177"/>
      <c r="S1740" s="178" t="s">
        <v>40</v>
      </c>
      <c r="T1740" s="198" t="str">
        <f>IF(ISERROR(VLOOKUP($S1740,Datos!$B$25:$C$29,2,0)),"", VLOOKUP($S1740,Datos!$B$25:$C$29,2,0))</f>
        <v>Alta</v>
      </c>
      <c r="U1740" s="198" t="str">
        <f>VLOOKUP($S1740,'Efectividad de Controles'!$B$5:$D$9,3,0)</f>
        <v>Impacto / Probabilidad</v>
      </c>
      <c r="V1740" s="177"/>
      <c r="W1740" s="177"/>
      <c r="X1740" s="178" t="s">
        <v>191</v>
      </c>
      <c r="Y1740" s="178" t="s">
        <v>196</v>
      </c>
      <c r="Z1740" s="198">
        <f>IF( AND($X1740&lt;&gt;"", $Y1740&lt;&gt;""), VLOOKUP( IF(ISERROR(VLOOKUP($X1740,Datos!$B$8:$C$13,2,0)),0,VLOOKUP($X1740,Datos!$B$8:$C$13,2,0)), Datos!$I$9:$N$13, IF(ISERROR(VLOOKUP($Y1740,Datos!$B$17:$C$21,2,0)),0,VLOOKUP($Y1740, Datos!$B$17:$C$21,2,0)+1),  0),  "-")</f>
        <v>25</v>
      </c>
      <c r="AA1740" s="177"/>
      <c r="AB1740" s="177"/>
      <c r="AC1740" s="179"/>
      <c r="AD1740" s="180"/>
      <c r="AE1740" s="198">
        <f t="shared" si="81"/>
        <v>22</v>
      </c>
      <c r="AF1740" s="198">
        <f t="shared" si="82"/>
        <v>25</v>
      </c>
      <c r="AG1740" s="178">
        <v>3</v>
      </c>
      <c r="AH1740" s="198" t="str">
        <f>IF(ISERROR(VLOOKUP($AG1740,Datos!$A$9:$E$13,2,0)),"",VLOOKUP($AG1740,Datos!$A$9:$E$13,2,0))</f>
        <v>3 Moderado</v>
      </c>
      <c r="AI1740" s="197" t="str">
        <f>IF(ISERROR(VLOOKUP($AJ1740,Datos!$D$8:$E$13,2,0)),0,VLOOKUP($AJ1740,Datos!$D$8:$E$13,2,0))</f>
        <v>Extremadamente Dañino</v>
      </c>
      <c r="AJ1740" s="198">
        <f>IF(ISERROR(VLOOKUP($X1740,Datos!$B$8:$E$13,3,0)), 0, VLOOKUP($X1740,Datos!$B$8:$E$13,3,0))</f>
        <v>4</v>
      </c>
      <c r="AK1740" s="198">
        <f>IF(ISERROR(VLOOKUP(AL1740,Datos!D1733:E1738,2,0)),0,VLOOKUP(AL1740,Datos!D1733:E1738,2,0))</f>
        <v>0</v>
      </c>
      <c r="AL1740" s="198">
        <f>IF(ISERROR(VLOOKUP(Y1740,Datos!B1733:E1738,3,0)),0,VLOOKUP(Y1740,Datos!B1733:E1738,3,0))</f>
        <v>0</v>
      </c>
      <c r="AM1740" s="198">
        <f t="shared" si="83"/>
        <v>4</v>
      </c>
      <c r="AN1740" s="198" t="str">
        <f>IF(ISERROR(VLOOKUP($AM1740,Datos!$I$24:$J$28,2,0)),"-",VLOOKUP($AM1740,Datos!$I$24:$J$28,2,0))</f>
        <v>Moderado</v>
      </c>
    </row>
    <row r="1741" spans="1:40" s="199" customFormat="1">
      <c r="A1741" s="196"/>
      <c r="B1741" s="177"/>
      <c r="C1741" s="177"/>
      <c r="D1741" s="177"/>
      <c r="E1741" s="177"/>
      <c r="F1741" s="177"/>
      <c r="G1741" s="177"/>
      <c r="H1741" s="177"/>
      <c r="I1741" s="177"/>
      <c r="J1741" s="177"/>
      <c r="K1741" s="177"/>
      <c r="L1741" s="177"/>
      <c r="M1741" s="178" t="s">
        <v>191</v>
      </c>
      <c r="N1741" s="178" t="s">
        <v>194</v>
      </c>
      <c r="O1741" s="198">
        <f>IF( AND($M1741&lt;&gt;"", $N1741&lt;&gt;""), VLOOKUP( IF(ISERROR(VLOOKUP($M1741,Datos!$B$8:$C$13,2,0)),0,VLOOKUP($M1741,Datos!$B$8:$C$13,2,0)), Datos!$I$9:$N$13, IF(ISERROR(VLOOKUP($N1741,Datos!$B$17:$C$21,2,0)),0,VLOOKUP($N1741, Datos!$B$17:$C$21,2,0)+1),  0),  "-")</f>
        <v>22</v>
      </c>
      <c r="P1741" s="177"/>
      <c r="Q1741" s="177"/>
      <c r="R1741" s="177"/>
      <c r="S1741" s="178" t="s">
        <v>40</v>
      </c>
      <c r="T1741" s="198" t="str">
        <f>IF(ISERROR(VLOOKUP($S1741,Datos!$B$25:$C$29,2,0)),"", VLOOKUP($S1741,Datos!$B$25:$C$29,2,0))</f>
        <v>Alta</v>
      </c>
      <c r="U1741" s="198" t="str">
        <f>VLOOKUP($S1741,'Efectividad de Controles'!$B$5:$D$9,3,0)</f>
        <v>Impacto / Probabilidad</v>
      </c>
      <c r="V1741" s="177"/>
      <c r="W1741" s="177"/>
      <c r="X1741" s="178" t="s">
        <v>191</v>
      </c>
      <c r="Y1741" s="178" t="s">
        <v>196</v>
      </c>
      <c r="Z1741" s="198">
        <f>IF( AND($X1741&lt;&gt;"", $Y1741&lt;&gt;""), VLOOKUP( IF(ISERROR(VLOOKUP($X1741,Datos!$B$8:$C$13,2,0)),0,VLOOKUP($X1741,Datos!$B$8:$C$13,2,0)), Datos!$I$9:$N$13, IF(ISERROR(VLOOKUP($Y1741,Datos!$B$17:$C$21,2,0)),0,VLOOKUP($Y1741, Datos!$B$17:$C$21,2,0)+1),  0),  "-")</f>
        <v>25</v>
      </c>
      <c r="AA1741" s="177"/>
      <c r="AB1741" s="177"/>
      <c r="AC1741" s="179"/>
      <c r="AD1741" s="180"/>
      <c r="AE1741" s="198">
        <f t="shared" si="81"/>
        <v>22</v>
      </c>
      <c r="AF1741" s="198">
        <f t="shared" si="82"/>
        <v>25</v>
      </c>
      <c r="AG1741" s="178">
        <v>3</v>
      </c>
      <c r="AH1741" s="198" t="str">
        <f>IF(ISERROR(VLOOKUP($AG1741,Datos!$A$9:$E$13,2,0)),"",VLOOKUP($AG1741,Datos!$A$9:$E$13,2,0))</f>
        <v>3 Moderado</v>
      </c>
      <c r="AI1741" s="197" t="str">
        <f>IF(ISERROR(VLOOKUP($AJ1741,Datos!$D$8:$E$13,2,0)),0,VLOOKUP($AJ1741,Datos!$D$8:$E$13,2,0))</f>
        <v>Extremadamente Dañino</v>
      </c>
      <c r="AJ1741" s="198">
        <f>IF(ISERROR(VLOOKUP($X1741,Datos!$B$8:$E$13,3,0)), 0, VLOOKUP($X1741,Datos!$B$8:$E$13,3,0))</f>
        <v>4</v>
      </c>
      <c r="AK1741" s="198">
        <f>IF(ISERROR(VLOOKUP(AL1741,Datos!D1734:E1739,2,0)),0,VLOOKUP(AL1741,Datos!D1734:E1739,2,0))</f>
        <v>0</v>
      </c>
      <c r="AL1741" s="198">
        <f>IF(ISERROR(VLOOKUP(Y1741,Datos!B1734:E1739,3,0)),0,VLOOKUP(Y1741,Datos!B1734:E1739,3,0))</f>
        <v>0</v>
      </c>
      <c r="AM1741" s="198">
        <f t="shared" si="83"/>
        <v>4</v>
      </c>
      <c r="AN1741" s="198" t="str">
        <f>IF(ISERROR(VLOOKUP($AM1741,Datos!$I$24:$J$28,2,0)),"-",VLOOKUP($AM1741,Datos!$I$24:$J$28,2,0))</f>
        <v>Moderado</v>
      </c>
    </row>
    <row r="1742" spans="1:40" s="199" customFormat="1">
      <c r="A1742" s="196"/>
      <c r="B1742" s="177"/>
      <c r="C1742" s="177"/>
      <c r="D1742" s="177"/>
      <c r="E1742" s="177"/>
      <c r="F1742" s="177"/>
      <c r="G1742" s="177"/>
      <c r="H1742" s="177"/>
      <c r="I1742" s="177"/>
      <c r="J1742" s="177"/>
      <c r="K1742" s="177"/>
      <c r="L1742" s="177"/>
      <c r="M1742" s="178" t="s">
        <v>191</v>
      </c>
      <c r="N1742" s="178" t="s">
        <v>194</v>
      </c>
      <c r="O1742" s="198">
        <f>IF( AND($M1742&lt;&gt;"", $N1742&lt;&gt;""), VLOOKUP( IF(ISERROR(VLOOKUP($M1742,Datos!$B$8:$C$13,2,0)),0,VLOOKUP($M1742,Datos!$B$8:$C$13,2,0)), Datos!$I$9:$N$13, IF(ISERROR(VLOOKUP($N1742,Datos!$B$17:$C$21,2,0)),0,VLOOKUP($N1742, Datos!$B$17:$C$21,2,0)+1),  0),  "-")</f>
        <v>22</v>
      </c>
      <c r="P1742" s="177"/>
      <c r="Q1742" s="177"/>
      <c r="R1742" s="177"/>
      <c r="S1742" s="178" t="s">
        <v>40</v>
      </c>
      <c r="T1742" s="198" t="str">
        <f>IF(ISERROR(VLOOKUP($S1742,Datos!$B$25:$C$29,2,0)),"", VLOOKUP($S1742,Datos!$B$25:$C$29,2,0))</f>
        <v>Alta</v>
      </c>
      <c r="U1742" s="198" t="str">
        <f>VLOOKUP($S1742,'Efectividad de Controles'!$B$5:$D$9,3,0)</f>
        <v>Impacto / Probabilidad</v>
      </c>
      <c r="V1742" s="177"/>
      <c r="W1742" s="177"/>
      <c r="X1742" s="178" t="s">
        <v>191</v>
      </c>
      <c r="Y1742" s="178" t="s">
        <v>196</v>
      </c>
      <c r="Z1742" s="198">
        <f>IF( AND($X1742&lt;&gt;"", $Y1742&lt;&gt;""), VLOOKUP( IF(ISERROR(VLOOKUP($X1742,Datos!$B$8:$C$13,2,0)),0,VLOOKUP($X1742,Datos!$B$8:$C$13,2,0)), Datos!$I$9:$N$13, IF(ISERROR(VLOOKUP($Y1742,Datos!$B$17:$C$21,2,0)),0,VLOOKUP($Y1742, Datos!$B$17:$C$21,2,0)+1),  0),  "-")</f>
        <v>25</v>
      </c>
      <c r="AA1742" s="177"/>
      <c r="AB1742" s="177"/>
      <c r="AC1742" s="179"/>
      <c r="AD1742" s="180"/>
      <c r="AE1742" s="198">
        <f t="shared" si="81"/>
        <v>22</v>
      </c>
      <c r="AF1742" s="198">
        <f t="shared" si="82"/>
        <v>25</v>
      </c>
      <c r="AG1742" s="178">
        <v>3</v>
      </c>
      <c r="AH1742" s="198" t="str">
        <f>IF(ISERROR(VLOOKUP($AG1742,Datos!$A$9:$E$13,2,0)),"",VLOOKUP($AG1742,Datos!$A$9:$E$13,2,0))</f>
        <v>3 Moderado</v>
      </c>
      <c r="AI1742" s="197" t="str">
        <f>IF(ISERROR(VLOOKUP($AJ1742,Datos!$D$8:$E$13,2,0)),0,VLOOKUP($AJ1742,Datos!$D$8:$E$13,2,0))</f>
        <v>Extremadamente Dañino</v>
      </c>
      <c r="AJ1742" s="198">
        <f>IF(ISERROR(VLOOKUP($X1742,Datos!$B$8:$E$13,3,0)), 0, VLOOKUP($X1742,Datos!$B$8:$E$13,3,0))</f>
        <v>4</v>
      </c>
      <c r="AK1742" s="198">
        <f>IF(ISERROR(VLOOKUP(AL1742,Datos!D1735:E1740,2,0)),0,VLOOKUP(AL1742,Datos!D1735:E1740,2,0))</f>
        <v>0</v>
      </c>
      <c r="AL1742" s="198">
        <f>IF(ISERROR(VLOOKUP(Y1742,Datos!B1735:E1740,3,0)),0,VLOOKUP(Y1742,Datos!B1735:E1740,3,0))</f>
        <v>0</v>
      </c>
      <c r="AM1742" s="198">
        <f t="shared" si="83"/>
        <v>4</v>
      </c>
      <c r="AN1742" s="198" t="str">
        <f>IF(ISERROR(VLOOKUP($AM1742,Datos!$I$24:$J$28,2,0)),"-",VLOOKUP($AM1742,Datos!$I$24:$J$28,2,0))</f>
        <v>Moderado</v>
      </c>
    </row>
    <row r="1743" spans="1:40" s="199" customFormat="1">
      <c r="A1743" s="196"/>
      <c r="B1743" s="177"/>
      <c r="C1743" s="177"/>
      <c r="D1743" s="177"/>
      <c r="E1743" s="177"/>
      <c r="F1743" s="177"/>
      <c r="G1743" s="177"/>
      <c r="H1743" s="177"/>
      <c r="I1743" s="177"/>
      <c r="J1743" s="177"/>
      <c r="K1743" s="177"/>
      <c r="L1743" s="177"/>
      <c r="M1743" s="178" t="s">
        <v>191</v>
      </c>
      <c r="N1743" s="178" t="s">
        <v>194</v>
      </c>
      <c r="O1743" s="198">
        <f>IF( AND($M1743&lt;&gt;"", $N1743&lt;&gt;""), VLOOKUP( IF(ISERROR(VLOOKUP($M1743,Datos!$B$8:$C$13,2,0)),0,VLOOKUP($M1743,Datos!$B$8:$C$13,2,0)), Datos!$I$9:$N$13, IF(ISERROR(VLOOKUP($N1743,Datos!$B$17:$C$21,2,0)),0,VLOOKUP($N1743, Datos!$B$17:$C$21,2,0)+1),  0),  "-")</f>
        <v>22</v>
      </c>
      <c r="P1743" s="177"/>
      <c r="Q1743" s="177"/>
      <c r="R1743" s="177"/>
      <c r="S1743" s="178" t="s">
        <v>40</v>
      </c>
      <c r="T1743" s="198" t="str">
        <f>IF(ISERROR(VLOOKUP($S1743,Datos!$B$25:$C$29,2,0)),"", VLOOKUP($S1743,Datos!$B$25:$C$29,2,0))</f>
        <v>Alta</v>
      </c>
      <c r="U1743" s="198" t="str">
        <f>VLOOKUP($S1743,'Efectividad de Controles'!$B$5:$D$9,3,0)</f>
        <v>Impacto / Probabilidad</v>
      </c>
      <c r="V1743" s="177"/>
      <c r="W1743" s="177"/>
      <c r="X1743" s="178" t="s">
        <v>191</v>
      </c>
      <c r="Y1743" s="178" t="s">
        <v>196</v>
      </c>
      <c r="Z1743" s="198">
        <f>IF( AND($X1743&lt;&gt;"", $Y1743&lt;&gt;""), VLOOKUP( IF(ISERROR(VLOOKUP($X1743,Datos!$B$8:$C$13,2,0)),0,VLOOKUP($X1743,Datos!$B$8:$C$13,2,0)), Datos!$I$9:$N$13, IF(ISERROR(VLOOKUP($Y1743,Datos!$B$17:$C$21,2,0)),0,VLOOKUP($Y1743, Datos!$B$17:$C$21,2,0)+1),  0),  "-")</f>
        <v>25</v>
      </c>
      <c r="AA1743" s="177"/>
      <c r="AB1743" s="177"/>
      <c r="AC1743" s="179"/>
      <c r="AD1743" s="180"/>
      <c r="AE1743" s="198">
        <f t="shared" si="81"/>
        <v>22</v>
      </c>
      <c r="AF1743" s="198">
        <f t="shared" si="82"/>
        <v>25</v>
      </c>
      <c r="AG1743" s="178">
        <v>3</v>
      </c>
      <c r="AH1743" s="198" t="str">
        <f>IF(ISERROR(VLOOKUP($AG1743,Datos!$A$9:$E$13,2,0)),"",VLOOKUP($AG1743,Datos!$A$9:$E$13,2,0))</f>
        <v>3 Moderado</v>
      </c>
      <c r="AI1743" s="197" t="str">
        <f>IF(ISERROR(VLOOKUP($AJ1743,Datos!$D$8:$E$13,2,0)),0,VLOOKUP($AJ1743,Datos!$D$8:$E$13,2,0))</f>
        <v>Extremadamente Dañino</v>
      </c>
      <c r="AJ1743" s="198">
        <f>IF(ISERROR(VLOOKUP($X1743,Datos!$B$8:$E$13,3,0)), 0, VLOOKUP($X1743,Datos!$B$8:$E$13,3,0))</f>
        <v>4</v>
      </c>
      <c r="AK1743" s="198">
        <f>IF(ISERROR(VLOOKUP(AL1743,Datos!D1736:E1741,2,0)),0,VLOOKUP(AL1743,Datos!D1736:E1741,2,0))</f>
        <v>0</v>
      </c>
      <c r="AL1743" s="198">
        <f>IF(ISERROR(VLOOKUP(Y1743,Datos!B1736:E1741,3,0)),0,VLOOKUP(Y1743,Datos!B1736:E1741,3,0))</f>
        <v>0</v>
      </c>
      <c r="AM1743" s="198">
        <f t="shared" si="83"/>
        <v>4</v>
      </c>
      <c r="AN1743" s="198" t="str">
        <f>IF(ISERROR(VLOOKUP($AM1743,Datos!$I$24:$J$28,2,0)),"-",VLOOKUP($AM1743,Datos!$I$24:$J$28,2,0))</f>
        <v>Moderado</v>
      </c>
    </row>
    <row r="1744" spans="1:40" s="199" customFormat="1">
      <c r="A1744" s="196"/>
      <c r="B1744" s="177"/>
      <c r="C1744" s="177"/>
      <c r="D1744" s="177"/>
      <c r="E1744" s="177"/>
      <c r="F1744" s="177"/>
      <c r="G1744" s="177"/>
      <c r="H1744" s="177"/>
      <c r="I1744" s="177"/>
      <c r="J1744" s="177"/>
      <c r="K1744" s="177"/>
      <c r="L1744" s="177"/>
      <c r="M1744" s="178" t="s">
        <v>191</v>
      </c>
      <c r="N1744" s="178" t="s">
        <v>194</v>
      </c>
      <c r="O1744" s="198">
        <f>IF( AND($M1744&lt;&gt;"", $N1744&lt;&gt;""), VLOOKUP( IF(ISERROR(VLOOKUP($M1744,Datos!$B$8:$C$13,2,0)),0,VLOOKUP($M1744,Datos!$B$8:$C$13,2,0)), Datos!$I$9:$N$13, IF(ISERROR(VLOOKUP($N1744,Datos!$B$17:$C$21,2,0)),0,VLOOKUP($N1744, Datos!$B$17:$C$21,2,0)+1),  0),  "-")</f>
        <v>22</v>
      </c>
      <c r="P1744" s="177"/>
      <c r="Q1744" s="177"/>
      <c r="R1744" s="177"/>
      <c r="S1744" s="178" t="s">
        <v>40</v>
      </c>
      <c r="T1744" s="198" t="str">
        <f>IF(ISERROR(VLOOKUP($S1744,Datos!$B$25:$C$29,2,0)),"", VLOOKUP($S1744,Datos!$B$25:$C$29,2,0))</f>
        <v>Alta</v>
      </c>
      <c r="U1744" s="198" t="str">
        <f>VLOOKUP($S1744,'Efectividad de Controles'!$B$5:$D$9,3,0)</f>
        <v>Impacto / Probabilidad</v>
      </c>
      <c r="V1744" s="177"/>
      <c r="W1744" s="177"/>
      <c r="X1744" s="178" t="s">
        <v>191</v>
      </c>
      <c r="Y1744" s="178" t="s">
        <v>196</v>
      </c>
      <c r="Z1744" s="198">
        <f>IF( AND($X1744&lt;&gt;"", $Y1744&lt;&gt;""), VLOOKUP( IF(ISERROR(VLOOKUP($X1744,Datos!$B$8:$C$13,2,0)),0,VLOOKUP($X1744,Datos!$B$8:$C$13,2,0)), Datos!$I$9:$N$13, IF(ISERROR(VLOOKUP($Y1744,Datos!$B$17:$C$21,2,0)),0,VLOOKUP($Y1744, Datos!$B$17:$C$21,2,0)+1),  0),  "-")</f>
        <v>25</v>
      </c>
      <c r="AA1744" s="177"/>
      <c r="AB1744" s="177"/>
      <c r="AC1744" s="179"/>
      <c r="AD1744" s="180"/>
      <c r="AE1744" s="198">
        <f t="shared" si="81"/>
        <v>22</v>
      </c>
      <c r="AF1744" s="198">
        <f t="shared" si="82"/>
        <v>25</v>
      </c>
      <c r="AG1744" s="178">
        <v>3</v>
      </c>
      <c r="AH1744" s="198" t="str">
        <f>IF(ISERROR(VLOOKUP($AG1744,Datos!$A$9:$E$13,2,0)),"",VLOOKUP($AG1744,Datos!$A$9:$E$13,2,0))</f>
        <v>3 Moderado</v>
      </c>
      <c r="AI1744" s="197" t="str">
        <f>IF(ISERROR(VLOOKUP($AJ1744,Datos!$D$8:$E$13,2,0)),0,VLOOKUP($AJ1744,Datos!$D$8:$E$13,2,0))</f>
        <v>Extremadamente Dañino</v>
      </c>
      <c r="AJ1744" s="198">
        <f>IF(ISERROR(VLOOKUP($X1744,Datos!$B$8:$E$13,3,0)), 0, VLOOKUP($X1744,Datos!$B$8:$E$13,3,0))</f>
        <v>4</v>
      </c>
      <c r="AK1744" s="198">
        <f>IF(ISERROR(VLOOKUP(AL1744,Datos!D1737:E1742,2,0)),0,VLOOKUP(AL1744,Datos!D1737:E1742,2,0))</f>
        <v>0</v>
      </c>
      <c r="AL1744" s="198">
        <f>IF(ISERROR(VLOOKUP(Y1744,Datos!B1737:E1742,3,0)),0,VLOOKUP(Y1744,Datos!B1737:E1742,3,0))</f>
        <v>0</v>
      </c>
      <c r="AM1744" s="198">
        <f t="shared" si="83"/>
        <v>4</v>
      </c>
      <c r="AN1744" s="198" t="str">
        <f>IF(ISERROR(VLOOKUP($AM1744,Datos!$I$24:$J$28,2,0)),"-",VLOOKUP($AM1744,Datos!$I$24:$J$28,2,0))</f>
        <v>Moderado</v>
      </c>
    </row>
    <row r="1745" spans="1:40" s="199" customFormat="1">
      <c r="A1745" s="196"/>
      <c r="B1745" s="177"/>
      <c r="C1745" s="177"/>
      <c r="D1745" s="177"/>
      <c r="E1745" s="177"/>
      <c r="F1745" s="177"/>
      <c r="G1745" s="177"/>
      <c r="H1745" s="177"/>
      <c r="I1745" s="177"/>
      <c r="J1745" s="177"/>
      <c r="K1745" s="177"/>
      <c r="L1745" s="177"/>
      <c r="M1745" s="178" t="s">
        <v>191</v>
      </c>
      <c r="N1745" s="178" t="s">
        <v>194</v>
      </c>
      <c r="O1745" s="198">
        <f>IF( AND($M1745&lt;&gt;"", $N1745&lt;&gt;""), VLOOKUP( IF(ISERROR(VLOOKUP($M1745,Datos!$B$8:$C$13,2,0)),0,VLOOKUP($M1745,Datos!$B$8:$C$13,2,0)), Datos!$I$9:$N$13, IF(ISERROR(VLOOKUP($N1745,Datos!$B$17:$C$21,2,0)),0,VLOOKUP($N1745, Datos!$B$17:$C$21,2,0)+1),  0),  "-")</f>
        <v>22</v>
      </c>
      <c r="P1745" s="177"/>
      <c r="Q1745" s="177"/>
      <c r="R1745" s="177"/>
      <c r="S1745" s="178" t="s">
        <v>40</v>
      </c>
      <c r="T1745" s="198" t="str">
        <f>IF(ISERROR(VLOOKUP($S1745,Datos!$B$25:$C$29,2,0)),"", VLOOKUP($S1745,Datos!$B$25:$C$29,2,0))</f>
        <v>Alta</v>
      </c>
      <c r="U1745" s="198" t="str">
        <f>VLOOKUP($S1745,'Efectividad de Controles'!$B$5:$D$9,3,0)</f>
        <v>Impacto / Probabilidad</v>
      </c>
      <c r="V1745" s="177"/>
      <c r="W1745" s="177"/>
      <c r="X1745" s="178" t="s">
        <v>191</v>
      </c>
      <c r="Y1745" s="178" t="s">
        <v>196</v>
      </c>
      <c r="Z1745" s="198">
        <f>IF( AND($X1745&lt;&gt;"", $Y1745&lt;&gt;""), VLOOKUP( IF(ISERROR(VLOOKUP($X1745,Datos!$B$8:$C$13,2,0)),0,VLOOKUP($X1745,Datos!$B$8:$C$13,2,0)), Datos!$I$9:$N$13, IF(ISERROR(VLOOKUP($Y1745,Datos!$B$17:$C$21,2,0)),0,VLOOKUP($Y1745, Datos!$B$17:$C$21,2,0)+1),  0),  "-")</f>
        <v>25</v>
      </c>
      <c r="AA1745" s="177"/>
      <c r="AB1745" s="177"/>
      <c r="AC1745" s="179"/>
      <c r="AD1745" s="180"/>
      <c r="AE1745" s="198">
        <f t="shared" si="81"/>
        <v>22</v>
      </c>
      <c r="AF1745" s="198">
        <f t="shared" si="82"/>
        <v>25</v>
      </c>
      <c r="AG1745" s="178">
        <v>3</v>
      </c>
      <c r="AH1745" s="198" t="str">
        <f>IF(ISERROR(VLOOKUP($AG1745,Datos!$A$9:$E$13,2,0)),"",VLOOKUP($AG1745,Datos!$A$9:$E$13,2,0))</f>
        <v>3 Moderado</v>
      </c>
      <c r="AI1745" s="197" t="str">
        <f>IF(ISERROR(VLOOKUP($AJ1745,Datos!$D$8:$E$13,2,0)),0,VLOOKUP($AJ1745,Datos!$D$8:$E$13,2,0))</f>
        <v>Extremadamente Dañino</v>
      </c>
      <c r="AJ1745" s="198">
        <f>IF(ISERROR(VLOOKUP($X1745,Datos!$B$8:$E$13,3,0)), 0, VLOOKUP($X1745,Datos!$B$8:$E$13,3,0))</f>
        <v>4</v>
      </c>
      <c r="AK1745" s="198">
        <f>IF(ISERROR(VLOOKUP(AL1745,Datos!D1738:E1743,2,0)),0,VLOOKUP(AL1745,Datos!D1738:E1743,2,0))</f>
        <v>0</v>
      </c>
      <c r="AL1745" s="198">
        <f>IF(ISERROR(VLOOKUP(Y1745,Datos!B1738:E1743,3,0)),0,VLOOKUP(Y1745,Datos!B1738:E1743,3,0))</f>
        <v>0</v>
      </c>
      <c r="AM1745" s="198">
        <f t="shared" si="83"/>
        <v>4</v>
      </c>
      <c r="AN1745" s="198" t="str">
        <f>IF(ISERROR(VLOOKUP($AM1745,Datos!$I$24:$J$28,2,0)),"-",VLOOKUP($AM1745,Datos!$I$24:$J$28,2,0))</f>
        <v>Moderado</v>
      </c>
    </row>
    <row r="1746" spans="1:40" s="199" customFormat="1">
      <c r="A1746" s="196"/>
      <c r="B1746" s="177"/>
      <c r="C1746" s="177"/>
      <c r="D1746" s="177"/>
      <c r="E1746" s="177"/>
      <c r="F1746" s="177"/>
      <c r="G1746" s="177"/>
      <c r="H1746" s="177"/>
      <c r="I1746" s="177"/>
      <c r="J1746" s="177"/>
      <c r="K1746" s="177"/>
      <c r="L1746" s="177"/>
      <c r="M1746" s="178" t="s">
        <v>191</v>
      </c>
      <c r="N1746" s="178" t="s">
        <v>194</v>
      </c>
      <c r="O1746" s="198">
        <f>IF( AND($M1746&lt;&gt;"", $N1746&lt;&gt;""), VLOOKUP( IF(ISERROR(VLOOKUP($M1746,Datos!$B$8:$C$13,2,0)),0,VLOOKUP($M1746,Datos!$B$8:$C$13,2,0)), Datos!$I$9:$N$13, IF(ISERROR(VLOOKUP($N1746,Datos!$B$17:$C$21,2,0)),0,VLOOKUP($N1746, Datos!$B$17:$C$21,2,0)+1),  0),  "-")</f>
        <v>22</v>
      </c>
      <c r="P1746" s="177"/>
      <c r="Q1746" s="177"/>
      <c r="R1746" s="177"/>
      <c r="S1746" s="178" t="s">
        <v>40</v>
      </c>
      <c r="T1746" s="198" t="str">
        <f>IF(ISERROR(VLOOKUP($S1746,Datos!$B$25:$C$29,2,0)),"", VLOOKUP($S1746,Datos!$B$25:$C$29,2,0))</f>
        <v>Alta</v>
      </c>
      <c r="U1746" s="198" t="str">
        <f>VLOOKUP($S1746,'Efectividad de Controles'!$B$5:$D$9,3,0)</f>
        <v>Impacto / Probabilidad</v>
      </c>
      <c r="V1746" s="177"/>
      <c r="W1746" s="177"/>
      <c r="X1746" s="178" t="s">
        <v>191</v>
      </c>
      <c r="Y1746" s="178" t="s">
        <v>196</v>
      </c>
      <c r="Z1746" s="198">
        <f>IF( AND($X1746&lt;&gt;"", $Y1746&lt;&gt;""), VLOOKUP( IF(ISERROR(VLOOKUP($X1746,Datos!$B$8:$C$13,2,0)),0,VLOOKUP($X1746,Datos!$B$8:$C$13,2,0)), Datos!$I$9:$N$13, IF(ISERROR(VLOOKUP($Y1746,Datos!$B$17:$C$21,2,0)),0,VLOOKUP($Y1746, Datos!$B$17:$C$21,2,0)+1),  0),  "-")</f>
        <v>25</v>
      </c>
      <c r="AA1746" s="177"/>
      <c r="AB1746" s="177"/>
      <c r="AC1746" s="179"/>
      <c r="AD1746" s="180"/>
      <c r="AE1746" s="198">
        <f t="shared" si="81"/>
        <v>22</v>
      </c>
      <c r="AF1746" s="198">
        <f t="shared" si="82"/>
        <v>25</v>
      </c>
      <c r="AG1746" s="178">
        <v>3</v>
      </c>
      <c r="AH1746" s="198" t="str">
        <f>IF(ISERROR(VLOOKUP($AG1746,Datos!$A$9:$E$13,2,0)),"",VLOOKUP($AG1746,Datos!$A$9:$E$13,2,0))</f>
        <v>3 Moderado</v>
      </c>
      <c r="AI1746" s="197" t="str">
        <f>IF(ISERROR(VLOOKUP($AJ1746,Datos!$D$8:$E$13,2,0)),0,VLOOKUP($AJ1746,Datos!$D$8:$E$13,2,0))</f>
        <v>Extremadamente Dañino</v>
      </c>
      <c r="AJ1746" s="198">
        <f>IF(ISERROR(VLOOKUP($X1746,Datos!$B$8:$E$13,3,0)), 0, VLOOKUP($X1746,Datos!$B$8:$E$13,3,0))</f>
        <v>4</v>
      </c>
      <c r="AK1746" s="198">
        <f>IF(ISERROR(VLOOKUP(AL1746,Datos!D1739:E1744,2,0)),0,VLOOKUP(AL1746,Datos!D1739:E1744,2,0))</f>
        <v>0</v>
      </c>
      <c r="AL1746" s="198">
        <f>IF(ISERROR(VLOOKUP(Y1746,Datos!B1739:E1744,3,0)),0,VLOOKUP(Y1746,Datos!B1739:E1744,3,0))</f>
        <v>0</v>
      </c>
      <c r="AM1746" s="198">
        <f t="shared" si="83"/>
        <v>4</v>
      </c>
      <c r="AN1746" s="198" t="str">
        <f>IF(ISERROR(VLOOKUP($AM1746,Datos!$I$24:$J$28,2,0)),"-",VLOOKUP($AM1746,Datos!$I$24:$J$28,2,0))</f>
        <v>Moderado</v>
      </c>
    </row>
    <row r="1747" spans="1:40" s="199" customFormat="1">
      <c r="A1747" s="196"/>
      <c r="B1747" s="177"/>
      <c r="C1747" s="177"/>
      <c r="D1747" s="177"/>
      <c r="E1747" s="177"/>
      <c r="F1747" s="177"/>
      <c r="G1747" s="177"/>
      <c r="H1747" s="177"/>
      <c r="I1747" s="177"/>
      <c r="J1747" s="177"/>
      <c r="K1747" s="177"/>
      <c r="L1747" s="177"/>
      <c r="M1747" s="178" t="s">
        <v>191</v>
      </c>
      <c r="N1747" s="178" t="s">
        <v>194</v>
      </c>
      <c r="O1747" s="198">
        <f>IF( AND($M1747&lt;&gt;"", $N1747&lt;&gt;""), VLOOKUP( IF(ISERROR(VLOOKUP($M1747,Datos!$B$8:$C$13,2,0)),0,VLOOKUP($M1747,Datos!$B$8:$C$13,2,0)), Datos!$I$9:$N$13, IF(ISERROR(VLOOKUP($N1747,Datos!$B$17:$C$21,2,0)),0,VLOOKUP($N1747, Datos!$B$17:$C$21,2,0)+1),  0),  "-")</f>
        <v>22</v>
      </c>
      <c r="P1747" s="177"/>
      <c r="Q1747" s="177"/>
      <c r="R1747" s="177"/>
      <c r="S1747" s="178" t="s">
        <v>40</v>
      </c>
      <c r="T1747" s="198" t="str">
        <f>IF(ISERROR(VLOOKUP($S1747,Datos!$B$25:$C$29,2,0)),"", VLOOKUP($S1747,Datos!$B$25:$C$29,2,0))</f>
        <v>Alta</v>
      </c>
      <c r="U1747" s="198" t="str">
        <f>VLOOKUP($S1747,'Efectividad de Controles'!$B$5:$D$9,3,0)</f>
        <v>Impacto / Probabilidad</v>
      </c>
      <c r="V1747" s="177"/>
      <c r="W1747" s="177"/>
      <c r="X1747" s="178" t="s">
        <v>191</v>
      </c>
      <c r="Y1747" s="178" t="s">
        <v>196</v>
      </c>
      <c r="Z1747" s="198">
        <f>IF( AND($X1747&lt;&gt;"", $Y1747&lt;&gt;""), VLOOKUP( IF(ISERROR(VLOOKUP($X1747,Datos!$B$8:$C$13,2,0)),0,VLOOKUP($X1747,Datos!$B$8:$C$13,2,0)), Datos!$I$9:$N$13, IF(ISERROR(VLOOKUP($Y1747,Datos!$B$17:$C$21,2,0)),0,VLOOKUP($Y1747, Datos!$B$17:$C$21,2,0)+1),  0),  "-")</f>
        <v>25</v>
      </c>
      <c r="AA1747" s="177"/>
      <c r="AB1747" s="177"/>
      <c r="AC1747" s="179"/>
      <c r="AD1747" s="180"/>
      <c r="AE1747" s="198">
        <f t="shared" si="81"/>
        <v>22</v>
      </c>
      <c r="AF1747" s="198">
        <f t="shared" si="82"/>
        <v>25</v>
      </c>
      <c r="AG1747" s="178">
        <v>3</v>
      </c>
      <c r="AH1747" s="198" t="str">
        <f>IF(ISERROR(VLOOKUP($AG1747,Datos!$A$9:$E$13,2,0)),"",VLOOKUP($AG1747,Datos!$A$9:$E$13,2,0))</f>
        <v>3 Moderado</v>
      </c>
      <c r="AI1747" s="197" t="str">
        <f>IF(ISERROR(VLOOKUP($AJ1747,Datos!$D$8:$E$13,2,0)),0,VLOOKUP($AJ1747,Datos!$D$8:$E$13,2,0))</f>
        <v>Extremadamente Dañino</v>
      </c>
      <c r="AJ1747" s="198">
        <f>IF(ISERROR(VLOOKUP($X1747,Datos!$B$8:$E$13,3,0)), 0, VLOOKUP($X1747,Datos!$B$8:$E$13,3,0))</f>
        <v>4</v>
      </c>
      <c r="AK1747" s="198">
        <f>IF(ISERROR(VLOOKUP(AL1747,Datos!D1740:E1745,2,0)),0,VLOOKUP(AL1747,Datos!D1740:E1745,2,0))</f>
        <v>0</v>
      </c>
      <c r="AL1747" s="198">
        <f>IF(ISERROR(VLOOKUP(Y1747,Datos!B1740:E1745,3,0)),0,VLOOKUP(Y1747,Datos!B1740:E1745,3,0))</f>
        <v>0</v>
      </c>
      <c r="AM1747" s="198">
        <f t="shared" si="83"/>
        <v>4</v>
      </c>
      <c r="AN1747" s="198" t="str">
        <f>IF(ISERROR(VLOOKUP($AM1747,Datos!$I$24:$J$28,2,0)),"-",VLOOKUP($AM1747,Datos!$I$24:$J$28,2,0))</f>
        <v>Moderado</v>
      </c>
    </row>
    <row r="1748" spans="1:40" s="199" customFormat="1">
      <c r="A1748" s="196"/>
      <c r="B1748" s="177"/>
      <c r="C1748" s="177"/>
      <c r="D1748" s="177"/>
      <c r="E1748" s="177"/>
      <c r="F1748" s="177"/>
      <c r="G1748" s="177"/>
      <c r="H1748" s="177"/>
      <c r="I1748" s="177"/>
      <c r="J1748" s="177"/>
      <c r="K1748" s="177"/>
      <c r="L1748" s="177"/>
      <c r="M1748" s="178" t="s">
        <v>191</v>
      </c>
      <c r="N1748" s="178" t="s">
        <v>194</v>
      </c>
      <c r="O1748" s="198">
        <f>IF( AND($M1748&lt;&gt;"", $N1748&lt;&gt;""), VLOOKUP( IF(ISERROR(VLOOKUP($M1748,Datos!$B$8:$C$13,2,0)),0,VLOOKUP($M1748,Datos!$B$8:$C$13,2,0)), Datos!$I$9:$N$13, IF(ISERROR(VLOOKUP($N1748,Datos!$B$17:$C$21,2,0)),0,VLOOKUP($N1748, Datos!$B$17:$C$21,2,0)+1),  0),  "-")</f>
        <v>22</v>
      </c>
      <c r="P1748" s="177"/>
      <c r="Q1748" s="177"/>
      <c r="R1748" s="177"/>
      <c r="S1748" s="178" t="s">
        <v>40</v>
      </c>
      <c r="T1748" s="198" t="str">
        <f>IF(ISERROR(VLOOKUP($S1748,Datos!$B$25:$C$29,2,0)),"", VLOOKUP($S1748,Datos!$B$25:$C$29,2,0))</f>
        <v>Alta</v>
      </c>
      <c r="U1748" s="198" t="str">
        <f>VLOOKUP($S1748,'Efectividad de Controles'!$B$5:$D$9,3,0)</f>
        <v>Impacto / Probabilidad</v>
      </c>
      <c r="V1748" s="177"/>
      <c r="W1748" s="177"/>
      <c r="X1748" s="178" t="s">
        <v>191</v>
      </c>
      <c r="Y1748" s="178" t="s">
        <v>196</v>
      </c>
      <c r="Z1748" s="198">
        <f>IF( AND($X1748&lt;&gt;"", $Y1748&lt;&gt;""), VLOOKUP( IF(ISERROR(VLOOKUP($X1748,Datos!$B$8:$C$13,2,0)),0,VLOOKUP($X1748,Datos!$B$8:$C$13,2,0)), Datos!$I$9:$N$13, IF(ISERROR(VLOOKUP($Y1748,Datos!$B$17:$C$21,2,0)),0,VLOOKUP($Y1748, Datos!$B$17:$C$21,2,0)+1),  0),  "-")</f>
        <v>25</v>
      </c>
      <c r="AA1748" s="177"/>
      <c r="AB1748" s="177"/>
      <c r="AC1748" s="179"/>
      <c r="AD1748" s="180"/>
      <c r="AE1748" s="198">
        <f t="shared" si="81"/>
        <v>22</v>
      </c>
      <c r="AF1748" s="198">
        <f t="shared" si="82"/>
        <v>25</v>
      </c>
      <c r="AG1748" s="178">
        <v>3</v>
      </c>
      <c r="AH1748" s="198" t="str">
        <f>IF(ISERROR(VLOOKUP($AG1748,Datos!$A$9:$E$13,2,0)),"",VLOOKUP($AG1748,Datos!$A$9:$E$13,2,0))</f>
        <v>3 Moderado</v>
      </c>
      <c r="AI1748" s="197" t="str">
        <f>IF(ISERROR(VLOOKUP($AJ1748,Datos!$D$8:$E$13,2,0)),0,VLOOKUP($AJ1748,Datos!$D$8:$E$13,2,0))</f>
        <v>Extremadamente Dañino</v>
      </c>
      <c r="AJ1748" s="198">
        <f>IF(ISERROR(VLOOKUP($X1748,Datos!$B$8:$E$13,3,0)), 0, VLOOKUP($X1748,Datos!$B$8:$E$13,3,0))</f>
        <v>4</v>
      </c>
      <c r="AK1748" s="198">
        <f>IF(ISERROR(VLOOKUP(AL1748,Datos!D1741:E1746,2,0)),0,VLOOKUP(AL1748,Datos!D1741:E1746,2,0))</f>
        <v>0</v>
      </c>
      <c r="AL1748" s="198">
        <f>IF(ISERROR(VLOOKUP(Y1748,Datos!B1741:E1746,3,0)),0,VLOOKUP(Y1748,Datos!B1741:E1746,3,0))</f>
        <v>0</v>
      </c>
      <c r="AM1748" s="198">
        <f t="shared" si="83"/>
        <v>4</v>
      </c>
      <c r="AN1748" s="198" t="str">
        <f>IF(ISERROR(VLOOKUP($AM1748,Datos!$I$24:$J$28,2,0)),"-",VLOOKUP($AM1748,Datos!$I$24:$J$28,2,0))</f>
        <v>Moderado</v>
      </c>
    </row>
    <row r="1749" spans="1:40" s="199" customFormat="1">
      <c r="A1749" s="196"/>
      <c r="B1749" s="177"/>
      <c r="C1749" s="177"/>
      <c r="D1749" s="177"/>
      <c r="E1749" s="177"/>
      <c r="F1749" s="177"/>
      <c r="G1749" s="177"/>
      <c r="H1749" s="177"/>
      <c r="I1749" s="177"/>
      <c r="J1749" s="177"/>
      <c r="K1749" s="177"/>
      <c r="L1749" s="177"/>
      <c r="M1749" s="178" t="s">
        <v>191</v>
      </c>
      <c r="N1749" s="178" t="s">
        <v>194</v>
      </c>
      <c r="O1749" s="198">
        <f>IF( AND($M1749&lt;&gt;"", $N1749&lt;&gt;""), VLOOKUP( IF(ISERROR(VLOOKUP($M1749,Datos!$B$8:$C$13,2,0)),0,VLOOKUP($M1749,Datos!$B$8:$C$13,2,0)), Datos!$I$9:$N$13, IF(ISERROR(VLOOKUP($N1749,Datos!$B$17:$C$21,2,0)),0,VLOOKUP($N1749, Datos!$B$17:$C$21,2,0)+1),  0),  "-")</f>
        <v>22</v>
      </c>
      <c r="P1749" s="177"/>
      <c r="Q1749" s="177"/>
      <c r="R1749" s="177"/>
      <c r="S1749" s="178" t="s">
        <v>40</v>
      </c>
      <c r="T1749" s="198" t="str">
        <f>IF(ISERROR(VLOOKUP($S1749,Datos!$B$25:$C$29,2,0)),"", VLOOKUP($S1749,Datos!$B$25:$C$29,2,0))</f>
        <v>Alta</v>
      </c>
      <c r="U1749" s="198" t="str">
        <f>VLOOKUP($S1749,'Efectividad de Controles'!$B$5:$D$9,3,0)</f>
        <v>Impacto / Probabilidad</v>
      </c>
      <c r="V1749" s="177"/>
      <c r="W1749" s="177"/>
      <c r="X1749" s="178" t="s">
        <v>191</v>
      </c>
      <c r="Y1749" s="178" t="s">
        <v>196</v>
      </c>
      <c r="Z1749" s="198">
        <f>IF( AND($X1749&lt;&gt;"", $Y1749&lt;&gt;""), VLOOKUP( IF(ISERROR(VLOOKUP($X1749,Datos!$B$8:$C$13,2,0)),0,VLOOKUP($X1749,Datos!$B$8:$C$13,2,0)), Datos!$I$9:$N$13, IF(ISERROR(VLOOKUP($Y1749,Datos!$B$17:$C$21,2,0)),0,VLOOKUP($Y1749, Datos!$B$17:$C$21,2,0)+1),  0),  "-")</f>
        <v>25</v>
      </c>
      <c r="AA1749" s="177"/>
      <c r="AB1749" s="177"/>
      <c r="AC1749" s="179"/>
      <c r="AD1749" s="180"/>
      <c r="AE1749" s="198">
        <f t="shared" si="81"/>
        <v>22</v>
      </c>
      <c r="AF1749" s="198">
        <f t="shared" si="82"/>
        <v>25</v>
      </c>
      <c r="AG1749" s="178">
        <v>3</v>
      </c>
      <c r="AH1749" s="198" t="str">
        <f>IF(ISERROR(VLOOKUP($AG1749,Datos!$A$9:$E$13,2,0)),"",VLOOKUP($AG1749,Datos!$A$9:$E$13,2,0))</f>
        <v>3 Moderado</v>
      </c>
      <c r="AI1749" s="197" t="str">
        <f>IF(ISERROR(VLOOKUP($AJ1749,Datos!$D$8:$E$13,2,0)),0,VLOOKUP($AJ1749,Datos!$D$8:$E$13,2,0))</f>
        <v>Extremadamente Dañino</v>
      </c>
      <c r="AJ1749" s="198">
        <f>IF(ISERROR(VLOOKUP($X1749,Datos!$B$8:$E$13,3,0)), 0, VLOOKUP($X1749,Datos!$B$8:$E$13,3,0))</f>
        <v>4</v>
      </c>
      <c r="AK1749" s="198">
        <f>IF(ISERROR(VLOOKUP(AL1749,Datos!D1742:E1747,2,0)),0,VLOOKUP(AL1749,Datos!D1742:E1747,2,0))</f>
        <v>0</v>
      </c>
      <c r="AL1749" s="198">
        <f>IF(ISERROR(VLOOKUP(Y1749,Datos!B1742:E1747,3,0)),0,VLOOKUP(Y1749,Datos!B1742:E1747,3,0))</f>
        <v>0</v>
      </c>
      <c r="AM1749" s="198">
        <f t="shared" si="83"/>
        <v>4</v>
      </c>
      <c r="AN1749" s="198" t="str">
        <f>IF(ISERROR(VLOOKUP($AM1749,Datos!$I$24:$J$28,2,0)),"-",VLOOKUP($AM1749,Datos!$I$24:$J$28,2,0))</f>
        <v>Moderado</v>
      </c>
    </row>
    <row r="1750" spans="1:40" s="199" customFormat="1">
      <c r="A1750" s="196"/>
      <c r="B1750" s="177"/>
      <c r="C1750" s="177"/>
      <c r="D1750" s="177"/>
      <c r="E1750" s="177"/>
      <c r="F1750" s="177"/>
      <c r="G1750" s="177"/>
      <c r="H1750" s="177"/>
      <c r="I1750" s="177"/>
      <c r="J1750" s="177"/>
      <c r="K1750" s="177"/>
      <c r="L1750" s="177"/>
      <c r="M1750" s="178" t="s">
        <v>191</v>
      </c>
      <c r="N1750" s="178" t="s">
        <v>194</v>
      </c>
      <c r="O1750" s="198">
        <f>IF( AND($M1750&lt;&gt;"", $N1750&lt;&gt;""), VLOOKUP( IF(ISERROR(VLOOKUP($M1750,Datos!$B$8:$C$13,2,0)),0,VLOOKUP($M1750,Datos!$B$8:$C$13,2,0)), Datos!$I$9:$N$13, IF(ISERROR(VLOOKUP($N1750,Datos!$B$17:$C$21,2,0)),0,VLOOKUP($N1750, Datos!$B$17:$C$21,2,0)+1),  0),  "-")</f>
        <v>22</v>
      </c>
      <c r="P1750" s="177"/>
      <c r="Q1750" s="177"/>
      <c r="R1750" s="177"/>
      <c r="S1750" s="178" t="s">
        <v>40</v>
      </c>
      <c r="T1750" s="198" t="str">
        <f>IF(ISERROR(VLOOKUP($S1750,Datos!$B$25:$C$29,2,0)),"", VLOOKUP($S1750,Datos!$B$25:$C$29,2,0))</f>
        <v>Alta</v>
      </c>
      <c r="U1750" s="198" t="str">
        <f>VLOOKUP($S1750,'Efectividad de Controles'!$B$5:$D$9,3,0)</f>
        <v>Impacto / Probabilidad</v>
      </c>
      <c r="V1750" s="177"/>
      <c r="W1750" s="177"/>
      <c r="X1750" s="178" t="s">
        <v>191</v>
      </c>
      <c r="Y1750" s="178" t="s">
        <v>196</v>
      </c>
      <c r="Z1750" s="198">
        <f>IF( AND($X1750&lt;&gt;"", $Y1750&lt;&gt;""), VLOOKUP( IF(ISERROR(VLOOKUP($X1750,Datos!$B$8:$C$13,2,0)),0,VLOOKUP($X1750,Datos!$B$8:$C$13,2,0)), Datos!$I$9:$N$13, IF(ISERROR(VLOOKUP($Y1750,Datos!$B$17:$C$21,2,0)),0,VLOOKUP($Y1750, Datos!$B$17:$C$21,2,0)+1),  0),  "-")</f>
        <v>25</v>
      </c>
      <c r="AA1750" s="177"/>
      <c r="AB1750" s="177"/>
      <c r="AC1750" s="179"/>
      <c r="AD1750" s="180"/>
      <c r="AE1750" s="198">
        <f t="shared" si="81"/>
        <v>22</v>
      </c>
      <c r="AF1750" s="198">
        <f t="shared" si="82"/>
        <v>25</v>
      </c>
      <c r="AG1750" s="178">
        <v>3</v>
      </c>
      <c r="AH1750" s="198" t="str">
        <f>IF(ISERROR(VLOOKUP($AG1750,Datos!$A$9:$E$13,2,0)),"",VLOOKUP($AG1750,Datos!$A$9:$E$13,2,0))</f>
        <v>3 Moderado</v>
      </c>
      <c r="AI1750" s="197" t="str">
        <f>IF(ISERROR(VLOOKUP($AJ1750,Datos!$D$8:$E$13,2,0)),0,VLOOKUP($AJ1750,Datos!$D$8:$E$13,2,0))</f>
        <v>Extremadamente Dañino</v>
      </c>
      <c r="AJ1750" s="198">
        <f>IF(ISERROR(VLOOKUP($X1750,Datos!$B$8:$E$13,3,0)), 0, VLOOKUP($X1750,Datos!$B$8:$E$13,3,0))</f>
        <v>4</v>
      </c>
      <c r="AK1750" s="198">
        <f>IF(ISERROR(VLOOKUP(AL1750,Datos!D1743:E1748,2,0)),0,VLOOKUP(AL1750,Datos!D1743:E1748,2,0))</f>
        <v>0</v>
      </c>
      <c r="AL1750" s="198">
        <f>IF(ISERROR(VLOOKUP(Y1750,Datos!B1743:E1748,3,0)),0,VLOOKUP(Y1750,Datos!B1743:E1748,3,0))</f>
        <v>0</v>
      </c>
      <c r="AM1750" s="198">
        <f t="shared" si="83"/>
        <v>4</v>
      </c>
      <c r="AN1750" s="198" t="str">
        <f>IF(ISERROR(VLOOKUP($AM1750,Datos!$I$24:$J$28,2,0)),"-",VLOOKUP($AM1750,Datos!$I$24:$J$28,2,0))</f>
        <v>Moderado</v>
      </c>
    </row>
    <row r="1751" spans="1:40" s="199" customFormat="1">
      <c r="A1751" s="196"/>
      <c r="B1751" s="177"/>
      <c r="C1751" s="177"/>
      <c r="D1751" s="177"/>
      <c r="E1751" s="177"/>
      <c r="F1751" s="177"/>
      <c r="G1751" s="177"/>
      <c r="H1751" s="177"/>
      <c r="I1751" s="177"/>
      <c r="J1751" s="177"/>
      <c r="K1751" s="177"/>
      <c r="L1751" s="177"/>
      <c r="M1751" s="178" t="s">
        <v>191</v>
      </c>
      <c r="N1751" s="178" t="s">
        <v>194</v>
      </c>
      <c r="O1751" s="198">
        <f>IF( AND($M1751&lt;&gt;"", $N1751&lt;&gt;""), VLOOKUP( IF(ISERROR(VLOOKUP($M1751,Datos!$B$8:$C$13,2,0)),0,VLOOKUP($M1751,Datos!$B$8:$C$13,2,0)), Datos!$I$9:$N$13, IF(ISERROR(VLOOKUP($N1751,Datos!$B$17:$C$21,2,0)),0,VLOOKUP($N1751, Datos!$B$17:$C$21,2,0)+1),  0),  "-")</f>
        <v>22</v>
      </c>
      <c r="P1751" s="177"/>
      <c r="Q1751" s="177"/>
      <c r="R1751" s="177"/>
      <c r="S1751" s="178" t="s">
        <v>40</v>
      </c>
      <c r="T1751" s="198" t="str">
        <f>IF(ISERROR(VLOOKUP($S1751,Datos!$B$25:$C$29,2,0)),"", VLOOKUP($S1751,Datos!$B$25:$C$29,2,0))</f>
        <v>Alta</v>
      </c>
      <c r="U1751" s="198" t="str">
        <f>VLOOKUP($S1751,'Efectividad de Controles'!$B$5:$D$9,3,0)</f>
        <v>Impacto / Probabilidad</v>
      </c>
      <c r="V1751" s="177"/>
      <c r="W1751" s="177"/>
      <c r="X1751" s="178" t="s">
        <v>191</v>
      </c>
      <c r="Y1751" s="178" t="s">
        <v>196</v>
      </c>
      <c r="Z1751" s="198">
        <f>IF( AND($X1751&lt;&gt;"", $Y1751&lt;&gt;""), VLOOKUP( IF(ISERROR(VLOOKUP($X1751,Datos!$B$8:$C$13,2,0)),0,VLOOKUP($X1751,Datos!$B$8:$C$13,2,0)), Datos!$I$9:$N$13, IF(ISERROR(VLOOKUP($Y1751,Datos!$B$17:$C$21,2,0)),0,VLOOKUP($Y1751, Datos!$B$17:$C$21,2,0)+1),  0),  "-")</f>
        <v>25</v>
      </c>
      <c r="AA1751" s="177"/>
      <c r="AB1751" s="177"/>
      <c r="AC1751" s="179"/>
      <c r="AD1751" s="180"/>
      <c r="AE1751" s="198">
        <f t="shared" si="81"/>
        <v>22</v>
      </c>
      <c r="AF1751" s="198">
        <f t="shared" si="82"/>
        <v>25</v>
      </c>
      <c r="AG1751" s="178">
        <v>3</v>
      </c>
      <c r="AH1751" s="198" t="str">
        <f>IF(ISERROR(VLOOKUP($AG1751,Datos!$A$9:$E$13,2,0)),"",VLOOKUP($AG1751,Datos!$A$9:$E$13,2,0))</f>
        <v>3 Moderado</v>
      </c>
      <c r="AI1751" s="197" t="str">
        <f>IF(ISERROR(VLOOKUP($AJ1751,Datos!$D$8:$E$13,2,0)),0,VLOOKUP($AJ1751,Datos!$D$8:$E$13,2,0))</f>
        <v>Extremadamente Dañino</v>
      </c>
      <c r="AJ1751" s="198">
        <f>IF(ISERROR(VLOOKUP($X1751,Datos!$B$8:$E$13,3,0)), 0, VLOOKUP($X1751,Datos!$B$8:$E$13,3,0))</f>
        <v>4</v>
      </c>
      <c r="AK1751" s="198">
        <f>IF(ISERROR(VLOOKUP(AL1751,Datos!D1744:E1749,2,0)),0,VLOOKUP(AL1751,Datos!D1744:E1749,2,0))</f>
        <v>0</v>
      </c>
      <c r="AL1751" s="198">
        <f>IF(ISERROR(VLOOKUP(Y1751,Datos!B1744:E1749,3,0)),0,VLOOKUP(Y1751,Datos!B1744:E1749,3,0))</f>
        <v>0</v>
      </c>
      <c r="AM1751" s="198">
        <f t="shared" si="83"/>
        <v>4</v>
      </c>
      <c r="AN1751" s="198" t="str">
        <f>IF(ISERROR(VLOOKUP($AM1751,Datos!$I$24:$J$28,2,0)),"-",VLOOKUP($AM1751,Datos!$I$24:$J$28,2,0))</f>
        <v>Moderado</v>
      </c>
    </row>
    <row r="1752" spans="1:40" s="199" customFormat="1">
      <c r="A1752" s="196"/>
      <c r="B1752" s="177"/>
      <c r="C1752" s="177"/>
      <c r="D1752" s="177"/>
      <c r="E1752" s="177"/>
      <c r="F1752" s="177"/>
      <c r="G1752" s="177"/>
      <c r="H1752" s="177"/>
      <c r="I1752" s="177"/>
      <c r="J1752" s="177"/>
      <c r="K1752" s="177"/>
      <c r="L1752" s="177"/>
      <c r="M1752" s="178" t="s">
        <v>191</v>
      </c>
      <c r="N1752" s="178" t="s">
        <v>194</v>
      </c>
      <c r="O1752" s="198">
        <f>IF( AND($M1752&lt;&gt;"", $N1752&lt;&gt;""), VLOOKUP( IF(ISERROR(VLOOKUP($M1752,Datos!$B$8:$C$13,2,0)),0,VLOOKUP($M1752,Datos!$B$8:$C$13,2,0)), Datos!$I$9:$N$13, IF(ISERROR(VLOOKUP($N1752,Datos!$B$17:$C$21,2,0)),0,VLOOKUP($N1752, Datos!$B$17:$C$21,2,0)+1),  0),  "-")</f>
        <v>22</v>
      </c>
      <c r="P1752" s="177"/>
      <c r="Q1752" s="177"/>
      <c r="R1752" s="177"/>
      <c r="S1752" s="178" t="s">
        <v>40</v>
      </c>
      <c r="T1752" s="198" t="str">
        <f>IF(ISERROR(VLOOKUP($S1752,Datos!$B$25:$C$29,2,0)),"", VLOOKUP($S1752,Datos!$B$25:$C$29,2,0))</f>
        <v>Alta</v>
      </c>
      <c r="U1752" s="198" t="str">
        <f>VLOOKUP($S1752,'Efectividad de Controles'!$B$5:$D$9,3,0)</f>
        <v>Impacto / Probabilidad</v>
      </c>
      <c r="V1752" s="177"/>
      <c r="W1752" s="177"/>
      <c r="X1752" s="178" t="s">
        <v>191</v>
      </c>
      <c r="Y1752" s="178" t="s">
        <v>196</v>
      </c>
      <c r="Z1752" s="198">
        <f>IF( AND($X1752&lt;&gt;"", $Y1752&lt;&gt;""), VLOOKUP( IF(ISERROR(VLOOKUP($X1752,Datos!$B$8:$C$13,2,0)),0,VLOOKUP($X1752,Datos!$B$8:$C$13,2,0)), Datos!$I$9:$N$13, IF(ISERROR(VLOOKUP($Y1752,Datos!$B$17:$C$21,2,0)),0,VLOOKUP($Y1752, Datos!$B$17:$C$21,2,0)+1),  0),  "-")</f>
        <v>25</v>
      </c>
      <c r="AA1752" s="177"/>
      <c r="AB1752" s="177"/>
      <c r="AC1752" s="179"/>
      <c r="AD1752" s="180"/>
      <c r="AE1752" s="198">
        <f t="shared" si="81"/>
        <v>22</v>
      </c>
      <c r="AF1752" s="198">
        <f t="shared" si="82"/>
        <v>25</v>
      </c>
      <c r="AG1752" s="178">
        <v>3</v>
      </c>
      <c r="AH1752" s="198" t="str">
        <f>IF(ISERROR(VLOOKUP($AG1752,Datos!$A$9:$E$13,2,0)),"",VLOOKUP($AG1752,Datos!$A$9:$E$13,2,0))</f>
        <v>3 Moderado</v>
      </c>
      <c r="AI1752" s="197" t="str">
        <f>IF(ISERROR(VLOOKUP($AJ1752,Datos!$D$8:$E$13,2,0)),0,VLOOKUP($AJ1752,Datos!$D$8:$E$13,2,0))</f>
        <v>Extremadamente Dañino</v>
      </c>
      <c r="AJ1752" s="198">
        <f>IF(ISERROR(VLOOKUP($X1752,Datos!$B$8:$E$13,3,0)), 0, VLOOKUP($X1752,Datos!$B$8:$E$13,3,0))</f>
        <v>4</v>
      </c>
      <c r="AK1752" s="198">
        <f>IF(ISERROR(VLOOKUP(AL1752,Datos!D1745:E1750,2,0)),0,VLOOKUP(AL1752,Datos!D1745:E1750,2,0))</f>
        <v>0</v>
      </c>
      <c r="AL1752" s="198">
        <f>IF(ISERROR(VLOOKUP(Y1752,Datos!B1745:E1750,3,0)),0,VLOOKUP(Y1752,Datos!B1745:E1750,3,0))</f>
        <v>0</v>
      </c>
      <c r="AM1752" s="198">
        <f t="shared" si="83"/>
        <v>4</v>
      </c>
      <c r="AN1752" s="198" t="str">
        <f>IF(ISERROR(VLOOKUP($AM1752,Datos!$I$24:$J$28,2,0)),"-",VLOOKUP($AM1752,Datos!$I$24:$J$28,2,0))</f>
        <v>Moderado</v>
      </c>
    </row>
    <row r="1753" spans="1:40" s="199" customFormat="1">
      <c r="A1753" s="196"/>
      <c r="B1753" s="177"/>
      <c r="C1753" s="177"/>
      <c r="D1753" s="177"/>
      <c r="E1753" s="177"/>
      <c r="F1753" s="177"/>
      <c r="G1753" s="177"/>
      <c r="H1753" s="177"/>
      <c r="I1753" s="177"/>
      <c r="J1753" s="177"/>
      <c r="K1753" s="177"/>
      <c r="L1753" s="177"/>
      <c r="M1753" s="178" t="s">
        <v>191</v>
      </c>
      <c r="N1753" s="178" t="s">
        <v>194</v>
      </c>
      <c r="O1753" s="198">
        <f>IF( AND($M1753&lt;&gt;"", $N1753&lt;&gt;""), VLOOKUP( IF(ISERROR(VLOOKUP($M1753,Datos!$B$8:$C$13,2,0)),0,VLOOKUP($M1753,Datos!$B$8:$C$13,2,0)), Datos!$I$9:$N$13, IF(ISERROR(VLOOKUP($N1753,Datos!$B$17:$C$21,2,0)),0,VLOOKUP($N1753, Datos!$B$17:$C$21,2,0)+1),  0),  "-")</f>
        <v>22</v>
      </c>
      <c r="P1753" s="177"/>
      <c r="Q1753" s="177"/>
      <c r="R1753" s="177"/>
      <c r="S1753" s="178" t="s">
        <v>40</v>
      </c>
      <c r="T1753" s="198" t="str">
        <f>IF(ISERROR(VLOOKUP($S1753,Datos!$B$25:$C$29,2,0)),"", VLOOKUP($S1753,Datos!$B$25:$C$29,2,0))</f>
        <v>Alta</v>
      </c>
      <c r="U1753" s="198" t="str">
        <f>VLOOKUP($S1753,'Efectividad de Controles'!$B$5:$D$9,3,0)</f>
        <v>Impacto / Probabilidad</v>
      </c>
      <c r="V1753" s="177"/>
      <c r="W1753" s="177"/>
      <c r="X1753" s="178" t="s">
        <v>191</v>
      </c>
      <c r="Y1753" s="178" t="s">
        <v>196</v>
      </c>
      <c r="Z1753" s="198">
        <f>IF( AND($X1753&lt;&gt;"", $Y1753&lt;&gt;""), VLOOKUP( IF(ISERROR(VLOOKUP($X1753,Datos!$B$8:$C$13,2,0)),0,VLOOKUP($X1753,Datos!$B$8:$C$13,2,0)), Datos!$I$9:$N$13, IF(ISERROR(VLOOKUP($Y1753,Datos!$B$17:$C$21,2,0)),0,VLOOKUP($Y1753, Datos!$B$17:$C$21,2,0)+1),  0),  "-")</f>
        <v>25</v>
      </c>
      <c r="AA1753" s="177"/>
      <c r="AB1753" s="177"/>
      <c r="AC1753" s="179"/>
      <c r="AD1753" s="180"/>
      <c r="AE1753" s="198">
        <f t="shared" si="81"/>
        <v>22</v>
      </c>
      <c r="AF1753" s="198">
        <f t="shared" si="82"/>
        <v>25</v>
      </c>
      <c r="AG1753" s="178">
        <v>3</v>
      </c>
      <c r="AH1753" s="198" t="str">
        <f>IF(ISERROR(VLOOKUP($AG1753,Datos!$A$9:$E$13,2,0)),"",VLOOKUP($AG1753,Datos!$A$9:$E$13,2,0))</f>
        <v>3 Moderado</v>
      </c>
      <c r="AI1753" s="197" t="str">
        <f>IF(ISERROR(VLOOKUP($AJ1753,Datos!$D$8:$E$13,2,0)),0,VLOOKUP($AJ1753,Datos!$D$8:$E$13,2,0))</f>
        <v>Extremadamente Dañino</v>
      </c>
      <c r="AJ1753" s="198">
        <f>IF(ISERROR(VLOOKUP($X1753,Datos!$B$8:$E$13,3,0)), 0, VLOOKUP($X1753,Datos!$B$8:$E$13,3,0))</f>
        <v>4</v>
      </c>
      <c r="AK1753" s="198">
        <f>IF(ISERROR(VLOOKUP(AL1753,Datos!D1746:E1751,2,0)),0,VLOOKUP(AL1753,Datos!D1746:E1751,2,0))</f>
        <v>0</v>
      </c>
      <c r="AL1753" s="198">
        <f>IF(ISERROR(VLOOKUP(Y1753,Datos!B1746:E1751,3,0)),0,VLOOKUP(Y1753,Datos!B1746:E1751,3,0))</f>
        <v>0</v>
      </c>
      <c r="AM1753" s="198">
        <f t="shared" si="83"/>
        <v>4</v>
      </c>
      <c r="AN1753" s="198" t="str">
        <f>IF(ISERROR(VLOOKUP($AM1753,Datos!$I$24:$J$28,2,0)),"-",VLOOKUP($AM1753,Datos!$I$24:$J$28,2,0))</f>
        <v>Moderado</v>
      </c>
    </row>
    <row r="1754" spans="1:40" s="199" customFormat="1">
      <c r="A1754" s="196"/>
      <c r="B1754" s="177"/>
      <c r="C1754" s="177"/>
      <c r="D1754" s="177"/>
      <c r="E1754" s="177"/>
      <c r="F1754" s="177"/>
      <c r="G1754" s="177"/>
      <c r="H1754" s="177"/>
      <c r="I1754" s="177"/>
      <c r="J1754" s="177"/>
      <c r="K1754" s="177"/>
      <c r="L1754" s="177"/>
      <c r="M1754" s="178" t="s">
        <v>191</v>
      </c>
      <c r="N1754" s="178" t="s">
        <v>194</v>
      </c>
      <c r="O1754" s="198">
        <f>IF( AND($M1754&lt;&gt;"", $N1754&lt;&gt;""), VLOOKUP( IF(ISERROR(VLOOKUP($M1754,Datos!$B$8:$C$13,2,0)),0,VLOOKUP($M1754,Datos!$B$8:$C$13,2,0)), Datos!$I$9:$N$13, IF(ISERROR(VLOOKUP($N1754,Datos!$B$17:$C$21,2,0)),0,VLOOKUP($N1754, Datos!$B$17:$C$21,2,0)+1),  0),  "-")</f>
        <v>22</v>
      </c>
      <c r="P1754" s="177"/>
      <c r="Q1754" s="177"/>
      <c r="R1754" s="177"/>
      <c r="S1754" s="178" t="s">
        <v>40</v>
      </c>
      <c r="T1754" s="198" t="str">
        <f>IF(ISERROR(VLOOKUP($S1754,Datos!$B$25:$C$29,2,0)),"", VLOOKUP($S1754,Datos!$B$25:$C$29,2,0))</f>
        <v>Alta</v>
      </c>
      <c r="U1754" s="198" t="str">
        <f>VLOOKUP($S1754,'Efectividad de Controles'!$B$5:$D$9,3,0)</f>
        <v>Impacto / Probabilidad</v>
      </c>
      <c r="V1754" s="177"/>
      <c r="W1754" s="177"/>
      <c r="X1754" s="178" t="s">
        <v>191</v>
      </c>
      <c r="Y1754" s="178" t="s">
        <v>196</v>
      </c>
      <c r="Z1754" s="198">
        <f>IF( AND($X1754&lt;&gt;"", $Y1754&lt;&gt;""), VLOOKUP( IF(ISERROR(VLOOKUP($X1754,Datos!$B$8:$C$13,2,0)),0,VLOOKUP($X1754,Datos!$B$8:$C$13,2,0)), Datos!$I$9:$N$13, IF(ISERROR(VLOOKUP($Y1754,Datos!$B$17:$C$21,2,0)),0,VLOOKUP($Y1754, Datos!$B$17:$C$21,2,0)+1),  0),  "-")</f>
        <v>25</v>
      </c>
      <c r="AA1754" s="177"/>
      <c r="AB1754" s="177"/>
      <c r="AC1754" s="179"/>
      <c r="AD1754" s="180"/>
      <c r="AE1754" s="198">
        <f t="shared" si="81"/>
        <v>22</v>
      </c>
      <c r="AF1754" s="198">
        <f t="shared" si="82"/>
        <v>25</v>
      </c>
      <c r="AG1754" s="178">
        <v>3</v>
      </c>
      <c r="AH1754" s="198" t="str">
        <f>IF(ISERROR(VLOOKUP($AG1754,Datos!$A$9:$E$13,2,0)),"",VLOOKUP($AG1754,Datos!$A$9:$E$13,2,0))</f>
        <v>3 Moderado</v>
      </c>
      <c r="AI1754" s="197" t="str">
        <f>IF(ISERROR(VLOOKUP($AJ1754,Datos!$D$8:$E$13,2,0)),0,VLOOKUP($AJ1754,Datos!$D$8:$E$13,2,0))</f>
        <v>Extremadamente Dañino</v>
      </c>
      <c r="AJ1754" s="198">
        <f>IF(ISERROR(VLOOKUP($X1754,Datos!$B$8:$E$13,3,0)), 0, VLOOKUP($X1754,Datos!$B$8:$E$13,3,0))</f>
        <v>4</v>
      </c>
      <c r="AK1754" s="198">
        <f>IF(ISERROR(VLOOKUP(AL1754,Datos!D1747:E1752,2,0)),0,VLOOKUP(AL1754,Datos!D1747:E1752,2,0))</f>
        <v>0</v>
      </c>
      <c r="AL1754" s="198">
        <f>IF(ISERROR(VLOOKUP(Y1754,Datos!B1747:E1752,3,0)),0,VLOOKUP(Y1754,Datos!B1747:E1752,3,0))</f>
        <v>0</v>
      </c>
      <c r="AM1754" s="198">
        <f t="shared" si="83"/>
        <v>4</v>
      </c>
      <c r="AN1754" s="198" t="str">
        <f>IF(ISERROR(VLOOKUP($AM1754,Datos!$I$24:$J$28,2,0)),"-",VLOOKUP($AM1754,Datos!$I$24:$J$28,2,0))</f>
        <v>Moderado</v>
      </c>
    </row>
    <row r="1755" spans="1:40" s="199" customFormat="1">
      <c r="A1755" s="196"/>
      <c r="B1755" s="177"/>
      <c r="C1755" s="177"/>
      <c r="D1755" s="177"/>
      <c r="E1755" s="177"/>
      <c r="F1755" s="177"/>
      <c r="G1755" s="177"/>
      <c r="H1755" s="177"/>
      <c r="I1755" s="177"/>
      <c r="J1755" s="177"/>
      <c r="K1755" s="177"/>
      <c r="L1755" s="177"/>
      <c r="M1755" s="178" t="s">
        <v>191</v>
      </c>
      <c r="N1755" s="178" t="s">
        <v>194</v>
      </c>
      <c r="O1755" s="198">
        <f>IF( AND($M1755&lt;&gt;"", $N1755&lt;&gt;""), VLOOKUP( IF(ISERROR(VLOOKUP($M1755,Datos!$B$8:$C$13,2,0)),0,VLOOKUP($M1755,Datos!$B$8:$C$13,2,0)), Datos!$I$9:$N$13, IF(ISERROR(VLOOKUP($N1755,Datos!$B$17:$C$21,2,0)),0,VLOOKUP($N1755, Datos!$B$17:$C$21,2,0)+1),  0),  "-")</f>
        <v>22</v>
      </c>
      <c r="P1755" s="177"/>
      <c r="Q1755" s="177"/>
      <c r="R1755" s="177"/>
      <c r="S1755" s="178" t="s">
        <v>40</v>
      </c>
      <c r="T1755" s="198" t="str">
        <f>IF(ISERROR(VLOOKUP($S1755,Datos!$B$25:$C$29,2,0)),"", VLOOKUP($S1755,Datos!$B$25:$C$29,2,0))</f>
        <v>Alta</v>
      </c>
      <c r="U1755" s="198" t="str">
        <f>VLOOKUP($S1755,'Efectividad de Controles'!$B$5:$D$9,3,0)</f>
        <v>Impacto / Probabilidad</v>
      </c>
      <c r="V1755" s="177"/>
      <c r="W1755" s="177"/>
      <c r="X1755" s="178" t="s">
        <v>191</v>
      </c>
      <c r="Y1755" s="178" t="s">
        <v>196</v>
      </c>
      <c r="Z1755" s="198">
        <f>IF( AND($X1755&lt;&gt;"", $Y1755&lt;&gt;""), VLOOKUP( IF(ISERROR(VLOOKUP($X1755,Datos!$B$8:$C$13,2,0)),0,VLOOKUP($X1755,Datos!$B$8:$C$13,2,0)), Datos!$I$9:$N$13, IF(ISERROR(VLOOKUP($Y1755,Datos!$B$17:$C$21,2,0)),0,VLOOKUP($Y1755, Datos!$B$17:$C$21,2,0)+1),  0),  "-")</f>
        <v>25</v>
      </c>
      <c r="AA1755" s="177"/>
      <c r="AB1755" s="177"/>
      <c r="AC1755" s="179"/>
      <c r="AD1755" s="180"/>
      <c r="AE1755" s="198">
        <f t="shared" si="81"/>
        <v>22</v>
      </c>
      <c r="AF1755" s="198">
        <f t="shared" si="82"/>
        <v>25</v>
      </c>
      <c r="AG1755" s="178">
        <v>3</v>
      </c>
      <c r="AH1755" s="198" t="str">
        <f>IF(ISERROR(VLOOKUP($AG1755,Datos!$A$9:$E$13,2,0)),"",VLOOKUP($AG1755,Datos!$A$9:$E$13,2,0))</f>
        <v>3 Moderado</v>
      </c>
      <c r="AI1755" s="197" t="str">
        <f>IF(ISERROR(VLOOKUP($AJ1755,Datos!$D$8:$E$13,2,0)),0,VLOOKUP($AJ1755,Datos!$D$8:$E$13,2,0))</f>
        <v>Extremadamente Dañino</v>
      </c>
      <c r="AJ1755" s="198">
        <f>IF(ISERROR(VLOOKUP($X1755,Datos!$B$8:$E$13,3,0)), 0, VLOOKUP($X1755,Datos!$B$8:$E$13,3,0))</f>
        <v>4</v>
      </c>
      <c r="AK1755" s="198">
        <f>IF(ISERROR(VLOOKUP(AL1755,Datos!D1748:E1753,2,0)),0,VLOOKUP(AL1755,Datos!D1748:E1753,2,0))</f>
        <v>0</v>
      </c>
      <c r="AL1755" s="198">
        <f>IF(ISERROR(VLOOKUP(Y1755,Datos!B1748:E1753,3,0)),0,VLOOKUP(Y1755,Datos!B1748:E1753,3,0))</f>
        <v>0</v>
      </c>
      <c r="AM1755" s="198">
        <f t="shared" si="83"/>
        <v>4</v>
      </c>
      <c r="AN1755" s="198" t="str">
        <f>IF(ISERROR(VLOOKUP($AM1755,Datos!$I$24:$J$28,2,0)),"-",VLOOKUP($AM1755,Datos!$I$24:$J$28,2,0))</f>
        <v>Moderado</v>
      </c>
    </row>
    <row r="1756" spans="1:40" s="199" customFormat="1">
      <c r="A1756" s="196"/>
      <c r="B1756" s="177"/>
      <c r="C1756" s="177"/>
      <c r="D1756" s="177"/>
      <c r="E1756" s="177"/>
      <c r="F1756" s="177"/>
      <c r="G1756" s="177"/>
      <c r="H1756" s="177"/>
      <c r="I1756" s="177"/>
      <c r="J1756" s="177"/>
      <c r="K1756" s="177"/>
      <c r="L1756" s="177"/>
      <c r="M1756" s="178" t="s">
        <v>191</v>
      </c>
      <c r="N1756" s="178" t="s">
        <v>194</v>
      </c>
      <c r="O1756" s="198">
        <f>IF( AND($M1756&lt;&gt;"", $N1756&lt;&gt;""), VLOOKUP( IF(ISERROR(VLOOKUP($M1756,Datos!$B$8:$C$13,2,0)),0,VLOOKUP($M1756,Datos!$B$8:$C$13,2,0)), Datos!$I$9:$N$13, IF(ISERROR(VLOOKUP($N1756,Datos!$B$17:$C$21,2,0)),0,VLOOKUP($N1756, Datos!$B$17:$C$21,2,0)+1),  0),  "-")</f>
        <v>22</v>
      </c>
      <c r="P1756" s="177"/>
      <c r="Q1756" s="177"/>
      <c r="R1756" s="177"/>
      <c r="S1756" s="178" t="s">
        <v>40</v>
      </c>
      <c r="T1756" s="198" t="str">
        <f>IF(ISERROR(VLOOKUP($S1756,Datos!$B$25:$C$29,2,0)),"", VLOOKUP($S1756,Datos!$B$25:$C$29,2,0))</f>
        <v>Alta</v>
      </c>
      <c r="U1756" s="198" t="str">
        <f>VLOOKUP($S1756,'Efectividad de Controles'!$B$5:$D$9,3,0)</f>
        <v>Impacto / Probabilidad</v>
      </c>
      <c r="V1756" s="177"/>
      <c r="W1756" s="177"/>
      <c r="X1756" s="178" t="s">
        <v>191</v>
      </c>
      <c r="Y1756" s="178" t="s">
        <v>196</v>
      </c>
      <c r="Z1756" s="198">
        <f>IF( AND($X1756&lt;&gt;"", $Y1756&lt;&gt;""), VLOOKUP( IF(ISERROR(VLOOKUP($X1756,Datos!$B$8:$C$13,2,0)),0,VLOOKUP($X1756,Datos!$B$8:$C$13,2,0)), Datos!$I$9:$N$13, IF(ISERROR(VLOOKUP($Y1756,Datos!$B$17:$C$21,2,0)),0,VLOOKUP($Y1756, Datos!$B$17:$C$21,2,0)+1),  0),  "-")</f>
        <v>25</v>
      </c>
      <c r="AA1756" s="177"/>
      <c r="AB1756" s="177"/>
      <c r="AC1756" s="179"/>
      <c r="AD1756" s="180"/>
      <c r="AE1756" s="198">
        <f t="shared" si="81"/>
        <v>22</v>
      </c>
      <c r="AF1756" s="198">
        <f t="shared" si="82"/>
        <v>25</v>
      </c>
      <c r="AG1756" s="178">
        <v>3</v>
      </c>
      <c r="AH1756" s="198" t="str">
        <f>IF(ISERROR(VLOOKUP($AG1756,Datos!$A$9:$E$13,2,0)),"",VLOOKUP($AG1756,Datos!$A$9:$E$13,2,0))</f>
        <v>3 Moderado</v>
      </c>
      <c r="AI1756" s="197" t="str">
        <f>IF(ISERROR(VLOOKUP($AJ1756,Datos!$D$8:$E$13,2,0)),0,VLOOKUP($AJ1756,Datos!$D$8:$E$13,2,0))</f>
        <v>Extremadamente Dañino</v>
      </c>
      <c r="AJ1756" s="198">
        <f>IF(ISERROR(VLOOKUP($X1756,Datos!$B$8:$E$13,3,0)), 0, VLOOKUP($X1756,Datos!$B$8:$E$13,3,0))</f>
        <v>4</v>
      </c>
      <c r="AK1756" s="198">
        <f>IF(ISERROR(VLOOKUP(AL1756,Datos!D1749:E1754,2,0)),0,VLOOKUP(AL1756,Datos!D1749:E1754,2,0))</f>
        <v>0</v>
      </c>
      <c r="AL1756" s="198">
        <f>IF(ISERROR(VLOOKUP(Y1756,Datos!B1749:E1754,3,0)),0,VLOOKUP(Y1756,Datos!B1749:E1754,3,0))</f>
        <v>0</v>
      </c>
      <c r="AM1756" s="198">
        <f t="shared" si="83"/>
        <v>4</v>
      </c>
      <c r="AN1756" s="198" t="str">
        <f>IF(ISERROR(VLOOKUP($AM1756,Datos!$I$24:$J$28,2,0)),"-",VLOOKUP($AM1756,Datos!$I$24:$J$28,2,0))</f>
        <v>Moderado</v>
      </c>
    </row>
    <row r="1757" spans="1:40" s="199" customFormat="1">
      <c r="A1757" s="196"/>
      <c r="B1757" s="177"/>
      <c r="C1757" s="177"/>
      <c r="D1757" s="177"/>
      <c r="E1757" s="177"/>
      <c r="F1757" s="177"/>
      <c r="G1757" s="177"/>
      <c r="H1757" s="177"/>
      <c r="I1757" s="177"/>
      <c r="J1757" s="177"/>
      <c r="K1757" s="177"/>
      <c r="L1757" s="177"/>
      <c r="M1757" s="178" t="s">
        <v>191</v>
      </c>
      <c r="N1757" s="178" t="s">
        <v>194</v>
      </c>
      <c r="O1757" s="198">
        <f>IF( AND($M1757&lt;&gt;"", $N1757&lt;&gt;""), VLOOKUP( IF(ISERROR(VLOOKUP($M1757,Datos!$B$8:$C$13,2,0)),0,VLOOKUP($M1757,Datos!$B$8:$C$13,2,0)), Datos!$I$9:$N$13, IF(ISERROR(VLOOKUP($N1757,Datos!$B$17:$C$21,2,0)),0,VLOOKUP($N1757, Datos!$B$17:$C$21,2,0)+1),  0),  "-")</f>
        <v>22</v>
      </c>
      <c r="P1757" s="177"/>
      <c r="Q1757" s="177"/>
      <c r="R1757" s="177"/>
      <c r="S1757" s="178" t="s">
        <v>40</v>
      </c>
      <c r="T1757" s="198" t="str">
        <f>IF(ISERROR(VLOOKUP($S1757,Datos!$B$25:$C$29,2,0)),"", VLOOKUP($S1757,Datos!$B$25:$C$29,2,0))</f>
        <v>Alta</v>
      </c>
      <c r="U1757" s="198" t="str">
        <f>VLOOKUP($S1757,'Efectividad de Controles'!$B$5:$D$9,3,0)</f>
        <v>Impacto / Probabilidad</v>
      </c>
      <c r="V1757" s="177"/>
      <c r="W1757" s="177"/>
      <c r="X1757" s="178" t="s">
        <v>191</v>
      </c>
      <c r="Y1757" s="178" t="s">
        <v>196</v>
      </c>
      <c r="Z1757" s="198">
        <f>IF( AND($X1757&lt;&gt;"", $Y1757&lt;&gt;""), VLOOKUP( IF(ISERROR(VLOOKUP($X1757,Datos!$B$8:$C$13,2,0)),0,VLOOKUP($X1757,Datos!$B$8:$C$13,2,0)), Datos!$I$9:$N$13, IF(ISERROR(VLOOKUP($Y1757,Datos!$B$17:$C$21,2,0)),0,VLOOKUP($Y1757, Datos!$B$17:$C$21,2,0)+1),  0),  "-")</f>
        <v>25</v>
      </c>
      <c r="AA1757" s="177"/>
      <c r="AB1757" s="177"/>
      <c r="AC1757" s="179"/>
      <c r="AD1757" s="180"/>
      <c r="AE1757" s="198">
        <f t="shared" si="81"/>
        <v>22</v>
      </c>
      <c r="AF1757" s="198">
        <f t="shared" si="82"/>
        <v>25</v>
      </c>
      <c r="AG1757" s="178">
        <v>3</v>
      </c>
      <c r="AH1757" s="198" t="str">
        <f>IF(ISERROR(VLOOKUP($AG1757,Datos!$A$9:$E$13,2,0)),"",VLOOKUP($AG1757,Datos!$A$9:$E$13,2,0))</f>
        <v>3 Moderado</v>
      </c>
      <c r="AI1757" s="197" t="str">
        <f>IF(ISERROR(VLOOKUP($AJ1757,Datos!$D$8:$E$13,2,0)),0,VLOOKUP($AJ1757,Datos!$D$8:$E$13,2,0))</f>
        <v>Extremadamente Dañino</v>
      </c>
      <c r="AJ1757" s="198">
        <f>IF(ISERROR(VLOOKUP($X1757,Datos!$B$8:$E$13,3,0)), 0, VLOOKUP($X1757,Datos!$B$8:$E$13,3,0))</f>
        <v>4</v>
      </c>
      <c r="AK1757" s="198">
        <f>IF(ISERROR(VLOOKUP(AL1757,Datos!D1750:E1755,2,0)),0,VLOOKUP(AL1757,Datos!D1750:E1755,2,0))</f>
        <v>0</v>
      </c>
      <c r="AL1757" s="198">
        <f>IF(ISERROR(VLOOKUP(Y1757,Datos!B1750:E1755,3,0)),0,VLOOKUP(Y1757,Datos!B1750:E1755,3,0))</f>
        <v>0</v>
      </c>
      <c r="AM1757" s="198">
        <f t="shared" si="83"/>
        <v>4</v>
      </c>
      <c r="AN1757" s="198" t="str">
        <f>IF(ISERROR(VLOOKUP($AM1757,Datos!$I$24:$J$28,2,0)),"-",VLOOKUP($AM1757,Datos!$I$24:$J$28,2,0))</f>
        <v>Moderado</v>
      </c>
    </row>
    <row r="1758" spans="1:40" s="199" customFormat="1">
      <c r="A1758" s="196"/>
      <c r="B1758" s="177"/>
      <c r="C1758" s="177"/>
      <c r="D1758" s="177"/>
      <c r="E1758" s="177"/>
      <c r="F1758" s="177"/>
      <c r="G1758" s="177"/>
      <c r="H1758" s="177"/>
      <c r="I1758" s="177"/>
      <c r="J1758" s="177"/>
      <c r="K1758" s="177"/>
      <c r="L1758" s="177"/>
      <c r="M1758" s="178" t="s">
        <v>191</v>
      </c>
      <c r="N1758" s="178" t="s">
        <v>194</v>
      </c>
      <c r="O1758" s="198">
        <f>IF( AND($M1758&lt;&gt;"", $N1758&lt;&gt;""), VLOOKUP( IF(ISERROR(VLOOKUP($M1758,Datos!$B$8:$C$13,2,0)),0,VLOOKUP($M1758,Datos!$B$8:$C$13,2,0)), Datos!$I$9:$N$13, IF(ISERROR(VLOOKUP($N1758,Datos!$B$17:$C$21,2,0)),0,VLOOKUP($N1758, Datos!$B$17:$C$21,2,0)+1),  0),  "-")</f>
        <v>22</v>
      </c>
      <c r="P1758" s="177"/>
      <c r="Q1758" s="177"/>
      <c r="R1758" s="177"/>
      <c r="S1758" s="178" t="s">
        <v>40</v>
      </c>
      <c r="T1758" s="198" t="str">
        <f>IF(ISERROR(VLOOKUP($S1758,Datos!$B$25:$C$29,2,0)),"", VLOOKUP($S1758,Datos!$B$25:$C$29,2,0))</f>
        <v>Alta</v>
      </c>
      <c r="U1758" s="198" t="str">
        <f>VLOOKUP($S1758,'Efectividad de Controles'!$B$5:$D$9,3,0)</f>
        <v>Impacto / Probabilidad</v>
      </c>
      <c r="V1758" s="177"/>
      <c r="W1758" s="177"/>
      <c r="X1758" s="178" t="s">
        <v>191</v>
      </c>
      <c r="Y1758" s="178" t="s">
        <v>196</v>
      </c>
      <c r="Z1758" s="198">
        <f>IF( AND($X1758&lt;&gt;"", $Y1758&lt;&gt;""), VLOOKUP( IF(ISERROR(VLOOKUP($X1758,Datos!$B$8:$C$13,2,0)),0,VLOOKUP($X1758,Datos!$B$8:$C$13,2,0)), Datos!$I$9:$N$13, IF(ISERROR(VLOOKUP($Y1758,Datos!$B$17:$C$21,2,0)),0,VLOOKUP($Y1758, Datos!$B$17:$C$21,2,0)+1),  0),  "-")</f>
        <v>25</v>
      </c>
      <c r="AA1758" s="177"/>
      <c r="AB1758" s="177"/>
      <c r="AC1758" s="179"/>
      <c r="AD1758" s="180"/>
      <c r="AE1758" s="198">
        <f t="shared" si="81"/>
        <v>22</v>
      </c>
      <c r="AF1758" s="198">
        <f t="shared" si="82"/>
        <v>25</v>
      </c>
      <c r="AG1758" s="178">
        <v>3</v>
      </c>
      <c r="AH1758" s="198" t="str">
        <f>IF(ISERROR(VLOOKUP($AG1758,Datos!$A$9:$E$13,2,0)),"",VLOOKUP($AG1758,Datos!$A$9:$E$13,2,0))</f>
        <v>3 Moderado</v>
      </c>
      <c r="AI1758" s="197" t="str">
        <f>IF(ISERROR(VLOOKUP($AJ1758,Datos!$D$8:$E$13,2,0)),0,VLOOKUP($AJ1758,Datos!$D$8:$E$13,2,0))</f>
        <v>Extremadamente Dañino</v>
      </c>
      <c r="AJ1758" s="198">
        <f>IF(ISERROR(VLOOKUP($X1758,Datos!$B$8:$E$13,3,0)), 0, VLOOKUP($X1758,Datos!$B$8:$E$13,3,0))</f>
        <v>4</v>
      </c>
      <c r="AK1758" s="198">
        <f>IF(ISERROR(VLOOKUP(AL1758,Datos!D1751:E1756,2,0)),0,VLOOKUP(AL1758,Datos!D1751:E1756,2,0))</f>
        <v>0</v>
      </c>
      <c r="AL1758" s="198">
        <f>IF(ISERROR(VLOOKUP(Y1758,Datos!B1751:E1756,3,0)),0,VLOOKUP(Y1758,Datos!B1751:E1756,3,0))</f>
        <v>0</v>
      </c>
      <c r="AM1758" s="198">
        <f t="shared" si="83"/>
        <v>4</v>
      </c>
      <c r="AN1758" s="198" t="str">
        <f>IF(ISERROR(VLOOKUP($AM1758,Datos!$I$24:$J$28,2,0)),"-",VLOOKUP($AM1758,Datos!$I$24:$J$28,2,0))</f>
        <v>Moderado</v>
      </c>
    </row>
    <row r="1759" spans="1:40" s="199" customFormat="1">
      <c r="A1759" s="196"/>
      <c r="B1759" s="177"/>
      <c r="C1759" s="177"/>
      <c r="D1759" s="177"/>
      <c r="E1759" s="177"/>
      <c r="F1759" s="177"/>
      <c r="G1759" s="177"/>
      <c r="H1759" s="177"/>
      <c r="I1759" s="177"/>
      <c r="J1759" s="177"/>
      <c r="K1759" s="177"/>
      <c r="L1759" s="177"/>
      <c r="M1759" s="178" t="s">
        <v>191</v>
      </c>
      <c r="N1759" s="178" t="s">
        <v>194</v>
      </c>
      <c r="O1759" s="198">
        <f>IF( AND($M1759&lt;&gt;"", $N1759&lt;&gt;""), VLOOKUP( IF(ISERROR(VLOOKUP($M1759,Datos!$B$8:$C$13,2,0)),0,VLOOKUP($M1759,Datos!$B$8:$C$13,2,0)), Datos!$I$9:$N$13, IF(ISERROR(VLOOKUP($N1759,Datos!$B$17:$C$21,2,0)),0,VLOOKUP($N1759, Datos!$B$17:$C$21,2,0)+1),  0),  "-")</f>
        <v>22</v>
      </c>
      <c r="P1759" s="177"/>
      <c r="Q1759" s="177"/>
      <c r="R1759" s="177"/>
      <c r="S1759" s="178" t="s">
        <v>40</v>
      </c>
      <c r="T1759" s="198" t="str">
        <f>IF(ISERROR(VLOOKUP($S1759,Datos!$B$25:$C$29,2,0)),"", VLOOKUP($S1759,Datos!$B$25:$C$29,2,0))</f>
        <v>Alta</v>
      </c>
      <c r="U1759" s="198" t="str">
        <f>VLOOKUP($S1759,'Efectividad de Controles'!$B$5:$D$9,3,0)</f>
        <v>Impacto / Probabilidad</v>
      </c>
      <c r="V1759" s="177"/>
      <c r="W1759" s="177"/>
      <c r="X1759" s="178" t="s">
        <v>191</v>
      </c>
      <c r="Y1759" s="178" t="s">
        <v>196</v>
      </c>
      <c r="Z1759" s="198">
        <f>IF( AND($X1759&lt;&gt;"", $Y1759&lt;&gt;""), VLOOKUP( IF(ISERROR(VLOOKUP($X1759,Datos!$B$8:$C$13,2,0)),0,VLOOKUP($X1759,Datos!$B$8:$C$13,2,0)), Datos!$I$9:$N$13, IF(ISERROR(VLOOKUP($Y1759,Datos!$B$17:$C$21,2,0)),0,VLOOKUP($Y1759, Datos!$B$17:$C$21,2,0)+1),  0),  "-")</f>
        <v>25</v>
      </c>
      <c r="AA1759" s="177"/>
      <c r="AB1759" s="177"/>
      <c r="AC1759" s="179"/>
      <c r="AD1759" s="180"/>
      <c r="AE1759" s="198">
        <f t="shared" si="81"/>
        <v>22</v>
      </c>
      <c r="AF1759" s="198">
        <f t="shared" si="82"/>
        <v>25</v>
      </c>
      <c r="AG1759" s="178">
        <v>3</v>
      </c>
      <c r="AH1759" s="198" t="str">
        <f>IF(ISERROR(VLOOKUP($AG1759,Datos!$A$9:$E$13,2,0)),"",VLOOKUP($AG1759,Datos!$A$9:$E$13,2,0))</f>
        <v>3 Moderado</v>
      </c>
      <c r="AI1759" s="197" t="str">
        <f>IF(ISERROR(VLOOKUP($AJ1759,Datos!$D$8:$E$13,2,0)),0,VLOOKUP($AJ1759,Datos!$D$8:$E$13,2,0))</f>
        <v>Extremadamente Dañino</v>
      </c>
      <c r="AJ1759" s="198">
        <f>IF(ISERROR(VLOOKUP($X1759,Datos!$B$8:$E$13,3,0)), 0, VLOOKUP($X1759,Datos!$B$8:$E$13,3,0))</f>
        <v>4</v>
      </c>
      <c r="AK1759" s="198">
        <f>IF(ISERROR(VLOOKUP(AL1759,Datos!D1752:E1757,2,0)),0,VLOOKUP(AL1759,Datos!D1752:E1757,2,0))</f>
        <v>0</v>
      </c>
      <c r="AL1759" s="198">
        <f>IF(ISERROR(VLOOKUP(Y1759,Datos!B1752:E1757,3,0)),0,VLOOKUP(Y1759,Datos!B1752:E1757,3,0))</f>
        <v>0</v>
      </c>
      <c r="AM1759" s="198">
        <f t="shared" si="83"/>
        <v>4</v>
      </c>
      <c r="AN1759" s="198" t="str">
        <f>IF(ISERROR(VLOOKUP($AM1759,Datos!$I$24:$J$28,2,0)),"-",VLOOKUP($AM1759,Datos!$I$24:$J$28,2,0))</f>
        <v>Moderado</v>
      </c>
    </row>
    <row r="1760" spans="1:40" s="199" customFormat="1">
      <c r="A1760" s="196"/>
      <c r="B1760" s="177"/>
      <c r="C1760" s="177"/>
      <c r="D1760" s="177"/>
      <c r="E1760" s="177"/>
      <c r="F1760" s="177"/>
      <c r="G1760" s="177"/>
      <c r="H1760" s="177"/>
      <c r="I1760" s="177"/>
      <c r="J1760" s="177"/>
      <c r="K1760" s="177"/>
      <c r="L1760" s="177"/>
      <c r="M1760" s="178" t="s">
        <v>191</v>
      </c>
      <c r="N1760" s="178" t="s">
        <v>194</v>
      </c>
      <c r="O1760" s="198">
        <f>IF( AND($M1760&lt;&gt;"", $N1760&lt;&gt;""), VLOOKUP( IF(ISERROR(VLOOKUP($M1760,Datos!$B$8:$C$13,2,0)),0,VLOOKUP($M1760,Datos!$B$8:$C$13,2,0)), Datos!$I$9:$N$13, IF(ISERROR(VLOOKUP($N1760,Datos!$B$17:$C$21,2,0)),0,VLOOKUP($N1760, Datos!$B$17:$C$21,2,0)+1),  0),  "-")</f>
        <v>22</v>
      </c>
      <c r="P1760" s="177"/>
      <c r="Q1760" s="177"/>
      <c r="R1760" s="177"/>
      <c r="S1760" s="178" t="s">
        <v>40</v>
      </c>
      <c r="T1760" s="198" t="str">
        <f>IF(ISERROR(VLOOKUP($S1760,Datos!$B$25:$C$29,2,0)),"", VLOOKUP($S1760,Datos!$B$25:$C$29,2,0))</f>
        <v>Alta</v>
      </c>
      <c r="U1760" s="198" t="str">
        <f>VLOOKUP($S1760,'Efectividad de Controles'!$B$5:$D$9,3,0)</f>
        <v>Impacto / Probabilidad</v>
      </c>
      <c r="V1760" s="177"/>
      <c r="W1760" s="177"/>
      <c r="X1760" s="178" t="s">
        <v>191</v>
      </c>
      <c r="Y1760" s="178" t="s">
        <v>196</v>
      </c>
      <c r="Z1760" s="198">
        <f>IF( AND($X1760&lt;&gt;"", $Y1760&lt;&gt;""), VLOOKUP( IF(ISERROR(VLOOKUP($X1760,Datos!$B$8:$C$13,2,0)),0,VLOOKUP($X1760,Datos!$B$8:$C$13,2,0)), Datos!$I$9:$N$13, IF(ISERROR(VLOOKUP($Y1760,Datos!$B$17:$C$21,2,0)),0,VLOOKUP($Y1760, Datos!$B$17:$C$21,2,0)+1),  0),  "-")</f>
        <v>25</v>
      </c>
      <c r="AA1760" s="177"/>
      <c r="AB1760" s="177"/>
      <c r="AC1760" s="179"/>
      <c r="AD1760" s="180"/>
      <c r="AE1760" s="198">
        <f t="shared" si="81"/>
        <v>22</v>
      </c>
      <c r="AF1760" s="198">
        <f t="shared" si="82"/>
        <v>25</v>
      </c>
      <c r="AG1760" s="178">
        <v>3</v>
      </c>
      <c r="AH1760" s="198" t="str">
        <f>IF(ISERROR(VLOOKUP($AG1760,Datos!$A$9:$E$13,2,0)),"",VLOOKUP($AG1760,Datos!$A$9:$E$13,2,0))</f>
        <v>3 Moderado</v>
      </c>
      <c r="AI1760" s="197" t="str">
        <f>IF(ISERROR(VLOOKUP($AJ1760,Datos!$D$8:$E$13,2,0)),0,VLOOKUP($AJ1760,Datos!$D$8:$E$13,2,0))</f>
        <v>Extremadamente Dañino</v>
      </c>
      <c r="AJ1760" s="198">
        <f>IF(ISERROR(VLOOKUP($X1760,Datos!$B$8:$E$13,3,0)), 0, VLOOKUP($X1760,Datos!$B$8:$E$13,3,0))</f>
        <v>4</v>
      </c>
      <c r="AK1760" s="198">
        <f>IF(ISERROR(VLOOKUP(AL1760,Datos!D1753:E1758,2,0)),0,VLOOKUP(AL1760,Datos!D1753:E1758,2,0))</f>
        <v>0</v>
      </c>
      <c r="AL1760" s="198">
        <f>IF(ISERROR(VLOOKUP(Y1760,Datos!B1753:E1758,3,0)),0,VLOOKUP(Y1760,Datos!B1753:E1758,3,0))</f>
        <v>0</v>
      </c>
      <c r="AM1760" s="198">
        <f t="shared" si="83"/>
        <v>4</v>
      </c>
      <c r="AN1760" s="198" t="str">
        <f>IF(ISERROR(VLOOKUP($AM1760,Datos!$I$24:$J$28,2,0)),"-",VLOOKUP($AM1760,Datos!$I$24:$J$28,2,0))</f>
        <v>Moderado</v>
      </c>
    </row>
    <row r="1761" spans="1:40" s="199" customFormat="1">
      <c r="A1761" s="196"/>
      <c r="B1761" s="177"/>
      <c r="C1761" s="177"/>
      <c r="D1761" s="177"/>
      <c r="E1761" s="177"/>
      <c r="F1761" s="177"/>
      <c r="G1761" s="177"/>
      <c r="H1761" s="177"/>
      <c r="I1761" s="177"/>
      <c r="J1761" s="177"/>
      <c r="K1761" s="177"/>
      <c r="L1761" s="177"/>
      <c r="M1761" s="178" t="s">
        <v>191</v>
      </c>
      <c r="N1761" s="178" t="s">
        <v>194</v>
      </c>
      <c r="O1761" s="198">
        <f>IF( AND($M1761&lt;&gt;"", $N1761&lt;&gt;""), VLOOKUP( IF(ISERROR(VLOOKUP($M1761,Datos!$B$8:$C$13,2,0)),0,VLOOKUP($M1761,Datos!$B$8:$C$13,2,0)), Datos!$I$9:$N$13, IF(ISERROR(VLOOKUP($N1761,Datos!$B$17:$C$21,2,0)),0,VLOOKUP($N1761, Datos!$B$17:$C$21,2,0)+1),  0),  "-")</f>
        <v>22</v>
      </c>
      <c r="P1761" s="177"/>
      <c r="Q1761" s="177"/>
      <c r="R1761" s="177"/>
      <c r="S1761" s="178" t="s">
        <v>40</v>
      </c>
      <c r="T1761" s="198" t="str">
        <f>IF(ISERROR(VLOOKUP($S1761,Datos!$B$25:$C$29,2,0)),"", VLOOKUP($S1761,Datos!$B$25:$C$29,2,0))</f>
        <v>Alta</v>
      </c>
      <c r="U1761" s="198" t="str">
        <f>VLOOKUP($S1761,'Efectividad de Controles'!$B$5:$D$9,3,0)</f>
        <v>Impacto / Probabilidad</v>
      </c>
      <c r="V1761" s="177"/>
      <c r="W1761" s="177"/>
      <c r="X1761" s="178" t="s">
        <v>191</v>
      </c>
      <c r="Y1761" s="178" t="s">
        <v>196</v>
      </c>
      <c r="Z1761" s="198">
        <f>IF( AND($X1761&lt;&gt;"", $Y1761&lt;&gt;""), VLOOKUP( IF(ISERROR(VLOOKUP($X1761,Datos!$B$8:$C$13,2,0)),0,VLOOKUP($X1761,Datos!$B$8:$C$13,2,0)), Datos!$I$9:$N$13, IF(ISERROR(VLOOKUP($Y1761,Datos!$B$17:$C$21,2,0)),0,VLOOKUP($Y1761, Datos!$B$17:$C$21,2,0)+1),  0),  "-")</f>
        <v>25</v>
      </c>
      <c r="AA1761" s="177"/>
      <c r="AB1761" s="177"/>
      <c r="AC1761" s="179"/>
      <c r="AD1761" s="180"/>
      <c r="AE1761" s="198">
        <f t="shared" ref="AE1761:AE1824" si="84">+O1761</f>
        <v>22</v>
      </c>
      <c r="AF1761" s="198">
        <f t="shared" ref="AF1761:AF1824" si="85">+Z1761</f>
        <v>25</v>
      </c>
      <c r="AG1761" s="178">
        <v>3</v>
      </c>
      <c r="AH1761" s="198" t="str">
        <f>IF(ISERROR(VLOOKUP($AG1761,Datos!$A$9:$E$13,2,0)),"",VLOOKUP($AG1761,Datos!$A$9:$E$13,2,0))</f>
        <v>3 Moderado</v>
      </c>
      <c r="AI1761" s="197" t="str">
        <f>IF(ISERROR(VLOOKUP($AJ1761,Datos!$D$8:$E$13,2,0)),0,VLOOKUP($AJ1761,Datos!$D$8:$E$13,2,0))</f>
        <v>Extremadamente Dañino</v>
      </c>
      <c r="AJ1761" s="198">
        <f>IF(ISERROR(VLOOKUP($X1761,Datos!$B$8:$E$13,3,0)), 0, VLOOKUP($X1761,Datos!$B$8:$E$13,3,0))</f>
        <v>4</v>
      </c>
      <c r="AK1761" s="198">
        <f>IF(ISERROR(VLOOKUP(AL1761,Datos!D1754:E1759,2,0)),0,VLOOKUP(AL1761,Datos!D1754:E1759,2,0))</f>
        <v>0</v>
      </c>
      <c r="AL1761" s="198">
        <f>IF(ISERROR(VLOOKUP(Y1761,Datos!B1754:E1759,3,0)),0,VLOOKUP(Y1761,Datos!B1754:E1759,3,0))</f>
        <v>0</v>
      </c>
      <c r="AM1761" s="198">
        <f t="shared" ref="AM1761:AM1824" si="86">+AL1761+AJ1761</f>
        <v>4</v>
      </c>
      <c r="AN1761" s="198" t="str">
        <f>IF(ISERROR(VLOOKUP($AM1761,Datos!$I$24:$J$28,2,0)),"-",VLOOKUP($AM1761,Datos!$I$24:$J$28,2,0))</f>
        <v>Moderado</v>
      </c>
    </row>
    <row r="1762" spans="1:40" s="199" customFormat="1">
      <c r="A1762" s="196"/>
      <c r="B1762" s="177"/>
      <c r="C1762" s="177"/>
      <c r="D1762" s="177"/>
      <c r="E1762" s="177"/>
      <c r="F1762" s="177"/>
      <c r="G1762" s="177"/>
      <c r="H1762" s="177"/>
      <c r="I1762" s="177"/>
      <c r="J1762" s="177"/>
      <c r="K1762" s="177"/>
      <c r="L1762" s="177"/>
      <c r="M1762" s="178" t="s">
        <v>191</v>
      </c>
      <c r="N1762" s="178" t="s">
        <v>194</v>
      </c>
      <c r="O1762" s="198">
        <f>IF( AND($M1762&lt;&gt;"", $N1762&lt;&gt;""), VLOOKUP( IF(ISERROR(VLOOKUP($M1762,Datos!$B$8:$C$13,2,0)),0,VLOOKUP($M1762,Datos!$B$8:$C$13,2,0)), Datos!$I$9:$N$13, IF(ISERROR(VLOOKUP($N1762,Datos!$B$17:$C$21,2,0)),0,VLOOKUP($N1762, Datos!$B$17:$C$21,2,0)+1),  0),  "-")</f>
        <v>22</v>
      </c>
      <c r="P1762" s="177"/>
      <c r="Q1762" s="177"/>
      <c r="R1762" s="177"/>
      <c r="S1762" s="178" t="s">
        <v>40</v>
      </c>
      <c r="T1762" s="198" t="str">
        <f>IF(ISERROR(VLOOKUP($S1762,Datos!$B$25:$C$29,2,0)),"", VLOOKUP($S1762,Datos!$B$25:$C$29,2,0))</f>
        <v>Alta</v>
      </c>
      <c r="U1762" s="198" t="str">
        <f>VLOOKUP($S1762,'Efectividad de Controles'!$B$5:$D$9,3,0)</f>
        <v>Impacto / Probabilidad</v>
      </c>
      <c r="V1762" s="177"/>
      <c r="W1762" s="177"/>
      <c r="X1762" s="178" t="s">
        <v>191</v>
      </c>
      <c r="Y1762" s="178" t="s">
        <v>196</v>
      </c>
      <c r="Z1762" s="198">
        <f>IF( AND($X1762&lt;&gt;"", $Y1762&lt;&gt;""), VLOOKUP( IF(ISERROR(VLOOKUP($X1762,Datos!$B$8:$C$13,2,0)),0,VLOOKUP($X1762,Datos!$B$8:$C$13,2,0)), Datos!$I$9:$N$13, IF(ISERROR(VLOOKUP($Y1762,Datos!$B$17:$C$21,2,0)),0,VLOOKUP($Y1762, Datos!$B$17:$C$21,2,0)+1),  0),  "-")</f>
        <v>25</v>
      </c>
      <c r="AA1762" s="177"/>
      <c r="AB1762" s="177"/>
      <c r="AC1762" s="179"/>
      <c r="AD1762" s="180"/>
      <c r="AE1762" s="198">
        <f t="shared" si="84"/>
        <v>22</v>
      </c>
      <c r="AF1762" s="198">
        <f t="shared" si="85"/>
        <v>25</v>
      </c>
      <c r="AG1762" s="178">
        <v>3</v>
      </c>
      <c r="AH1762" s="198" t="str">
        <f>IF(ISERROR(VLOOKUP($AG1762,Datos!$A$9:$E$13,2,0)),"",VLOOKUP($AG1762,Datos!$A$9:$E$13,2,0))</f>
        <v>3 Moderado</v>
      </c>
      <c r="AI1762" s="197" t="str">
        <f>IF(ISERROR(VLOOKUP($AJ1762,Datos!$D$8:$E$13,2,0)),0,VLOOKUP($AJ1762,Datos!$D$8:$E$13,2,0))</f>
        <v>Extremadamente Dañino</v>
      </c>
      <c r="AJ1762" s="198">
        <f>IF(ISERROR(VLOOKUP($X1762,Datos!$B$8:$E$13,3,0)), 0, VLOOKUP($X1762,Datos!$B$8:$E$13,3,0))</f>
        <v>4</v>
      </c>
      <c r="AK1762" s="198">
        <f>IF(ISERROR(VLOOKUP(AL1762,Datos!D1755:E1760,2,0)),0,VLOOKUP(AL1762,Datos!D1755:E1760,2,0))</f>
        <v>0</v>
      </c>
      <c r="AL1762" s="198">
        <f>IF(ISERROR(VLOOKUP(Y1762,Datos!B1755:E1760,3,0)),0,VLOOKUP(Y1762,Datos!B1755:E1760,3,0))</f>
        <v>0</v>
      </c>
      <c r="AM1762" s="198">
        <f t="shared" si="86"/>
        <v>4</v>
      </c>
      <c r="AN1762" s="198" t="str">
        <f>IF(ISERROR(VLOOKUP($AM1762,Datos!$I$24:$J$28,2,0)),"-",VLOOKUP($AM1762,Datos!$I$24:$J$28,2,0))</f>
        <v>Moderado</v>
      </c>
    </row>
    <row r="1763" spans="1:40" s="199" customFormat="1">
      <c r="A1763" s="196"/>
      <c r="B1763" s="177"/>
      <c r="C1763" s="177"/>
      <c r="D1763" s="177"/>
      <c r="E1763" s="177"/>
      <c r="F1763" s="177"/>
      <c r="G1763" s="177"/>
      <c r="H1763" s="177"/>
      <c r="I1763" s="177"/>
      <c r="J1763" s="177"/>
      <c r="K1763" s="177"/>
      <c r="L1763" s="177"/>
      <c r="M1763" s="178" t="s">
        <v>191</v>
      </c>
      <c r="N1763" s="178" t="s">
        <v>194</v>
      </c>
      <c r="O1763" s="198">
        <f>IF( AND($M1763&lt;&gt;"", $N1763&lt;&gt;""), VLOOKUP( IF(ISERROR(VLOOKUP($M1763,Datos!$B$8:$C$13,2,0)),0,VLOOKUP($M1763,Datos!$B$8:$C$13,2,0)), Datos!$I$9:$N$13, IF(ISERROR(VLOOKUP($N1763,Datos!$B$17:$C$21,2,0)),0,VLOOKUP($N1763, Datos!$B$17:$C$21,2,0)+1),  0),  "-")</f>
        <v>22</v>
      </c>
      <c r="P1763" s="177"/>
      <c r="Q1763" s="177"/>
      <c r="R1763" s="177"/>
      <c r="S1763" s="178" t="s">
        <v>40</v>
      </c>
      <c r="T1763" s="198" t="str">
        <f>IF(ISERROR(VLOOKUP($S1763,Datos!$B$25:$C$29,2,0)),"", VLOOKUP($S1763,Datos!$B$25:$C$29,2,0))</f>
        <v>Alta</v>
      </c>
      <c r="U1763" s="198" t="str">
        <f>VLOOKUP($S1763,'Efectividad de Controles'!$B$5:$D$9,3,0)</f>
        <v>Impacto / Probabilidad</v>
      </c>
      <c r="V1763" s="177"/>
      <c r="W1763" s="177"/>
      <c r="X1763" s="178" t="s">
        <v>191</v>
      </c>
      <c r="Y1763" s="178" t="s">
        <v>196</v>
      </c>
      <c r="Z1763" s="198">
        <f>IF( AND($X1763&lt;&gt;"", $Y1763&lt;&gt;""), VLOOKUP( IF(ISERROR(VLOOKUP($X1763,Datos!$B$8:$C$13,2,0)),0,VLOOKUP($X1763,Datos!$B$8:$C$13,2,0)), Datos!$I$9:$N$13, IF(ISERROR(VLOOKUP($Y1763,Datos!$B$17:$C$21,2,0)),0,VLOOKUP($Y1763, Datos!$B$17:$C$21,2,0)+1),  0),  "-")</f>
        <v>25</v>
      </c>
      <c r="AA1763" s="177"/>
      <c r="AB1763" s="177"/>
      <c r="AC1763" s="179"/>
      <c r="AD1763" s="180"/>
      <c r="AE1763" s="198">
        <f t="shared" si="84"/>
        <v>22</v>
      </c>
      <c r="AF1763" s="198">
        <f t="shared" si="85"/>
        <v>25</v>
      </c>
      <c r="AG1763" s="178">
        <v>3</v>
      </c>
      <c r="AH1763" s="198" t="str">
        <f>IF(ISERROR(VLOOKUP($AG1763,Datos!$A$9:$E$13,2,0)),"",VLOOKUP($AG1763,Datos!$A$9:$E$13,2,0))</f>
        <v>3 Moderado</v>
      </c>
      <c r="AI1763" s="197" t="str">
        <f>IF(ISERROR(VLOOKUP($AJ1763,Datos!$D$8:$E$13,2,0)),0,VLOOKUP($AJ1763,Datos!$D$8:$E$13,2,0))</f>
        <v>Extremadamente Dañino</v>
      </c>
      <c r="AJ1763" s="198">
        <f>IF(ISERROR(VLOOKUP($X1763,Datos!$B$8:$E$13,3,0)), 0, VLOOKUP($X1763,Datos!$B$8:$E$13,3,0))</f>
        <v>4</v>
      </c>
      <c r="AK1763" s="198">
        <f>IF(ISERROR(VLOOKUP(AL1763,Datos!D1756:E1761,2,0)),0,VLOOKUP(AL1763,Datos!D1756:E1761,2,0))</f>
        <v>0</v>
      </c>
      <c r="AL1763" s="198">
        <f>IF(ISERROR(VLOOKUP(Y1763,Datos!B1756:E1761,3,0)),0,VLOOKUP(Y1763,Datos!B1756:E1761,3,0))</f>
        <v>0</v>
      </c>
      <c r="AM1763" s="198">
        <f t="shared" si="86"/>
        <v>4</v>
      </c>
      <c r="AN1763" s="198" t="str">
        <f>IF(ISERROR(VLOOKUP($AM1763,Datos!$I$24:$J$28,2,0)),"-",VLOOKUP($AM1763,Datos!$I$24:$J$28,2,0))</f>
        <v>Moderado</v>
      </c>
    </row>
    <row r="1764" spans="1:40" s="199" customFormat="1">
      <c r="A1764" s="196"/>
      <c r="B1764" s="177"/>
      <c r="C1764" s="177"/>
      <c r="D1764" s="177"/>
      <c r="E1764" s="177"/>
      <c r="F1764" s="177"/>
      <c r="G1764" s="177"/>
      <c r="H1764" s="177"/>
      <c r="I1764" s="177"/>
      <c r="J1764" s="177"/>
      <c r="K1764" s="177"/>
      <c r="L1764" s="177"/>
      <c r="M1764" s="178" t="s">
        <v>191</v>
      </c>
      <c r="N1764" s="178" t="s">
        <v>194</v>
      </c>
      <c r="O1764" s="198">
        <f>IF( AND($M1764&lt;&gt;"", $N1764&lt;&gt;""), VLOOKUP( IF(ISERROR(VLOOKUP($M1764,Datos!$B$8:$C$13,2,0)),0,VLOOKUP($M1764,Datos!$B$8:$C$13,2,0)), Datos!$I$9:$N$13, IF(ISERROR(VLOOKUP($N1764,Datos!$B$17:$C$21,2,0)),0,VLOOKUP($N1764, Datos!$B$17:$C$21,2,0)+1),  0),  "-")</f>
        <v>22</v>
      </c>
      <c r="P1764" s="177"/>
      <c r="Q1764" s="177"/>
      <c r="R1764" s="177"/>
      <c r="S1764" s="178" t="s">
        <v>40</v>
      </c>
      <c r="T1764" s="198" t="str">
        <f>IF(ISERROR(VLOOKUP($S1764,Datos!$B$25:$C$29,2,0)),"", VLOOKUP($S1764,Datos!$B$25:$C$29,2,0))</f>
        <v>Alta</v>
      </c>
      <c r="U1764" s="198" t="str">
        <f>VLOOKUP($S1764,'Efectividad de Controles'!$B$5:$D$9,3,0)</f>
        <v>Impacto / Probabilidad</v>
      </c>
      <c r="V1764" s="177"/>
      <c r="W1764" s="177"/>
      <c r="X1764" s="178" t="s">
        <v>191</v>
      </c>
      <c r="Y1764" s="178" t="s">
        <v>196</v>
      </c>
      <c r="Z1764" s="198">
        <f>IF( AND($X1764&lt;&gt;"", $Y1764&lt;&gt;""), VLOOKUP( IF(ISERROR(VLOOKUP($X1764,Datos!$B$8:$C$13,2,0)),0,VLOOKUP($X1764,Datos!$B$8:$C$13,2,0)), Datos!$I$9:$N$13, IF(ISERROR(VLOOKUP($Y1764,Datos!$B$17:$C$21,2,0)),0,VLOOKUP($Y1764, Datos!$B$17:$C$21,2,0)+1),  0),  "-")</f>
        <v>25</v>
      </c>
      <c r="AA1764" s="177"/>
      <c r="AB1764" s="177"/>
      <c r="AC1764" s="179"/>
      <c r="AD1764" s="180"/>
      <c r="AE1764" s="198">
        <f t="shared" si="84"/>
        <v>22</v>
      </c>
      <c r="AF1764" s="198">
        <f t="shared" si="85"/>
        <v>25</v>
      </c>
      <c r="AG1764" s="178">
        <v>3</v>
      </c>
      <c r="AH1764" s="198" t="str">
        <f>IF(ISERROR(VLOOKUP($AG1764,Datos!$A$9:$E$13,2,0)),"",VLOOKUP($AG1764,Datos!$A$9:$E$13,2,0))</f>
        <v>3 Moderado</v>
      </c>
      <c r="AI1764" s="197" t="str">
        <f>IF(ISERROR(VLOOKUP($AJ1764,Datos!$D$8:$E$13,2,0)),0,VLOOKUP($AJ1764,Datos!$D$8:$E$13,2,0))</f>
        <v>Extremadamente Dañino</v>
      </c>
      <c r="AJ1764" s="198">
        <f>IF(ISERROR(VLOOKUP($X1764,Datos!$B$8:$E$13,3,0)), 0, VLOOKUP($X1764,Datos!$B$8:$E$13,3,0))</f>
        <v>4</v>
      </c>
      <c r="AK1764" s="198">
        <f>IF(ISERROR(VLOOKUP(AL1764,Datos!D1757:E1762,2,0)),0,VLOOKUP(AL1764,Datos!D1757:E1762,2,0))</f>
        <v>0</v>
      </c>
      <c r="AL1764" s="198">
        <f>IF(ISERROR(VLOOKUP(Y1764,Datos!B1757:E1762,3,0)),0,VLOOKUP(Y1764,Datos!B1757:E1762,3,0))</f>
        <v>0</v>
      </c>
      <c r="AM1764" s="198">
        <f t="shared" si="86"/>
        <v>4</v>
      </c>
      <c r="AN1764" s="198" t="str">
        <f>IF(ISERROR(VLOOKUP($AM1764,Datos!$I$24:$J$28,2,0)),"-",VLOOKUP($AM1764,Datos!$I$24:$J$28,2,0))</f>
        <v>Moderado</v>
      </c>
    </row>
    <row r="1765" spans="1:40" s="199" customFormat="1">
      <c r="A1765" s="196"/>
      <c r="B1765" s="177"/>
      <c r="C1765" s="177"/>
      <c r="D1765" s="177"/>
      <c r="E1765" s="177"/>
      <c r="F1765" s="177"/>
      <c r="G1765" s="177"/>
      <c r="H1765" s="177"/>
      <c r="I1765" s="177"/>
      <c r="J1765" s="177"/>
      <c r="K1765" s="177"/>
      <c r="L1765" s="177"/>
      <c r="M1765" s="178" t="s">
        <v>191</v>
      </c>
      <c r="N1765" s="178" t="s">
        <v>194</v>
      </c>
      <c r="O1765" s="198">
        <f>IF( AND($M1765&lt;&gt;"", $N1765&lt;&gt;""), VLOOKUP( IF(ISERROR(VLOOKUP($M1765,Datos!$B$8:$C$13,2,0)),0,VLOOKUP($M1765,Datos!$B$8:$C$13,2,0)), Datos!$I$9:$N$13, IF(ISERROR(VLOOKUP($N1765,Datos!$B$17:$C$21,2,0)),0,VLOOKUP($N1765, Datos!$B$17:$C$21,2,0)+1),  0),  "-")</f>
        <v>22</v>
      </c>
      <c r="P1765" s="177"/>
      <c r="Q1765" s="177"/>
      <c r="R1765" s="177"/>
      <c r="S1765" s="178" t="s">
        <v>40</v>
      </c>
      <c r="T1765" s="198" t="str">
        <f>IF(ISERROR(VLOOKUP($S1765,Datos!$B$25:$C$29,2,0)),"", VLOOKUP($S1765,Datos!$B$25:$C$29,2,0))</f>
        <v>Alta</v>
      </c>
      <c r="U1765" s="198" t="str">
        <f>VLOOKUP($S1765,'Efectividad de Controles'!$B$5:$D$9,3,0)</f>
        <v>Impacto / Probabilidad</v>
      </c>
      <c r="V1765" s="177"/>
      <c r="W1765" s="177"/>
      <c r="X1765" s="178" t="s">
        <v>191</v>
      </c>
      <c r="Y1765" s="178" t="s">
        <v>196</v>
      </c>
      <c r="Z1765" s="198">
        <f>IF( AND($X1765&lt;&gt;"", $Y1765&lt;&gt;""), VLOOKUP( IF(ISERROR(VLOOKUP($X1765,Datos!$B$8:$C$13,2,0)),0,VLOOKUP($X1765,Datos!$B$8:$C$13,2,0)), Datos!$I$9:$N$13, IF(ISERROR(VLOOKUP($Y1765,Datos!$B$17:$C$21,2,0)),0,VLOOKUP($Y1765, Datos!$B$17:$C$21,2,0)+1),  0),  "-")</f>
        <v>25</v>
      </c>
      <c r="AA1765" s="177"/>
      <c r="AB1765" s="177"/>
      <c r="AC1765" s="179"/>
      <c r="AD1765" s="180"/>
      <c r="AE1765" s="198">
        <f t="shared" si="84"/>
        <v>22</v>
      </c>
      <c r="AF1765" s="198">
        <f t="shared" si="85"/>
        <v>25</v>
      </c>
      <c r="AG1765" s="178">
        <v>3</v>
      </c>
      <c r="AH1765" s="198" t="str">
        <f>IF(ISERROR(VLOOKUP($AG1765,Datos!$A$9:$E$13,2,0)),"",VLOOKUP($AG1765,Datos!$A$9:$E$13,2,0))</f>
        <v>3 Moderado</v>
      </c>
      <c r="AI1765" s="197" t="str">
        <f>IF(ISERROR(VLOOKUP($AJ1765,Datos!$D$8:$E$13,2,0)),0,VLOOKUP($AJ1765,Datos!$D$8:$E$13,2,0))</f>
        <v>Extremadamente Dañino</v>
      </c>
      <c r="AJ1765" s="198">
        <f>IF(ISERROR(VLOOKUP($X1765,Datos!$B$8:$E$13,3,0)), 0, VLOOKUP($X1765,Datos!$B$8:$E$13,3,0))</f>
        <v>4</v>
      </c>
      <c r="AK1765" s="198">
        <f>IF(ISERROR(VLOOKUP(AL1765,Datos!D1758:E1763,2,0)),0,VLOOKUP(AL1765,Datos!D1758:E1763,2,0))</f>
        <v>0</v>
      </c>
      <c r="AL1765" s="198">
        <f>IF(ISERROR(VLOOKUP(Y1765,Datos!B1758:E1763,3,0)),0,VLOOKUP(Y1765,Datos!B1758:E1763,3,0))</f>
        <v>0</v>
      </c>
      <c r="AM1765" s="198">
        <f t="shared" si="86"/>
        <v>4</v>
      </c>
      <c r="AN1765" s="198" t="str">
        <f>IF(ISERROR(VLOOKUP($AM1765,Datos!$I$24:$J$28,2,0)),"-",VLOOKUP($AM1765,Datos!$I$24:$J$28,2,0))</f>
        <v>Moderado</v>
      </c>
    </row>
    <row r="1766" spans="1:40" s="199" customFormat="1">
      <c r="A1766" s="196"/>
      <c r="B1766" s="177"/>
      <c r="C1766" s="177"/>
      <c r="D1766" s="177"/>
      <c r="E1766" s="177"/>
      <c r="F1766" s="177"/>
      <c r="G1766" s="177"/>
      <c r="H1766" s="177"/>
      <c r="I1766" s="177"/>
      <c r="J1766" s="177"/>
      <c r="K1766" s="177"/>
      <c r="L1766" s="177"/>
      <c r="M1766" s="178" t="s">
        <v>191</v>
      </c>
      <c r="N1766" s="178" t="s">
        <v>194</v>
      </c>
      <c r="O1766" s="198">
        <f>IF( AND($M1766&lt;&gt;"", $N1766&lt;&gt;""), VLOOKUP( IF(ISERROR(VLOOKUP($M1766,Datos!$B$8:$C$13,2,0)),0,VLOOKUP($M1766,Datos!$B$8:$C$13,2,0)), Datos!$I$9:$N$13, IF(ISERROR(VLOOKUP($N1766,Datos!$B$17:$C$21,2,0)),0,VLOOKUP($N1766, Datos!$B$17:$C$21,2,0)+1),  0),  "-")</f>
        <v>22</v>
      </c>
      <c r="P1766" s="177"/>
      <c r="Q1766" s="177"/>
      <c r="R1766" s="177"/>
      <c r="S1766" s="178" t="s">
        <v>40</v>
      </c>
      <c r="T1766" s="198" t="str">
        <f>IF(ISERROR(VLOOKUP($S1766,Datos!$B$25:$C$29,2,0)),"", VLOOKUP($S1766,Datos!$B$25:$C$29,2,0))</f>
        <v>Alta</v>
      </c>
      <c r="U1766" s="198" t="str">
        <f>VLOOKUP($S1766,'Efectividad de Controles'!$B$5:$D$9,3,0)</f>
        <v>Impacto / Probabilidad</v>
      </c>
      <c r="V1766" s="177"/>
      <c r="W1766" s="177"/>
      <c r="X1766" s="178" t="s">
        <v>191</v>
      </c>
      <c r="Y1766" s="178" t="s">
        <v>196</v>
      </c>
      <c r="Z1766" s="198">
        <f>IF( AND($X1766&lt;&gt;"", $Y1766&lt;&gt;""), VLOOKUP( IF(ISERROR(VLOOKUP($X1766,Datos!$B$8:$C$13,2,0)),0,VLOOKUP($X1766,Datos!$B$8:$C$13,2,0)), Datos!$I$9:$N$13, IF(ISERROR(VLOOKUP($Y1766,Datos!$B$17:$C$21,2,0)),0,VLOOKUP($Y1766, Datos!$B$17:$C$21,2,0)+1),  0),  "-")</f>
        <v>25</v>
      </c>
      <c r="AA1766" s="177"/>
      <c r="AB1766" s="177"/>
      <c r="AC1766" s="179"/>
      <c r="AD1766" s="180"/>
      <c r="AE1766" s="198">
        <f t="shared" si="84"/>
        <v>22</v>
      </c>
      <c r="AF1766" s="198">
        <f t="shared" si="85"/>
        <v>25</v>
      </c>
      <c r="AG1766" s="178">
        <v>3</v>
      </c>
      <c r="AH1766" s="198" t="str">
        <f>IF(ISERROR(VLOOKUP($AG1766,Datos!$A$9:$E$13,2,0)),"",VLOOKUP($AG1766,Datos!$A$9:$E$13,2,0))</f>
        <v>3 Moderado</v>
      </c>
      <c r="AI1766" s="197" t="str">
        <f>IF(ISERROR(VLOOKUP($AJ1766,Datos!$D$8:$E$13,2,0)),0,VLOOKUP($AJ1766,Datos!$D$8:$E$13,2,0))</f>
        <v>Extremadamente Dañino</v>
      </c>
      <c r="AJ1766" s="198">
        <f>IF(ISERROR(VLOOKUP($X1766,Datos!$B$8:$E$13,3,0)), 0, VLOOKUP($X1766,Datos!$B$8:$E$13,3,0))</f>
        <v>4</v>
      </c>
      <c r="AK1766" s="198">
        <f>IF(ISERROR(VLOOKUP(AL1766,Datos!D1759:E1764,2,0)),0,VLOOKUP(AL1766,Datos!D1759:E1764,2,0))</f>
        <v>0</v>
      </c>
      <c r="AL1766" s="198">
        <f>IF(ISERROR(VLOOKUP(Y1766,Datos!B1759:E1764,3,0)),0,VLOOKUP(Y1766,Datos!B1759:E1764,3,0))</f>
        <v>0</v>
      </c>
      <c r="AM1766" s="198">
        <f t="shared" si="86"/>
        <v>4</v>
      </c>
      <c r="AN1766" s="198" t="str">
        <f>IF(ISERROR(VLOOKUP($AM1766,Datos!$I$24:$J$28,2,0)),"-",VLOOKUP($AM1766,Datos!$I$24:$J$28,2,0))</f>
        <v>Moderado</v>
      </c>
    </row>
    <row r="1767" spans="1:40" s="199" customFormat="1">
      <c r="A1767" s="196"/>
      <c r="B1767" s="177"/>
      <c r="C1767" s="177"/>
      <c r="D1767" s="177"/>
      <c r="E1767" s="177"/>
      <c r="F1767" s="177"/>
      <c r="G1767" s="177"/>
      <c r="H1767" s="177"/>
      <c r="I1767" s="177"/>
      <c r="J1767" s="177"/>
      <c r="K1767" s="177"/>
      <c r="L1767" s="177"/>
      <c r="M1767" s="178" t="s">
        <v>191</v>
      </c>
      <c r="N1767" s="178" t="s">
        <v>194</v>
      </c>
      <c r="O1767" s="198">
        <f>IF( AND($M1767&lt;&gt;"", $N1767&lt;&gt;""), VLOOKUP( IF(ISERROR(VLOOKUP($M1767,Datos!$B$8:$C$13,2,0)),0,VLOOKUP($M1767,Datos!$B$8:$C$13,2,0)), Datos!$I$9:$N$13, IF(ISERROR(VLOOKUP($N1767,Datos!$B$17:$C$21,2,0)),0,VLOOKUP($N1767, Datos!$B$17:$C$21,2,0)+1),  0),  "-")</f>
        <v>22</v>
      </c>
      <c r="P1767" s="177"/>
      <c r="Q1767" s="177"/>
      <c r="R1767" s="177"/>
      <c r="S1767" s="178" t="s">
        <v>40</v>
      </c>
      <c r="T1767" s="198" t="str">
        <f>IF(ISERROR(VLOOKUP($S1767,Datos!$B$25:$C$29,2,0)),"", VLOOKUP($S1767,Datos!$B$25:$C$29,2,0))</f>
        <v>Alta</v>
      </c>
      <c r="U1767" s="198" t="str">
        <f>VLOOKUP($S1767,'Efectividad de Controles'!$B$5:$D$9,3,0)</f>
        <v>Impacto / Probabilidad</v>
      </c>
      <c r="V1767" s="177"/>
      <c r="W1767" s="177"/>
      <c r="X1767" s="178" t="s">
        <v>191</v>
      </c>
      <c r="Y1767" s="178" t="s">
        <v>196</v>
      </c>
      <c r="Z1767" s="198">
        <f>IF( AND($X1767&lt;&gt;"", $Y1767&lt;&gt;""), VLOOKUP( IF(ISERROR(VLOOKUP($X1767,Datos!$B$8:$C$13,2,0)),0,VLOOKUP($X1767,Datos!$B$8:$C$13,2,0)), Datos!$I$9:$N$13, IF(ISERROR(VLOOKUP($Y1767,Datos!$B$17:$C$21,2,0)),0,VLOOKUP($Y1767, Datos!$B$17:$C$21,2,0)+1),  0),  "-")</f>
        <v>25</v>
      </c>
      <c r="AA1767" s="177"/>
      <c r="AB1767" s="177"/>
      <c r="AC1767" s="179"/>
      <c r="AD1767" s="180"/>
      <c r="AE1767" s="198">
        <f t="shared" si="84"/>
        <v>22</v>
      </c>
      <c r="AF1767" s="198">
        <f t="shared" si="85"/>
        <v>25</v>
      </c>
      <c r="AG1767" s="178">
        <v>3</v>
      </c>
      <c r="AH1767" s="198" t="str">
        <f>IF(ISERROR(VLOOKUP($AG1767,Datos!$A$9:$E$13,2,0)),"",VLOOKUP($AG1767,Datos!$A$9:$E$13,2,0))</f>
        <v>3 Moderado</v>
      </c>
      <c r="AI1767" s="197" t="str">
        <f>IF(ISERROR(VLOOKUP($AJ1767,Datos!$D$8:$E$13,2,0)),0,VLOOKUP($AJ1767,Datos!$D$8:$E$13,2,0))</f>
        <v>Extremadamente Dañino</v>
      </c>
      <c r="AJ1767" s="198">
        <f>IF(ISERROR(VLOOKUP($X1767,Datos!$B$8:$E$13,3,0)), 0, VLOOKUP($X1767,Datos!$B$8:$E$13,3,0))</f>
        <v>4</v>
      </c>
      <c r="AK1767" s="198">
        <f>IF(ISERROR(VLOOKUP(AL1767,Datos!D1760:E1765,2,0)),0,VLOOKUP(AL1767,Datos!D1760:E1765,2,0))</f>
        <v>0</v>
      </c>
      <c r="AL1767" s="198">
        <f>IF(ISERROR(VLOOKUP(Y1767,Datos!B1760:E1765,3,0)),0,VLOOKUP(Y1767,Datos!B1760:E1765,3,0))</f>
        <v>0</v>
      </c>
      <c r="AM1767" s="198">
        <f t="shared" si="86"/>
        <v>4</v>
      </c>
      <c r="AN1767" s="198" t="str">
        <f>IF(ISERROR(VLOOKUP($AM1767,Datos!$I$24:$J$28,2,0)),"-",VLOOKUP($AM1767,Datos!$I$24:$J$28,2,0))</f>
        <v>Moderado</v>
      </c>
    </row>
    <row r="1768" spans="1:40" s="199" customFormat="1">
      <c r="A1768" s="196"/>
      <c r="B1768" s="177"/>
      <c r="C1768" s="177"/>
      <c r="D1768" s="177"/>
      <c r="E1768" s="177"/>
      <c r="F1768" s="177"/>
      <c r="G1768" s="177"/>
      <c r="H1768" s="177"/>
      <c r="I1768" s="177"/>
      <c r="J1768" s="177"/>
      <c r="K1768" s="177"/>
      <c r="L1768" s="177"/>
      <c r="M1768" s="178" t="s">
        <v>191</v>
      </c>
      <c r="N1768" s="178" t="s">
        <v>194</v>
      </c>
      <c r="O1768" s="198">
        <f>IF( AND($M1768&lt;&gt;"", $N1768&lt;&gt;""), VLOOKUP( IF(ISERROR(VLOOKUP($M1768,Datos!$B$8:$C$13,2,0)),0,VLOOKUP($M1768,Datos!$B$8:$C$13,2,0)), Datos!$I$9:$N$13, IF(ISERROR(VLOOKUP($N1768,Datos!$B$17:$C$21,2,0)),0,VLOOKUP($N1768, Datos!$B$17:$C$21,2,0)+1),  0),  "-")</f>
        <v>22</v>
      </c>
      <c r="P1768" s="177"/>
      <c r="Q1768" s="177"/>
      <c r="R1768" s="177"/>
      <c r="S1768" s="178" t="s">
        <v>40</v>
      </c>
      <c r="T1768" s="198" t="str">
        <f>IF(ISERROR(VLOOKUP($S1768,Datos!$B$25:$C$29,2,0)),"", VLOOKUP($S1768,Datos!$B$25:$C$29,2,0))</f>
        <v>Alta</v>
      </c>
      <c r="U1768" s="198" t="str">
        <f>VLOOKUP($S1768,'Efectividad de Controles'!$B$5:$D$9,3,0)</f>
        <v>Impacto / Probabilidad</v>
      </c>
      <c r="V1768" s="177"/>
      <c r="W1768" s="177"/>
      <c r="X1768" s="178" t="s">
        <v>191</v>
      </c>
      <c r="Y1768" s="178" t="s">
        <v>196</v>
      </c>
      <c r="Z1768" s="198">
        <f>IF( AND($X1768&lt;&gt;"", $Y1768&lt;&gt;""), VLOOKUP( IF(ISERROR(VLOOKUP($X1768,Datos!$B$8:$C$13,2,0)),0,VLOOKUP($X1768,Datos!$B$8:$C$13,2,0)), Datos!$I$9:$N$13, IF(ISERROR(VLOOKUP($Y1768,Datos!$B$17:$C$21,2,0)),0,VLOOKUP($Y1768, Datos!$B$17:$C$21,2,0)+1),  0),  "-")</f>
        <v>25</v>
      </c>
      <c r="AA1768" s="177"/>
      <c r="AB1768" s="177"/>
      <c r="AC1768" s="179"/>
      <c r="AD1768" s="180"/>
      <c r="AE1768" s="198">
        <f t="shared" si="84"/>
        <v>22</v>
      </c>
      <c r="AF1768" s="198">
        <f t="shared" si="85"/>
        <v>25</v>
      </c>
      <c r="AG1768" s="178">
        <v>3</v>
      </c>
      <c r="AH1768" s="198" t="str">
        <f>IF(ISERROR(VLOOKUP($AG1768,Datos!$A$9:$E$13,2,0)),"",VLOOKUP($AG1768,Datos!$A$9:$E$13,2,0))</f>
        <v>3 Moderado</v>
      </c>
      <c r="AI1768" s="197" t="str">
        <f>IF(ISERROR(VLOOKUP($AJ1768,Datos!$D$8:$E$13,2,0)),0,VLOOKUP($AJ1768,Datos!$D$8:$E$13,2,0))</f>
        <v>Extremadamente Dañino</v>
      </c>
      <c r="AJ1768" s="198">
        <f>IF(ISERROR(VLOOKUP($X1768,Datos!$B$8:$E$13,3,0)), 0, VLOOKUP($X1768,Datos!$B$8:$E$13,3,0))</f>
        <v>4</v>
      </c>
      <c r="AK1768" s="198">
        <f>IF(ISERROR(VLOOKUP(AL1768,Datos!D1761:E1766,2,0)),0,VLOOKUP(AL1768,Datos!D1761:E1766,2,0))</f>
        <v>0</v>
      </c>
      <c r="AL1768" s="198">
        <f>IF(ISERROR(VLOOKUP(Y1768,Datos!B1761:E1766,3,0)),0,VLOOKUP(Y1768,Datos!B1761:E1766,3,0))</f>
        <v>0</v>
      </c>
      <c r="AM1768" s="198">
        <f t="shared" si="86"/>
        <v>4</v>
      </c>
      <c r="AN1768" s="198" t="str">
        <f>IF(ISERROR(VLOOKUP($AM1768,Datos!$I$24:$J$28,2,0)),"-",VLOOKUP($AM1768,Datos!$I$24:$J$28,2,0))</f>
        <v>Moderado</v>
      </c>
    </row>
    <row r="1769" spans="1:40" s="199" customFormat="1">
      <c r="A1769" s="196"/>
      <c r="B1769" s="177"/>
      <c r="C1769" s="177"/>
      <c r="D1769" s="177"/>
      <c r="E1769" s="177"/>
      <c r="F1769" s="177"/>
      <c r="G1769" s="177"/>
      <c r="H1769" s="177"/>
      <c r="I1769" s="177"/>
      <c r="J1769" s="177"/>
      <c r="K1769" s="177"/>
      <c r="L1769" s="177"/>
      <c r="M1769" s="178" t="s">
        <v>191</v>
      </c>
      <c r="N1769" s="178" t="s">
        <v>194</v>
      </c>
      <c r="O1769" s="198">
        <f>IF( AND($M1769&lt;&gt;"", $N1769&lt;&gt;""), VLOOKUP( IF(ISERROR(VLOOKUP($M1769,Datos!$B$8:$C$13,2,0)),0,VLOOKUP($M1769,Datos!$B$8:$C$13,2,0)), Datos!$I$9:$N$13, IF(ISERROR(VLOOKUP($N1769,Datos!$B$17:$C$21,2,0)),0,VLOOKUP($N1769, Datos!$B$17:$C$21,2,0)+1),  0),  "-")</f>
        <v>22</v>
      </c>
      <c r="P1769" s="177"/>
      <c r="Q1769" s="177"/>
      <c r="R1769" s="177"/>
      <c r="S1769" s="178" t="s">
        <v>40</v>
      </c>
      <c r="T1769" s="198" t="str">
        <f>IF(ISERROR(VLOOKUP($S1769,Datos!$B$25:$C$29,2,0)),"", VLOOKUP($S1769,Datos!$B$25:$C$29,2,0))</f>
        <v>Alta</v>
      </c>
      <c r="U1769" s="198" t="str">
        <f>VLOOKUP($S1769,'Efectividad de Controles'!$B$5:$D$9,3,0)</f>
        <v>Impacto / Probabilidad</v>
      </c>
      <c r="V1769" s="177"/>
      <c r="W1769" s="177"/>
      <c r="X1769" s="178" t="s">
        <v>191</v>
      </c>
      <c r="Y1769" s="178" t="s">
        <v>196</v>
      </c>
      <c r="Z1769" s="198">
        <f>IF( AND($X1769&lt;&gt;"", $Y1769&lt;&gt;""), VLOOKUP( IF(ISERROR(VLOOKUP($X1769,Datos!$B$8:$C$13,2,0)),0,VLOOKUP($X1769,Datos!$B$8:$C$13,2,0)), Datos!$I$9:$N$13, IF(ISERROR(VLOOKUP($Y1769,Datos!$B$17:$C$21,2,0)),0,VLOOKUP($Y1769, Datos!$B$17:$C$21,2,0)+1),  0),  "-")</f>
        <v>25</v>
      </c>
      <c r="AA1769" s="177"/>
      <c r="AB1769" s="177"/>
      <c r="AC1769" s="179"/>
      <c r="AD1769" s="180"/>
      <c r="AE1769" s="198">
        <f t="shared" si="84"/>
        <v>22</v>
      </c>
      <c r="AF1769" s="198">
        <f t="shared" si="85"/>
        <v>25</v>
      </c>
      <c r="AG1769" s="178">
        <v>3</v>
      </c>
      <c r="AH1769" s="198" t="str">
        <f>IF(ISERROR(VLOOKUP($AG1769,Datos!$A$9:$E$13,2,0)),"",VLOOKUP($AG1769,Datos!$A$9:$E$13,2,0))</f>
        <v>3 Moderado</v>
      </c>
      <c r="AI1769" s="197" t="str">
        <f>IF(ISERROR(VLOOKUP($AJ1769,Datos!$D$8:$E$13,2,0)),0,VLOOKUP($AJ1769,Datos!$D$8:$E$13,2,0))</f>
        <v>Extremadamente Dañino</v>
      </c>
      <c r="AJ1769" s="198">
        <f>IF(ISERROR(VLOOKUP($X1769,Datos!$B$8:$E$13,3,0)), 0, VLOOKUP($X1769,Datos!$B$8:$E$13,3,0))</f>
        <v>4</v>
      </c>
      <c r="AK1769" s="198">
        <f>IF(ISERROR(VLOOKUP(AL1769,Datos!D1762:E1767,2,0)),0,VLOOKUP(AL1769,Datos!D1762:E1767,2,0))</f>
        <v>0</v>
      </c>
      <c r="AL1769" s="198">
        <f>IF(ISERROR(VLOOKUP(Y1769,Datos!B1762:E1767,3,0)),0,VLOOKUP(Y1769,Datos!B1762:E1767,3,0))</f>
        <v>0</v>
      </c>
      <c r="AM1769" s="198">
        <f t="shared" si="86"/>
        <v>4</v>
      </c>
      <c r="AN1769" s="198" t="str">
        <f>IF(ISERROR(VLOOKUP($AM1769,Datos!$I$24:$J$28,2,0)),"-",VLOOKUP($AM1769,Datos!$I$24:$J$28,2,0))</f>
        <v>Moderado</v>
      </c>
    </row>
    <row r="1770" spans="1:40" s="199" customFormat="1">
      <c r="A1770" s="196"/>
      <c r="B1770" s="177"/>
      <c r="C1770" s="177"/>
      <c r="D1770" s="177"/>
      <c r="E1770" s="177"/>
      <c r="F1770" s="177"/>
      <c r="G1770" s="177"/>
      <c r="H1770" s="177"/>
      <c r="I1770" s="177"/>
      <c r="J1770" s="177"/>
      <c r="K1770" s="177"/>
      <c r="L1770" s="177"/>
      <c r="M1770" s="178" t="s">
        <v>191</v>
      </c>
      <c r="N1770" s="178" t="s">
        <v>194</v>
      </c>
      <c r="O1770" s="198">
        <f>IF( AND($M1770&lt;&gt;"", $N1770&lt;&gt;""), VLOOKUP( IF(ISERROR(VLOOKUP($M1770,Datos!$B$8:$C$13,2,0)),0,VLOOKUP($M1770,Datos!$B$8:$C$13,2,0)), Datos!$I$9:$N$13, IF(ISERROR(VLOOKUP($N1770,Datos!$B$17:$C$21,2,0)),0,VLOOKUP($N1770, Datos!$B$17:$C$21,2,0)+1),  0),  "-")</f>
        <v>22</v>
      </c>
      <c r="P1770" s="177"/>
      <c r="Q1770" s="177"/>
      <c r="R1770" s="177"/>
      <c r="S1770" s="178" t="s">
        <v>40</v>
      </c>
      <c r="T1770" s="198" t="str">
        <f>IF(ISERROR(VLOOKUP($S1770,Datos!$B$25:$C$29,2,0)),"", VLOOKUP($S1770,Datos!$B$25:$C$29,2,0))</f>
        <v>Alta</v>
      </c>
      <c r="U1770" s="198" t="str">
        <f>VLOOKUP($S1770,'Efectividad de Controles'!$B$5:$D$9,3,0)</f>
        <v>Impacto / Probabilidad</v>
      </c>
      <c r="V1770" s="177"/>
      <c r="W1770" s="177"/>
      <c r="X1770" s="178" t="s">
        <v>191</v>
      </c>
      <c r="Y1770" s="178" t="s">
        <v>196</v>
      </c>
      <c r="Z1770" s="198">
        <f>IF( AND($X1770&lt;&gt;"", $Y1770&lt;&gt;""), VLOOKUP( IF(ISERROR(VLOOKUP($X1770,Datos!$B$8:$C$13,2,0)),0,VLOOKUP($X1770,Datos!$B$8:$C$13,2,0)), Datos!$I$9:$N$13, IF(ISERROR(VLOOKUP($Y1770,Datos!$B$17:$C$21,2,0)),0,VLOOKUP($Y1770, Datos!$B$17:$C$21,2,0)+1),  0),  "-")</f>
        <v>25</v>
      </c>
      <c r="AA1770" s="177"/>
      <c r="AB1770" s="177"/>
      <c r="AC1770" s="179"/>
      <c r="AD1770" s="180"/>
      <c r="AE1770" s="198">
        <f t="shared" si="84"/>
        <v>22</v>
      </c>
      <c r="AF1770" s="198">
        <f t="shared" si="85"/>
        <v>25</v>
      </c>
      <c r="AG1770" s="178">
        <v>3</v>
      </c>
      <c r="AH1770" s="198" t="str">
        <f>IF(ISERROR(VLOOKUP($AG1770,Datos!$A$9:$E$13,2,0)),"",VLOOKUP($AG1770,Datos!$A$9:$E$13,2,0))</f>
        <v>3 Moderado</v>
      </c>
      <c r="AI1770" s="197" t="str">
        <f>IF(ISERROR(VLOOKUP($AJ1770,Datos!$D$8:$E$13,2,0)),0,VLOOKUP($AJ1770,Datos!$D$8:$E$13,2,0))</f>
        <v>Extremadamente Dañino</v>
      </c>
      <c r="AJ1770" s="198">
        <f>IF(ISERROR(VLOOKUP($X1770,Datos!$B$8:$E$13,3,0)), 0, VLOOKUP($X1770,Datos!$B$8:$E$13,3,0))</f>
        <v>4</v>
      </c>
      <c r="AK1770" s="198">
        <f>IF(ISERROR(VLOOKUP(AL1770,Datos!D1763:E1768,2,0)),0,VLOOKUP(AL1770,Datos!D1763:E1768,2,0))</f>
        <v>0</v>
      </c>
      <c r="AL1770" s="198">
        <f>IF(ISERROR(VLOOKUP(Y1770,Datos!B1763:E1768,3,0)),0,VLOOKUP(Y1770,Datos!B1763:E1768,3,0))</f>
        <v>0</v>
      </c>
      <c r="AM1770" s="198">
        <f t="shared" si="86"/>
        <v>4</v>
      </c>
      <c r="AN1770" s="198" t="str">
        <f>IF(ISERROR(VLOOKUP($AM1770,Datos!$I$24:$J$28,2,0)),"-",VLOOKUP($AM1770,Datos!$I$24:$J$28,2,0))</f>
        <v>Moderado</v>
      </c>
    </row>
    <row r="1771" spans="1:40" s="199" customFormat="1">
      <c r="A1771" s="196"/>
      <c r="B1771" s="177"/>
      <c r="C1771" s="177"/>
      <c r="D1771" s="177"/>
      <c r="E1771" s="177"/>
      <c r="F1771" s="177"/>
      <c r="G1771" s="177"/>
      <c r="H1771" s="177"/>
      <c r="I1771" s="177"/>
      <c r="J1771" s="177"/>
      <c r="K1771" s="177"/>
      <c r="L1771" s="177"/>
      <c r="M1771" s="178" t="s">
        <v>191</v>
      </c>
      <c r="N1771" s="178" t="s">
        <v>194</v>
      </c>
      <c r="O1771" s="198">
        <f>IF( AND($M1771&lt;&gt;"", $N1771&lt;&gt;""), VLOOKUP( IF(ISERROR(VLOOKUP($M1771,Datos!$B$8:$C$13,2,0)),0,VLOOKUP($M1771,Datos!$B$8:$C$13,2,0)), Datos!$I$9:$N$13, IF(ISERROR(VLOOKUP($N1771,Datos!$B$17:$C$21,2,0)),0,VLOOKUP($N1771, Datos!$B$17:$C$21,2,0)+1),  0),  "-")</f>
        <v>22</v>
      </c>
      <c r="P1771" s="177"/>
      <c r="Q1771" s="177"/>
      <c r="R1771" s="177"/>
      <c r="S1771" s="178" t="s">
        <v>40</v>
      </c>
      <c r="T1771" s="198" t="str">
        <f>IF(ISERROR(VLOOKUP($S1771,Datos!$B$25:$C$29,2,0)),"", VLOOKUP($S1771,Datos!$B$25:$C$29,2,0))</f>
        <v>Alta</v>
      </c>
      <c r="U1771" s="198" t="str">
        <f>VLOOKUP($S1771,'Efectividad de Controles'!$B$5:$D$9,3,0)</f>
        <v>Impacto / Probabilidad</v>
      </c>
      <c r="V1771" s="177"/>
      <c r="W1771" s="177"/>
      <c r="X1771" s="178" t="s">
        <v>191</v>
      </c>
      <c r="Y1771" s="178" t="s">
        <v>196</v>
      </c>
      <c r="Z1771" s="198">
        <f>IF( AND($X1771&lt;&gt;"", $Y1771&lt;&gt;""), VLOOKUP( IF(ISERROR(VLOOKUP($X1771,Datos!$B$8:$C$13,2,0)),0,VLOOKUP($X1771,Datos!$B$8:$C$13,2,0)), Datos!$I$9:$N$13, IF(ISERROR(VLOOKUP($Y1771,Datos!$B$17:$C$21,2,0)),0,VLOOKUP($Y1771, Datos!$B$17:$C$21,2,0)+1),  0),  "-")</f>
        <v>25</v>
      </c>
      <c r="AA1771" s="177"/>
      <c r="AB1771" s="177"/>
      <c r="AC1771" s="179"/>
      <c r="AD1771" s="180"/>
      <c r="AE1771" s="198">
        <f t="shared" si="84"/>
        <v>22</v>
      </c>
      <c r="AF1771" s="198">
        <f t="shared" si="85"/>
        <v>25</v>
      </c>
      <c r="AG1771" s="178">
        <v>3</v>
      </c>
      <c r="AH1771" s="198" t="str">
        <f>IF(ISERROR(VLOOKUP($AG1771,Datos!$A$9:$E$13,2,0)),"",VLOOKUP($AG1771,Datos!$A$9:$E$13,2,0))</f>
        <v>3 Moderado</v>
      </c>
      <c r="AI1771" s="197" t="str">
        <f>IF(ISERROR(VLOOKUP($AJ1771,Datos!$D$8:$E$13,2,0)),0,VLOOKUP($AJ1771,Datos!$D$8:$E$13,2,0))</f>
        <v>Extremadamente Dañino</v>
      </c>
      <c r="AJ1771" s="198">
        <f>IF(ISERROR(VLOOKUP($X1771,Datos!$B$8:$E$13,3,0)), 0, VLOOKUP($X1771,Datos!$B$8:$E$13,3,0))</f>
        <v>4</v>
      </c>
      <c r="AK1771" s="198">
        <f>IF(ISERROR(VLOOKUP(AL1771,Datos!D1764:E1769,2,0)),0,VLOOKUP(AL1771,Datos!D1764:E1769,2,0))</f>
        <v>0</v>
      </c>
      <c r="AL1771" s="198">
        <f>IF(ISERROR(VLOOKUP(Y1771,Datos!B1764:E1769,3,0)),0,VLOOKUP(Y1771,Datos!B1764:E1769,3,0))</f>
        <v>0</v>
      </c>
      <c r="AM1771" s="198">
        <f t="shared" si="86"/>
        <v>4</v>
      </c>
      <c r="AN1771" s="198" t="str">
        <f>IF(ISERROR(VLOOKUP($AM1771,Datos!$I$24:$J$28,2,0)),"-",VLOOKUP($AM1771,Datos!$I$24:$J$28,2,0))</f>
        <v>Moderado</v>
      </c>
    </row>
    <row r="1772" spans="1:40" s="199" customFormat="1">
      <c r="A1772" s="196"/>
      <c r="B1772" s="177"/>
      <c r="C1772" s="177"/>
      <c r="D1772" s="177"/>
      <c r="E1772" s="177"/>
      <c r="F1772" s="177"/>
      <c r="G1772" s="177"/>
      <c r="H1772" s="177"/>
      <c r="I1772" s="177"/>
      <c r="J1772" s="177"/>
      <c r="K1772" s="177"/>
      <c r="L1772" s="177"/>
      <c r="M1772" s="178" t="s">
        <v>191</v>
      </c>
      <c r="N1772" s="178" t="s">
        <v>194</v>
      </c>
      <c r="O1772" s="198">
        <f>IF( AND($M1772&lt;&gt;"", $N1772&lt;&gt;""), VLOOKUP( IF(ISERROR(VLOOKUP($M1772,Datos!$B$8:$C$13,2,0)),0,VLOOKUP($M1772,Datos!$B$8:$C$13,2,0)), Datos!$I$9:$N$13, IF(ISERROR(VLOOKUP($N1772,Datos!$B$17:$C$21,2,0)),0,VLOOKUP($N1772, Datos!$B$17:$C$21,2,0)+1),  0),  "-")</f>
        <v>22</v>
      </c>
      <c r="P1772" s="177"/>
      <c r="Q1772" s="177"/>
      <c r="R1772" s="177"/>
      <c r="S1772" s="178" t="s">
        <v>40</v>
      </c>
      <c r="T1772" s="198" t="str">
        <f>IF(ISERROR(VLOOKUP($S1772,Datos!$B$25:$C$29,2,0)),"", VLOOKUP($S1772,Datos!$B$25:$C$29,2,0))</f>
        <v>Alta</v>
      </c>
      <c r="U1772" s="198" t="str">
        <f>VLOOKUP($S1772,'Efectividad de Controles'!$B$5:$D$9,3,0)</f>
        <v>Impacto / Probabilidad</v>
      </c>
      <c r="V1772" s="177"/>
      <c r="W1772" s="177"/>
      <c r="X1772" s="178" t="s">
        <v>191</v>
      </c>
      <c r="Y1772" s="178" t="s">
        <v>196</v>
      </c>
      <c r="Z1772" s="198">
        <f>IF( AND($X1772&lt;&gt;"", $Y1772&lt;&gt;""), VLOOKUP( IF(ISERROR(VLOOKUP($X1772,Datos!$B$8:$C$13,2,0)),0,VLOOKUP($X1772,Datos!$B$8:$C$13,2,0)), Datos!$I$9:$N$13, IF(ISERROR(VLOOKUP($Y1772,Datos!$B$17:$C$21,2,0)),0,VLOOKUP($Y1772, Datos!$B$17:$C$21,2,0)+1),  0),  "-")</f>
        <v>25</v>
      </c>
      <c r="AA1772" s="177"/>
      <c r="AB1772" s="177"/>
      <c r="AC1772" s="179"/>
      <c r="AD1772" s="180"/>
      <c r="AE1772" s="198">
        <f t="shared" si="84"/>
        <v>22</v>
      </c>
      <c r="AF1772" s="198">
        <f t="shared" si="85"/>
        <v>25</v>
      </c>
      <c r="AG1772" s="178">
        <v>3</v>
      </c>
      <c r="AH1772" s="198" t="str">
        <f>IF(ISERROR(VLOOKUP($AG1772,Datos!$A$9:$E$13,2,0)),"",VLOOKUP($AG1772,Datos!$A$9:$E$13,2,0))</f>
        <v>3 Moderado</v>
      </c>
      <c r="AI1772" s="197" t="str">
        <f>IF(ISERROR(VLOOKUP($AJ1772,Datos!$D$8:$E$13,2,0)),0,VLOOKUP($AJ1772,Datos!$D$8:$E$13,2,0))</f>
        <v>Extremadamente Dañino</v>
      </c>
      <c r="AJ1772" s="198">
        <f>IF(ISERROR(VLOOKUP($X1772,Datos!$B$8:$E$13,3,0)), 0, VLOOKUP($X1772,Datos!$B$8:$E$13,3,0))</f>
        <v>4</v>
      </c>
      <c r="AK1772" s="198">
        <f>IF(ISERROR(VLOOKUP(AL1772,Datos!D1765:E1770,2,0)),0,VLOOKUP(AL1772,Datos!D1765:E1770,2,0))</f>
        <v>0</v>
      </c>
      <c r="AL1772" s="198">
        <f>IF(ISERROR(VLOOKUP(Y1772,Datos!B1765:E1770,3,0)),0,VLOOKUP(Y1772,Datos!B1765:E1770,3,0))</f>
        <v>0</v>
      </c>
      <c r="AM1772" s="198">
        <f t="shared" si="86"/>
        <v>4</v>
      </c>
      <c r="AN1772" s="198" t="str">
        <f>IF(ISERROR(VLOOKUP($AM1772,Datos!$I$24:$J$28,2,0)),"-",VLOOKUP($AM1772,Datos!$I$24:$J$28,2,0))</f>
        <v>Moderado</v>
      </c>
    </row>
    <row r="1773" spans="1:40" s="199" customFormat="1">
      <c r="A1773" s="196"/>
      <c r="B1773" s="177"/>
      <c r="C1773" s="177"/>
      <c r="D1773" s="177"/>
      <c r="E1773" s="177"/>
      <c r="F1773" s="177"/>
      <c r="G1773" s="177"/>
      <c r="H1773" s="177"/>
      <c r="I1773" s="177"/>
      <c r="J1773" s="177"/>
      <c r="K1773" s="177"/>
      <c r="L1773" s="177"/>
      <c r="M1773" s="178" t="s">
        <v>191</v>
      </c>
      <c r="N1773" s="178" t="s">
        <v>194</v>
      </c>
      <c r="O1773" s="198">
        <f>IF( AND($M1773&lt;&gt;"", $N1773&lt;&gt;""), VLOOKUP( IF(ISERROR(VLOOKUP($M1773,Datos!$B$8:$C$13,2,0)),0,VLOOKUP($M1773,Datos!$B$8:$C$13,2,0)), Datos!$I$9:$N$13, IF(ISERROR(VLOOKUP($N1773,Datos!$B$17:$C$21,2,0)),0,VLOOKUP($N1773, Datos!$B$17:$C$21,2,0)+1),  0),  "-")</f>
        <v>22</v>
      </c>
      <c r="P1773" s="177"/>
      <c r="Q1773" s="177"/>
      <c r="R1773" s="177"/>
      <c r="S1773" s="178" t="s">
        <v>40</v>
      </c>
      <c r="T1773" s="198" t="str">
        <f>IF(ISERROR(VLOOKUP($S1773,Datos!$B$25:$C$29,2,0)),"", VLOOKUP($S1773,Datos!$B$25:$C$29,2,0))</f>
        <v>Alta</v>
      </c>
      <c r="U1773" s="198" t="str">
        <f>VLOOKUP($S1773,'Efectividad de Controles'!$B$5:$D$9,3,0)</f>
        <v>Impacto / Probabilidad</v>
      </c>
      <c r="V1773" s="177"/>
      <c r="W1773" s="177"/>
      <c r="X1773" s="178" t="s">
        <v>191</v>
      </c>
      <c r="Y1773" s="178" t="s">
        <v>196</v>
      </c>
      <c r="Z1773" s="198">
        <f>IF( AND($X1773&lt;&gt;"", $Y1773&lt;&gt;""), VLOOKUP( IF(ISERROR(VLOOKUP($X1773,Datos!$B$8:$C$13,2,0)),0,VLOOKUP($X1773,Datos!$B$8:$C$13,2,0)), Datos!$I$9:$N$13, IF(ISERROR(VLOOKUP($Y1773,Datos!$B$17:$C$21,2,0)),0,VLOOKUP($Y1773, Datos!$B$17:$C$21,2,0)+1),  0),  "-")</f>
        <v>25</v>
      </c>
      <c r="AA1773" s="177"/>
      <c r="AB1773" s="177"/>
      <c r="AC1773" s="179"/>
      <c r="AD1773" s="180"/>
      <c r="AE1773" s="198">
        <f t="shared" si="84"/>
        <v>22</v>
      </c>
      <c r="AF1773" s="198">
        <f t="shared" si="85"/>
        <v>25</v>
      </c>
      <c r="AG1773" s="178">
        <v>3</v>
      </c>
      <c r="AH1773" s="198" t="str">
        <f>IF(ISERROR(VLOOKUP($AG1773,Datos!$A$9:$E$13,2,0)),"",VLOOKUP($AG1773,Datos!$A$9:$E$13,2,0))</f>
        <v>3 Moderado</v>
      </c>
      <c r="AI1773" s="197" t="str">
        <f>IF(ISERROR(VLOOKUP($AJ1773,Datos!$D$8:$E$13,2,0)),0,VLOOKUP($AJ1773,Datos!$D$8:$E$13,2,0))</f>
        <v>Extremadamente Dañino</v>
      </c>
      <c r="AJ1773" s="198">
        <f>IF(ISERROR(VLOOKUP($X1773,Datos!$B$8:$E$13,3,0)), 0, VLOOKUP($X1773,Datos!$B$8:$E$13,3,0))</f>
        <v>4</v>
      </c>
      <c r="AK1773" s="198">
        <f>IF(ISERROR(VLOOKUP(AL1773,Datos!D1766:E1771,2,0)),0,VLOOKUP(AL1773,Datos!D1766:E1771,2,0))</f>
        <v>0</v>
      </c>
      <c r="AL1773" s="198">
        <f>IF(ISERROR(VLOOKUP(Y1773,Datos!B1766:E1771,3,0)),0,VLOOKUP(Y1773,Datos!B1766:E1771,3,0))</f>
        <v>0</v>
      </c>
      <c r="AM1773" s="198">
        <f t="shared" si="86"/>
        <v>4</v>
      </c>
      <c r="AN1773" s="198" t="str">
        <f>IF(ISERROR(VLOOKUP($AM1773,Datos!$I$24:$J$28,2,0)),"-",VLOOKUP($AM1773,Datos!$I$24:$J$28,2,0))</f>
        <v>Moderado</v>
      </c>
    </row>
    <row r="1774" spans="1:40" s="199" customFormat="1">
      <c r="A1774" s="196"/>
      <c r="B1774" s="177"/>
      <c r="C1774" s="177"/>
      <c r="D1774" s="177"/>
      <c r="E1774" s="177"/>
      <c r="F1774" s="177"/>
      <c r="G1774" s="177"/>
      <c r="H1774" s="177"/>
      <c r="I1774" s="177"/>
      <c r="J1774" s="177"/>
      <c r="K1774" s="177"/>
      <c r="L1774" s="177"/>
      <c r="M1774" s="178" t="s">
        <v>191</v>
      </c>
      <c r="N1774" s="178" t="s">
        <v>194</v>
      </c>
      <c r="O1774" s="198">
        <f>IF( AND($M1774&lt;&gt;"", $N1774&lt;&gt;""), VLOOKUP( IF(ISERROR(VLOOKUP($M1774,Datos!$B$8:$C$13,2,0)),0,VLOOKUP($M1774,Datos!$B$8:$C$13,2,0)), Datos!$I$9:$N$13, IF(ISERROR(VLOOKUP($N1774,Datos!$B$17:$C$21,2,0)),0,VLOOKUP($N1774, Datos!$B$17:$C$21,2,0)+1),  0),  "-")</f>
        <v>22</v>
      </c>
      <c r="P1774" s="177"/>
      <c r="Q1774" s="177"/>
      <c r="R1774" s="177"/>
      <c r="S1774" s="178" t="s">
        <v>40</v>
      </c>
      <c r="T1774" s="198" t="str">
        <f>IF(ISERROR(VLOOKUP($S1774,Datos!$B$25:$C$29,2,0)),"", VLOOKUP($S1774,Datos!$B$25:$C$29,2,0))</f>
        <v>Alta</v>
      </c>
      <c r="U1774" s="198" t="str">
        <f>VLOOKUP($S1774,'Efectividad de Controles'!$B$5:$D$9,3,0)</f>
        <v>Impacto / Probabilidad</v>
      </c>
      <c r="V1774" s="177"/>
      <c r="W1774" s="177"/>
      <c r="X1774" s="178" t="s">
        <v>191</v>
      </c>
      <c r="Y1774" s="178" t="s">
        <v>196</v>
      </c>
      <c r="Z1774" s="198">
        <f>IF( AND($X1774&lt;&gt;"", $Y1774&lt;&gt;""), VLOOKUP( IF(ISERROR(VLOOKUP($X1774,Datos!$B$8:$C$13,2,0)),0,VLOOKUP($X1774,Datos!$B$8:$C$13,2,0)), Datos!$I$9:$N$13, IF(ISERROR(VLOOKUP($Y1774,Datos!$B$17:$C$21,2,0)),0,VLOOKUP($Y1774, Datos!$B$17:$C$21,2,0)+1),  0),  "-")</f>
        <v>25</v>
      </c>
      <c r="AA1774" s="177"/>
      <c r="AB1774" s="177"/>
      <c r="AC1774" s="179"/>
      <c r="AD1774" s="180"/>
      <c r="AE1774" s="198">
        <f t="shared" si="84"/>
        <v>22</v>
      </c>
      <c r="AF1774" s="198">
        <f t="shared" si="85"/>
        <v>25</v>
      </c>
      <c r="AG1774" s="178">
        <v>3</v>
      </c>
      <c r="AH1774" s="198" t="str">
        <f>IF(ISERROR(VLOOKUP($AG1774,Datos!$A$9:$E$13,2,0)),"",VLOOKUP($AG1774,Datos!$A$9:$E$13,2,0))</f>
        <v>3 Moderado</v>
      </c>
      <c r="AI1774" s="197" t="str">
        <f>IF(ISERROR(VLOOKUP($AJ1774,Datos!$D$8:$E$13,2,0)),0,VLOOKUP($AJ1774,Datos!$D$8:$E$13,2,0))</f>
        <v>Extremadamente Dañino</v>
      </c>
      <c r="AJ1774" s="198">
        <f>IF(ISERROR(VLOOKUP($X1774,Datos!$B$8:$E$13,3,0)), 0, VLOOKUP($X1774,Datos!$B$8:$E$13,3,0))</f>
        <v>4</v>
      </c>
      <c r="AK1774" s="198">
        <f>IF(ISERROR(VLOOKUP(AL1774,Datos!D1767:E1772,2,0)),0,VLOOKUP(AL1774,Datos!D1767:E1772,2,0))</f>
        <v>0</v>
      </c>
      <c r="AL1774" s="198">
        <f>IF(ISERROR(VLOOKUP(Y1774,Datos!B1767:E1772,3,0)),0,VLOOKUP(Y1774,Datos!B1767:E1772,3,0))</f>
        <v>0</v>
      </c>
      <c r="AM1774" s="198">
        <f t="shared" si="86"/>
        <v>4</v>
      </c>
      <c r="AN1774" s="198" t="str">
        <f>IF(ISERROR(VLOOKUP($AM1774,Datos!$I$24:$J$28,2,0)),"-",VLOOKUP($AM1774,Datos!$I$24:$J$28,2,0))</f>
        <v>Moderado</v>
      </c>
    </row>
    <row r="1775" spans="1:40" s="199" customFormat="1">
      <c r="A1775" s="196"/>
      <c r="B1775" s="177"/>
      <c r="C1775" s="177"/>
      <c r="D1775" s="177"/>
      <c r="E1775" s="177"/>
      <c r="F1775" s="177"/>
      <c r="G1775" s="177"/>
      <c r="H1775" s="177"/>
      <c r="I1775" s="177"/>
      <c r="J1775" s="177"/>
      <c r="K1775" s="177"/>
      <c r="L1775" s="177"/>
      <c r="M1775" s="178" t="s">
        <v>191</v>
      </c>
      <c r="N1775" s="178" t="s">
        <v>194</v>
      </c>
      <c r="O1775" s="198">
        <f>IF( AND($M1775&lt;&gt;"", $N1775&lt;&gt;""), VLOOKUP( IF(ISERROR(VLOOKUP($M1775,Datos!$B$8:$C$13,2,0)),0,VLOOKUP($M1775,Datos!$B$8:$C$13,2,0)), Datos!$I$9:$N$13, IF(ISERROR(VLOOKUP($N1775,Datos!$B$17:$C$21,2,0)),0,VLOOKUP($N1775, Datos!$B$17:$C$21,2,0)+1),  0),  "-")</f>
        <v>22</v>
      </c>
      <c r="P1775" s="177"/>
      <c r="Q1775" s="177"/>
      <c r="R1775" s="177"/>
      <c r="S1775" s="178" t="s">
        <v>40</v>
      </c>
      <c r="T1775" s="198" t="str">
        <f>IF(ISERROR(VLOOKUP($S1775,Datos!$B$25:$C$29,2,0)),"", VLOOKUP($S1775,Datos!$B$25:$C$29,2,0))</f>
        <v>Alta</v>
      </c>
      <c r="U1775" s="198" t="str">
        <f>VLOOKUP($S1775,'Efectividad de Controles'!$B$5:$D$9,3,0)</f>
        <v>Impacto / Probabilidad</v>
      </c>
      <c r="V1775" s="177"/>
      <c r="W1775" s="177"/>
      <c r="X1775" s="178" t="s">
        <v>191</v>
      </c>
      <c r="Y1775" s="178" t="s">
        <v>196</v>
      </c>
      <c r="Z1775" s="198">
        <f>IF( AND($X1775&lt;&gt;"", $Y1775&lt;&gt;""), VLOOKUP( IF(ISERROR(VLOOKUP($X1775,Datos!$B$8:$C$13,2,0)),0,VLOOKUP($X1775,Datos!$B$8:$C$13,2,0)), Datos!$I$9:$N$13, IF(ISERROR(VLOOKUP($Y1775,Datos!$B$17:$C$21,2,0)),0,VLOOKUP($Y1775, Datos!$B$17:$C$21,2,0)+1),  0),  "-")</f>
        <v>25</v>
      </c>
      <c r="AA1775" s="177"/>
      <c r="AB1775" s="177"/>
      <c r="AC1775" s="179"/>
      <c r="AD1775" s="180"/>
      <c r="AE1775" s="198">
        <f t="shared" si="84"/>
        <v>22</v>
      </c>
      <c r="AF1775" s="198">
        <f t="shared" si="85"/>
        <v>25</v>
      </c>
      <c r="AG1775" s="178">
        <v>3</v>
      </c>
      <c r="AH1775" s="198" t="str">
        <f>IF(ISERROR(VLOOKUP($AG1775,Datos!$A$9:$E$13,2,0)),"",VLOOKUP($AG1775,Datos!$A$9:$E$13,2,0))</f>
        <v>3 Moderado</v>
      </c>
      <c r="AI1775" s="197" t="str">
        <f>IF(ISERROR(VLOOKUP($AJ1775,Datos!$D$8:$E$13,2,0)),0,VLOOKUP($AJ1775,Datos!$D$8:$E$13,2,0))</f>
        <v>Extremadamente Dañino</v>
      </c>
      <c r="AJ1775" s="198">
        <f>IF(ISERROR(VLOOKUP($X1775,Datos!$B$8:$E$13,3,0)), 0, VLOOKUP($X1775,Datos!$B$8:$E$13,3,0))</f>
        <v>4</v>
      </c>
      <c r="AK1775" s="198">
        <f>IF(ISERROR(VLOOKUP(AL1775,Datos!D1768:E1773,2,0)),0,VLOOKUP(AL1775,Datos!D1768:E1773,2,0))</f>
        <v>0</v>
      </c>
      <c r="AL1775" s="198">
        <f>IF(ISERROR(VLOOKUP(Y1775,Datos!B1768:E1773,3,0)),0,VLOOKUP(Y1775,Datos!B1768:E1773,3,0))</f>
        <v>0</v>
      </c>
      <c r="AM1775" s="198">
        <f t="shared" si="86"/>
        <v>4</v>
      </c>
      <c r="AN1775" s="198" t="str">
        <f>IF(ISERROR(VLOOKUP($AM1775,Datos!$I$24:$J$28,2,0)),"-",VLOOKUP($AM1775,Datos!$I$24:$J$28,2,0))</f>
        <v>Moderado</v>
      </c>
    </row>
    <row r="1776" spans="1:40" s="199" customFormat="1">
      <c r="A1776" s="196"/>
      <c r="B1776" s="177"/>
      <c r="C1776" s="177"/>
      <c r="D1776" s="177"/>
      <c r="E1776" s="177"/>
      <c r="F1776" s="177"/>
      <c r="G1776" s="177"/>
      <c r="H1776" s="177"/>
      <c r="I1776" s="177"/>
      <c r="J1776" s="177"/>
      <c r="K1776" s="177"/>
      <c r="L1776" s="177"/>
      <c r="M1776" s="178" t="s">
        <v>191</v>
      </c>
      <c r="N1776" s="178" t="s">
        <v>194</v>
      </c>
      <c r="O1776" s="198">
        <f>IF( AND($M1776&lt;&gt;"", $N1776&lt;&gt;""), VLOOKUP( IF(ISERROR(VLOOKUP($M1776,Datos!$B$8:$C$13,2,0)),0,VLOOKUP($M1776,Datos!$B$8:$C$13,2,0)), Datos!$I$9:$N$13, IF(ISERROR(VLOOKUP($N1776,Datos!$B$17:$C$21,2,0)),0,VLOOKUP($N1776, Datos!$B$17:$C$21,2,0)+1),  0),  "-")</f>
        <v>22</v>
      </c>
      <c r="P1776" s="177"/>
      <c r="Q1776" s="177"/>
      <c r="R1776" s="177"/>
      <c r="S1776" s="178" t="s">
        <v>40</v>
      </c>
      <c r="T1776" s="198" t="str">
        <f>IF(ISERROR(VLOOKUP($S1776,Datos!$B$25:$C$29,2,0)),"", VLOOKUP($S1776,Datos!$B$25:$C$29,2,0))</f>
        <v>Alta</v>
      </c>
      <c r="U1776" s="198" t="str">
        <f>VLOOKUP($S1776,'Efectividad de Controles'!$B$5:$D$9,3,0)</f>
        <v>Impacto / Probabilidad</v>
      </c>
      <c r="V1776" s="177"/>
      <c r="W1776" s="177"/>
      <c r="X1776" s="178" t="s">
        <v>191</v>
      </c>
      <c r="Y1776" s="178" t="s">
        <v>196</v>
      </c>
      <c r="Z1776" s="198">
        <f>IF( AND($X1776&lt;&gt;"", $Y1776&lt;&gt;""), VLOOKUP( IF(ISERROR(VLOOKUP($X1776,Datos!$B$8:$C$13,2,0)),0,VLOOKUP($X1776,Datos!$B$8:$C$13,2,0)), Datos!$I$9:$N$13, IF(ISERROR(VLOOKUP($Y1776,Datos!$B$17:$C$21,2,0)),0,VLOOKUP($Y1776, Datos!$B$17:$C$21,2,0)+1),  0),  "-")</f>
        <v>25</v>
      </c>
      <c r="AA1776" s="177"/>
      <c r="AB1776" s="177"/>
      <c r="AC1776" s="179"/>
      <c r="AD1776" s="180"/>
      <c r="AE1776" s="198">
        <f t="shared" si="84"/>
        <v>22</v>
      </c>
      <c r="AF1776" s="198">
        <f t="shared" si="85"/>
        <v>25</v>
      </c>
      <c r="AG1776" s="178">
        <v>3</v>
      </c>
      <c r="AH1776" s="198" t="str">
        <f>IF(ISERROR(VLOOKUP($AG1776,Datos!$A$9:$E$13,2,0)),"",VLOOKUP($AG1776,Datos!$A$9:$E$13,2,0))</f>
        <v>3 Moderado</v>
      </c>
      <c r="AI1776" s="197" t="str">
        <f>IF(ISERROR(VLOOKUP($AJ1776,Datos!$D$8:$E$13,2,0)),0,VLOOKUP($AJ1776,Datos!$D$8:$E$13,2,0))</f>
        <v>Extremadamente Dañino</v>
      </c>
      <c r="AJ1776" s="198">
        <f>IF(ISERROR(VLOOKUP($X1776,Datos!$B$8:$E$13,3,0)), 0, VLOOKUP($X1776,Datos!$B$8:$E$13,3,0))</f>
        <v>4</v>
      </c>
      <c r="AK1776" s="198">
        <f>IF(ISERROR(VLOOKUP(AL1776,Datos!D1769:E1774,2,0)),0,VLOOKUP(AL1776,Datos!D1769:E1774,2,0))</f>
        <v>0</v>
      </c>
      <c r="AL1776" s="198">
        <f>IF(ISERROR(VLOOKUP(Y1776,Datos!B1769:E1774,3,0)),0,VLOOKUP(Y1776,Datos!B1769:E1774,3,0))</f>
        <v>0</v>
      </c>
      <c r="AM1776" s="198">
        <f t="shared" si="86"/>
        <v>4</v>
      </c>
      <c r="AN1776" s="198" t="str">
        <f>IF(ISERROR(VLOOKUP($AM1776,Datos!$I$24:$J$28,2,0)),"-",VLOOKUP($AM1776,Datos!$I$24:$J$28,2,0))</f>
        <v>Moderado</v>
      </c>
    </row>
    <row r="1777" spans="1:40" s="199" customFormat="1">
      <c r="A1777" s="196"/>
      <c r="B1777" s="177"/>
      <c r="C1777" s="177"/>
      <c r="D1777" s="177"/>
      <c r="E1777" s="177"/>
      <c r="F1777" s="177"/>
      <c r="G1777" s="177"/>
      <c r="H1777" s="177"/>
      <c r="I1777" s="177"/>
      <c r="J1777" s="177"/>
      <c r="K1777" s="177"/>
      <c r="L1777" s="177"/>
      <c r="M1777" s="178" t="s">
        <v>191</v>
      </c>
      <c r="N1777" s="178" t="s">
        <v>194</v>
      </c>
      <c r="O1777" s="198">
        <f>IF( AND($M1777&lt;&gt;"", $N1777&lt;&gt;""), VLOOKUP( IF(ISERROR(VLOOKUP($M1777,Datos!$B$8:$C$13,2,0)),0,VLOOKUP($M1777,Datos!$B$8:$C$13,2,0)), Datos!$I$9:$N$13, IF(ISERROR(VLOOKUP($N1777,Datos!$B$17:$C$21,2,0)),0,VLOOKUP($N1777, Datos!$B$17:$C$21,2,0)+1),  0),  "-")</f>
        <v>22</v>
      </c>
      <c r="P1777" s="177"/>
      <c r="Q1777" s="177"/>
      <c r="R1777" s="177"/>
      <c r="S1777" s="178" t="s">
        <v>40</v>
      </c>
      <c r="T1777" s="198" t="str">
        <f>IF(ISERROR(VLOOKUP($S1777,Datos!$B$25:$C$29,2,0)),"", VLOOKUP($S1777,Datos!$B$25:$C$29,2,0))</f>
        <v>Alta</v>
      </c>
      <c r="U1777" s="198" t="str">
        <f>VLOOKUP($S1777,'Efectividad de Controles'!$B$5:$D$9,3,0)</f>
        <v>Impacto / Probabilidad</v>
      </c>
      <c r="V1777" s="177"/>
      <c r="W1777" s="177"/>
      <c r="X1777" s="178" t="s">
        <v>191</v>
      </c>
      <c r="Y1777" s="178" t="s">
        <v>196</v>
      </c>
      <c r="Z1777" s="198">
        <f>IF( AND($X1777&lt;&gt;"", $Y1777&lt;&gt;""), VLOOKUP( IF(ISERROR(VLOOKUP($X1777,Datos!$B$8:$C$13,2,0)),0,VLOOKUP($X1777,Datos!$B$8:$C$13,2,0)), Datos!$I$9:$N$13, IF(ISERROR(VLOOKUP($Y1777,Datos!$B$17:$C$21,2,0)),0,VLOOKUP($Y1777, Datos!$B$17:$C$21,2,0)+1),  0),  "-")</f>
        <v>25</v>
      </c>
      <c r="AA1777" s="177"/>
      <c r="AB1777" s="177"/>
      <c r="AC1777" s="179"/>
      <c r="AD1777" s="180"/>
      <c r="AE1777" s="198">
        <f t="shared" si="84"/>
        <v>22</v>
      </c>
      <c r="AF1777" s="198">
        <f t="shared" si="85"/>
        <v>25</v>
      </c>
      <c r="AG1777" s="178">
        <v>3</v>
      </c>
      <c r="AH1777" s="198" t="str">
        <f>IF(ISERROR(VLOOKUP($AG1777,Datos!$A$9:$E$13,2,0)),"",VLOOKUP($AG1777,Datos!$A$9:$E$13,2,0))</f>
        <v>3 Moderado</v>
      </c>
      <c r="AI1777" s="197" t="str">
        <f>IF(ISERROR(VLOOKUP($AJ1777,Datos!$D$8:$E$13,2,0)),0,VLOOKUP($AJ1777,Datos!$D$8:$E$13,2,0))</f>
        <v>Extremadamente Dañino</v>
      </c>
      <c r="AJ1777" s="198">
        <f>IF(ISERROR(VLOOKUP($X1777,Datos!$B$8:$E$13,3,0)), 0, VLOOKUP($X1777,Datos!$B$8:$E$13,3,0))</f>
        <v>4</v>
      </c>
      <c r="AK1777" s="198">
        <f>IF(ISERROR(VLOOKUP(AL1777,Datos!D1770:E1775,2,0)),0,VLOOKUP(AL1777,Datos!D1770:E1775,2,0))</f>
        <v>0</v>
      </c>
      <c r="AL1777" s="198">
        <f>IF(ISERROR(VLOOKUP(Y1777,Datos!B1770:E1775,3,0)),0,VLOOKUP(Y1777,Datos!B1770:E1775,3,0))</f>
        <v>0</v>
      </c>
      <c r="AM1777" s="198">
        <f t="shared" si="86"/>
        <v>4</v>
      </c>
      <c r="AN1777" s="198" t="str">
        <f>IF(ISERROR(VLOOKUP($AM1777,Datos!$I$24:$J$28,2,0)),"-",VLOOKUP($AM1777,Datos!$I$24:$J$28,2,0))</f>
        <v>Moderado</v>
      </c>
    </row>
    <row r="1778" spans="1:40" s="199" customFormat="1">
      <c r="A1778" s="196"/>
      <c r="B1778" s="177"/>
      <c r="C1778" s="177"/>
      <c r="D1778" s="177"/>
      <c r="E1778" s="177"/>
      <c r="F1778" s="177"/>
      <c r="G1778" s="177"/>
      <c r="H1778" s="177"/>
      <c r="I1778" s="177"/>
      <c r="J1778" s="177"/>
      <c r="K1778" s="177"/>
      <c r="L1778" s="177"/>
      <c r="M1778" s="178" t="s">
        <v>191</v>
      </c>
      <c r="N1778" s="178" t="s">
        <v>194</v>
      </c>
      <c r="O1778" s="198">
        <f>IF( AND($M1778&lt;&gt;"", $N1778&lt;&gt;""), VLOOKUP( IF(ISERROR(VLOOKUP($M1778,Datos!$B$8:$C$13,2,0)),0,VLOOKUP($M1778,Datos!$B$8:$C$13,2,0)), Datos!$I$9:$N$13, IF(ISERROR(VLOOKUP($N1778,Datos!$B$17:$C$21,2,0)),0,VLOOKUP($N1778, Datos!$B$17:$C$21,2,0)+1),  0),  "-")</f>
        <v>22</v>
      </c>
      <c r="P1778" s="177"/>
      <c r="Q1778" s="177"/>
      <c r="R1778" s="177"/>
      <c r="S1778" s="178" t="s">
        <v>40</v>
      </c>
      <c r="T1778" s="198" t="str">
        <f>IF(ISERROR(VLOOKUP($S1778,Datos!$B$25:$C$29,2,0)),"", VLOOKUP($S1778,Datos!$B$25:$C$29,2,0))</f>
        <v>Alta</v>
      </c>
      <c r="U1778" s="198" t="str">
        <f>VLOOKUP($S1778,'Efectividad de Controles'!$B$5:$D$9,3,0)</f>
        <v>Impacto / Probabilidad</v>
      </c>
      <c r="V1778" s="177"/>
      <c r="W1778" s="177"/>
      <c r="X1778" s="178" t="s">
        <v>191</v>
      </c>
      <c r="Y1778" s="178" t="s">
        <v>196</v>
      </c>
      <c r="Z1778" s="198">
        <f>IF( AND($X1778&lt;&gt;"", $Y1778&lt;&gt;""), VLOOKUP( IF(ISERROR(VLOOKUP($X1778,Datos!$B$8:$C$13,2,0)),0,VLOOKUP($X1778,Datos!$B$8:$C$13,2,0)), Datos!$I$9:$N$13, IF(ISERROR(VLOOKUP($Y1778,Datos!$B$17:$C$21,2,0)),0,VLOOKUP($Y1778, Datos!$B$17:$C$21,2,0)+1),  0),  "-")</f>
        <v>25</v>
      </c>
      <c r="AA1778" s="177"/>
      <c r="AB1778" s="177"/>
      <c r="AC1778" s="179"/>
      <c r="AD1778" s="180"/>
      <c r="AE1778" s="198">
        <f t="shared" si="84"/>
        <v>22</v>
      </c>
      <c r="AF1778" s="198">
        <f t="shared" si="85"/>
        <v>25</v>
      </c>
      <c r="AG1778" s="178">
        <v>3</v>
      </c>
      <c r="AH1778" s="198" t="str">
        <f>IF(ISERROR(VLOOKUP($AG1778,Datos!$A$9:$E$13,2,0)),"",VLOOKUP($AG1778,Datos!$A$9:$E$13,2,0))</f>
        <v>3 Moderado</v>
      </c>
      <c r="AI1778" s="197" t="str">
        <f>IF(ISERROR(VLOOKUP($AJ1778,Datos!$D$8:$E$13,2,0)),0,VLOOKUP($AJ1778,Datos!$D$8:$E$13,2,0))</f>
        <v>Extremadamente Dañino</v>
      </c>
      <c r="AJ1778" s="198">
        <f>IF(ISERROR(VLOOKUP($X1778,Datos!$B$8:$E$13,3,0)), 0, VLOOKUP($X1778,Datos!$B$8:$E$13,3,0))</f>
        <v>4</v>
      </c>
      <c r="AK1778" s="198">
        <f>IF(ISERROR(VLOOKUP(AL1778,Datos!D1771:E1776,2,0)),0,VLOOKUP(AL1778,Datos!D1771:E1776,2,0))</f>
        <v>0</v>
      </c>
      <c r="AL1778" s="198">
        <f>IF(ISERROR(VLOOKUP(Y1778,Datos!B1771:E1776,3,0)),0,VLOOKUP(Y1778,Datos!B1771:E1776,3,0))</f>
        <v>0</v>
      </c>
      <c r="AM1778" s="198">
        <f t="shared" si="86"/>
        <v>4</v>
      </c>
      <c r="AN1778" s="198" t="str">
        <f>IF(ISERROR(VLOOKUP($AM1778,Datos!$I$24:$J$28,2,0)),"-",VLOOKUP($AM1778,Datos!$I$24:$J$28,2,0))</f>
        <v>Moderado</v>
      </c>
    </row>
    <row r="1779" spans="1:40" s="199" customFormat="1">
      <c r="A1779" s="196"/>
      <c r="B1779" s="177"/>
      <c r="C1779" s="177"/>
      <c r="D1779" s="177"/>
      <c r="E1779" s="177"/>
      <c r="F1779" s="177"/>
      <c r="G1779" s="177"/>
      <c r="H1779" s="177"/>
      <c r="I1779" s="177"/>
      <c r="J1779" s="177"/>
      <c r="K1779" s="177"/>
      <c r="L1779" s="177"/>
      <c r="M1779" s="178" t="s">
        <v>191</v>
      </c>
      <c r="N1779" s="178" t="s">
        <v>194</v>
      </c>
      <c r="O1779" s="198">
        <f>IF( AND($M1779&lt;&gt;"", $N1779&lt;&gt;""), VLOOKUP( IF(ISERROR(VLOOKUP($M1779,Datos!$B$8:$C$13,2,0)),0,VLOOKUP($M1779,Datos!$B$8:$C$13,2,0)), Datos!$I$9:$N$13, IF(ISERROR(VLOOKUP($N1779,Datos!$B$17:$C$21,2,0)),0,VLOOKUP($N1779, Datos!$B$17:$C$21,2,0)+1),  0),  "-")</f>
        <v>22</v>
      </c>
      <c r="P1779" s="177"/>
      <c r="Q1779" s="177"/>
      <c r="R1779" s="177"/>
      <c r="S1779" s="178" t="s">
        <v>40</v>
      </c>
      <c r="T1779" s="198" t="str">
        <f>IF(ISERROR(VLOOKUP($S1779,Datos!$B$25:$C$29,2,0)),"", VLOOKUP($S1779,Datos!$B$25:$C$29,2,0))</f>
        <v>Alta</v>
      </c>
      <c r="U1779" s="198" t="str">
        <f>VLOOKUP($S1779,'Efectividad de Controles'!$B$5:$D$9,3,0)</f>
        <v>Impacto / Probabilidad</v>
      </c>
      <c r="V1779" s="177"/>
      <c r="W1779" s="177"/>
      <c r="X1779" s="178" t="s">
        <v>191</v>
      </c>
      <c r="Y1779" s="178" t="s">
        <v>196</v>
      </c>
      <c r="Z1779" s="198">
        <f>IF( AND($X1779&lt;&gt;"", $Y1779&lt;&gt;""), VLOOKUP( IF(ISERROR(VLOOKUP($X1779,Datos!$B$8:$C$13,2,0)),0,VLOOKUP($X1779,Datos!$B$8:$C$13,2,0)), Datos!$I$9:$N$13, IF(ISERROR(VLOOKUP($Y1779,Datos!$B$17:$C$21,2,0)),0,VLOOKUP($Y1779, Datos!$B$17:$C$21,2,0)+1),  0),  "-")</f>
        <v>25</v>
      </c>
      <c r="AA1779" s="177"/>
      <c r="AB1779" s="177"/>
      <c r="AC1779" s="179"/>
      <c r="AD1779" s="180"/>
      <c r="AE1779" s="198">
        <f t="shared" si="84"/>
        <v>22</v>
      </c>
      <c r="AF1779" s="198">
        <f t="shared" si="85"/>
        <v>25</v>
      </c>
      <c r="AG1779" s="178">
        <v>3</v>
      </c>
      <c r="AH1779" s="198" t="str">
        <f>IF(ISERROR(VLOOKUP($AG1779,Datos!$A$9:$E$13,2,0)),"",VLOOKUP($AG1779,Datos!$A$9:$E$13,2,0))</f>
        <v>3 Moderado</v>
      </c>
      <c r="AI1779" s="197" t="str">
        <f>IF(ISERROR(VLOOKUP($AJ1779,Datos!$D$8:$E$13,2,0)),0,VLOOKUP($AJ1779,Datos!$D$8:$E$13,2,0))</f>
        <v>Extremadamente Dañino</v>
      </c>
      <c r="AJ1779" s="198">
        <f>IF(ISERROR(VLOOKUP($X1779,Datos!$B$8:$E$13,3,0)), 0, VLOOKUP($X1779,Datos!$B$8:$E$13,3,0))</f>
        <v>4</v>
      </c>
      <c r="AK1779" s="198">
        <f>IF(ISERROR(VLOOKUP(AL1779,Datos!D1772:E1777,2,0)),0,VLOOKUP(AL1779,Datos!D1772:E1777,2,0))</f>
        <v>0</v>
      </c>
      <c r="AL1779" s="198">
        <f>IF(ISERROR(VLOOKUP(Y1779,Datos!B1772:E1777,3,0)),0,VLOOKUP(Y1779,Datos!B1772:E1777,3,0))</f>
        <v>0</v>
      </c>
      <c r="AM1779" s="198">
        <f t="shared" si="86"/>
        <v>4</v>
      </c>
      <c r="AN1779" s="198" t="str">
        <f>IF(ISERROR(VLOOKUP($AM1779,Datos!$I$24:$J$28,2,0)),"-",VLOOKUP($AM1779,Datos!$I$24:$J$28,2,0))</f>
        <v>Moderado</v>
      </c>
    </row>
    <row r="1780" spans="1:40" s="199" customFormat="1">
      <c r="A1780" s="196"/>
      <c r="B1780" s="177"/>
      <c r="C1780" s="177"/>
      <c r="D1780" s="177"/>
      <c r="E1780" s="177"/>
      <c r="F1780" s="177"/>
      <c r="G1780" s="177"/>
      <c r="H1780" s="177"/>
      <c r="I1780" s="177"/>
      <c r="J1780" s="177"/>
      <c r="K1780" s="177"/>
      <c r="L1780" s="177"/>
      <c r="M1780" s="178" t="s">
        <v>191</v>
      </c>
      <c r="N1780" s="178" t="s">
        <v>194</v>
      </c>
      <c r="O1780" s="198">
        <f>IF( AND($M1780&lt;&gt;"", $N1780&lt;&gt;""), VLOOKUP( IF(ISERROR(VLOOKUP($M1780,Datos!$B$8:$C$13,2,0)),0,VLOOKUP($M1780,Datos!$B$8:$C$13,2,0)), Datos!$I$9:$N$13, IF(ISERROR(VLOOKUP($N1780,Datos!$B$17:$C$21,2,0)),0,VLOOKUP($N1780, Datos!$B$17:$C$21,2,0)+1),  0),  "-")</f>
        <v>22</v>
      </c>
      <c r="P1780" s="177"/>
      <c r="Q1780" s="177"/>
      <c r="R1780" s="177"/>
      <c r="S1780" s="178" t="s">
        <v>40</v>
      </c>
      <c r="T1780" s="198" t="str">
        <f>IF(ISERROR(VLOOKUP($S1780,Datos!$B$25:$C$29,2,0)),"", VLOOKUP($S1780,Datos!$B$25:$C$29,2,0))</f>
        <v>Alta</v>
      </c>
      <c r="U1780" s="198" t="str">
        <f>VLOOKUP($S1780,'Efectividad de Controles'!$B$5:$D$9,3,0)</f>
        <v>Impacto / Probabilidad</v>
      </c>
      <c r="V1780" s="177"/>
      <c r="W1780" s="177"/>
      <c r="X1780" s="178" t="s">
        <v>191</v>
      </c>
      <c r="Y1780" s="178" t="s">
        <v>196</v>
      </c>
      <c r="Z1780" s="198">
        <f>IF( AND($X1780&lt;&gt;"", $Y1780&lt;&gt;""), VLOOKUP( IF(ISERROR(VLOOKUP($X1780,Datos!$B$8:$C$13,2,0)),0,VLOOKUP($X1780,Datos!$B$8:$C$13,2,0)), Datos!$I$9:$N$13, IF(ISERROR(VLOOKUP($Y1780,Datos!$B$17:$C$21,2,0)),0,VLOOKUP($Y1780, Datos!$B$17:$C$21,2,0)+1),  0),  "-")</f>
        <v>25</v>
      </c>
      <c r="AA1780" s="177"/>
      <c r="AB1780" s="177"/>
      <c r="AC1780" s="179"/>
      <c r="AD1780" s="180"/>
      <c r="AE1780" s="198">
        <f t="shared" si="84"/>
        <v>22</v>
      </c>
      <c r="AF1780" s="198">
        <f t="shared" si="85"/>
        <v>25</v>
      </c>
      <c r="AG1780" s="178">
        <v>3</v>
      </c>
      <c r="AH1780" s="198" t="str">
        <f>IF(ISERROR(VLOOKUP($AG1780,Datos!$A$9:$E$13,2,0)),"",VLOOKUP($AG1780,Datos!$A$9:$E$13,2,0))</f>
        <v>3 Moderado</v>
      </c>
      <c r="AI1780" s="197" t="str">
        <f>IF(ISERROR(VLOOKUP($AJ1780,Datos!$D$8:$E$13,2,0)),0,VLOOKUP($AJ1780,Datos!$D$8:$E$13,2,0))</f>
        <v>Extremadamente Dañino</v>
      </c>
      <c r="AJ1780" s="198">
        <f>IF(ISERROR(VLOOKUP($X1780,Datos!$B$8:$E$13,3,0)), 0, VLOOKUP($X1780,Datos!$B$8:$E$13,3,0))</f>
        <v>4</v>
      </c>
      <c r="AK1780" s="198">
        <f>IF(ISERROR(VLOOKUP(AL1780,Datos!D1773:E1778,2,0)),0,VLOOKUP(AL1780,Datos!D1773:E1778,2,0))</f>
        <v>0</v>
      </c>
      <c r="AL1780" s="198">
        <f>IF(ISERROR(VLOOKUP(Y1780,Datos!B1773:E1778,3,0)),0,VLOOKUP(Y1780,Datos!B1773:E1778,3,0))</f>
        <v>0</v>
      </c>
      <c r="AM1780" s="198">
        <f t="shared" si="86"/>
        <v>4</v>
      </c>
      <c r="AN1780" s="198" t="str">
        <f>IF(ISERROR(VLOOKUP($AM1780,Datos!$I$24:$J$28,2,0)),"-",VLOOKUP($AM1780,Datos!$I$24:$J$28,2,0))</f>
        <v>Moderado</v>
      </c>
    </row>
    <row r="1781" spans="1:40" s="199" customFormat="1">
      <c r="A1781" s="196"/>
      <c r="B1781" s="177"/>
      <c r="C1781" s="177"/>
      <c r="D1781" s="177"/>
      <c r="E1781" s="177"/>
      <c r="F1781" s="177"/>
      <c r="G1781" s="177"/>
      <c r="H1781" s="177"/>
      <c r="I1781" s="177"/>
      <c r="J1781" s="177"/>
      <c r="K1781" s="177"/>
      <c r="L1781" s="177"/>
      <c r="M1781" s="178" t="s">
        <v>191</v>
      </c>
      <c r="N1781" s="178" t="s">
        <v>194</v>
      </c>
      <c r="O1781" s="198">
        <f>IF( AND($M1781&lt;&gt;"", $N1781&lt;&gt;""), VLOOKUP( IF(ISERROR(VLOOKUP($M1781,Datos!$B$8:$C$13,2,0)),0,VLOOKUP($M1781,Datos!$B$8:$C$13,2,0)), Datos!$I$9:$N$13, IF(ISERROR(VLOOKUP($N1781,Datos!$B$17:$C$21,2,0)),0,VLOOKUP($N1781, Datos!$B$17:$C$21,2,0)+1),  0),  "-")</f>
        <v>22</v>
      </c>
      <c r="P1781" s="177"/>
      <c r="Q1781" s="177"/>
      <c r="R1781" s="177"/>
      <c r="S1781" s="178" t="s">
        <v>40</v>
      </c>
      <c r="T1781" s="198" t="str">
        <f>IF(ISERROR(VLOOKUP($S1781,Datos!$B$25:$C$29,2,0)),"", VLOOKUP($S1781,Datos!$B$25:$C$29,2,0))</f>
        <v>Alta</v>
      </c>
      <c r="U1781" s="198" t="str">
        <f>VLOOKUP($S1781,'Efectividad de Controles'!$B$5:$D$9,3,0)</f>
        <v>Impacto / Probabilidad</v>
      </c>
      <c r="V1781" s="177"/>
      <c r="W1781" s="177"/>
      <c r="X1781" s="178" t="s">
        <v>191</v>
      </c>
      <c r="Y1781" s="178" t="s">
        <v>196</v>
      </c>
      <c r="Z1781" s="198">
        <f>IF( AND($X1781&lt;&gt;"", $Y1781&lt;&gt;""), VLOOKUP( IF(ISERROR(VLOOKUP($X1781,Datos!$B$8:$C$13,2,0)),0,VLOOKUP($X1781,Datos!$B$8:$C$13,2,0)), Datos!$I$9:$N$13, IF(ISERROR(VLOOKUP($Y1781,Datos!$B$17:$C$21,2,0)),0,VLOOKUP($Y1781, Datos!$B$17:$C$21,2,0)+1),  0),  "-")</f>
        <v>25</v>
      </c>
      <c r="AA1781" s="177"/>
      <c r="AB1781" s="177"/>
      <c r="AC1781" s="179"/>
      <c r="AD1781" s="180"/>
      <c r="AE1781" s="198">
        <f t="shared" si="84"/>
        <v>22</v>
      </c>
      <c r="AF1781" s="198">
        <f t="shared" si="85"/>
        <v>25</v>
      </c>
      <c r="AG1781" s="178">
        <v>3</v>
      </c>
      <c r="AH1781" s="198" t="str">
        <f>IF(ISERROR(VLOOKUP($AG1781,Datos!$A$9:$E$13,2,0)),"",VLOOKUP($AG1781,Datos!$A$9:$E$13,2,0))</f>
        <v>3 Moderado</v>
      </c>
      <c r="AI1781" s="197" t="str">
        <f>IF(ISERROR(VLOOKUP($AJ1781,Datos!$D$8:$E$13,2,0)),0,VLOOKUP($AJ1781,Datos!$D$8:$E$13,2,0))</f>
        <v>Extremadamente Dañino</v>
      </c>
      <c r="AJ1781" s="198">
        <f>IF(ISERROR(VLOOKUP($X1781,Datos!$B$8:$E$13,3,0)), 0, VLOOKUP($X1781,Datos!$B$8:$E$13,3,0))</f>
        <v>4</v>
      </c>
      <c r="AK1781" s="198">
        <f>IF(ISERROR(VLOOKUP(AL1781,Datos!D1774:E1779,2,0)),0,VLOOKUP(AL1781,Datos!D1774:E1779,2,0))</f>
        <v>0</v>
      </c>
      <c r="AL1781" s="198">
        <f>IF(ISERROR(VLOOKUP(Y1781,Datos!B1774:E1779,3,0)),0,VLOOKUP(Y1781,Datos!B1774:E1779,3,0))</f>
        <v>0</v>
      </c>
      <c r="AM1781" s="198">
        <f t="shared" si="86"/>
        <v>4</v>
      </c>
      <c r="AN1781" s="198" t="str">
        <f>IF(ISERROR(VLOOKUP($AM1781,Datos!$I$24:$J$28,2,0)),"-",VLOOKUP($AM1781,Datos!$I$24:$J$28,2,0))</f>
        <v>Moderado</v>
      </c>
    </row>
    <row r="1782" spans="1:40" s="199" customFormat="1">
      <c r="A1782" s="196"/>
      <c r="B1782" s="177"/>
      <c r="C1782" s="177"/>
      <c r="D1782" s="177"/>
      <c r="E1782" s="177"/>
      <c r="F1782" s="177"/>
      <c r="G1782" s="177"/>
      <c r="H1782" s="177"/>
      <c r="I1782" s="177"/>
      <c r="J1782" s="177"/>
      <c r="K1782" s="177"/>
      <c r="L1782" s="177"/>
      <c r="M1782" s="178" t="s">
        <v>191</v>
      </c>
      <c r="N1782" s="178" t="s">
        <v>194</v>
      </c>
      <c r="O1782" s="198">
        <f>IF( AND($M1782&lt;&gt;"", $N1782&lt;&gt;""), VLOOKUP( IF(ISERROR(VLOOKUP($M1782,Datos!$B$8:$C$13,2,0)),0,VLOOKUP($M1782,Datos!$B$8:$C$13,2,0)), Datos!$I$9:$N$13, IF(ISERROR(VLOOKUP($N1782,Datos!$B$17:$C$21,2,0)),0,VLOOKUP($N1782, Datos!$B$17:$C$21,2,0)+1),  0),  "-")</f>
        <v>22</v>
      </c>
      <c r="P1782" s="177"/>
      <c r="Q1782" s="177"/>
      <c r="R1782" s="177"/>
      <c r="S1782" s="178" t="s">
        <v>40</v>
      </c>
      <c r="T1782" s="198" t="str">
        <f>IF(ISERROR(VLOOKUP($S1782,Datos!$B$25:$C$29,2,0)),"", VLOOKUP($S1782,Datos!$B$25:$C$29,2,0))</f>
        <v>Alta</v>
      </c>
      <c r="U1782" s="198" t="str">
        <f>VLOOKUP($S1782,'Efectividad de Controles'!$B$5:$D$9,3,0)</f>
        <v>Impacto / Probabilidad</v>
      </c>
      <c r="V1782" s="177"/>
      <c r="W1782" s="177"/>
      <c r="X1782" s="178" t="s">
        <v>191</v>
      </c>
      <c r="Y1782" s="178" t="s">
        <v>196</v>
      </c>
      <c r="Z1782" s="198">
        <f>IF( AND($X1782&lt;&gt;"", $Y1782&lt;&gt;""), VLOOKUP( IF(ISERROR(VLOOKUP($X1782,Datos!$B$8:$C$13,2,0)),0,VLOOKUP($X1782,Datos!$B$8:$C$13,2,0)), Datos!$I$9:$N$13, IF(ISERROR(VLOOKUP($Y1782,Datos!$B$17:$C$21,2,0)),0,VLOOKUP($Y1782, Datos!$B$17:$C$21,2,0)+1),  0),  "-")</f>
        <v>25</v>
      </c>
      <c r="AA1782" s="177"/>
      <c r="AB1782" s="177"/>
      <c r="AC1782" s="179"/>
      <c r="AD1782" s="180"/>
      <c r="AE1782" s="198">
        <f t="shared" si="84"/>
        <v>22</v>
      </c>
      <c r="AF1782" s="198">
        <f t="shared" si="85"/>
        <v>25</v>
      </c>
      <c r="AG1782" s="178">
        <v>3</v>
      </c>
      <c r="AH1782" s="198" t="str">
        <f>IF(ISERROR(VLOOKUP($AG1782,Datos!$A$9:$E$13,2,0)),"",VLOOKUP($AG1782,Datos!$A$9:$E$13,2,0))</f>
        <v>3 Moderado</v>
      </c>
      <c r="AI1782" s="197" t="str">
        <f>IF(ISERROR(VLOOKUP($AJ1782,Datos!$D$8:$E$13,2,0)),0,VLOOKUP($AJ1782,Datos!$D$8:$E$13,2,0))</f>
        <v>Extremadamente Dañino</v>
      </c>
      <c r="AJ1782" s="198">
        <f>IF(ISERROR(VLOOKUP($X1782,Datos!$B$8:$E$13,3,0)), 0, VLOOKUP($X1782,Datos!$B$8:$E$13,3,0))</f>
        <v>4</v>
      </c>
      <c r="AK1782" s="198">
        <f>IF(ISERROR(VLOOKUP(AL1782,Datos!D1775:E1780,2,0)),0,VLOOKUP(AL1782,Datos!D1775:E1780,2,0))</f>
        <v>0</v>
      </c>
      <c r="AL1782" s="198">
        <f>IF(ISERROR(VLOOKUP(Y1782,Datos!B1775:E1780,3,0)),0,VLOOKUP(Y1782,Datos!B1775:E1780,3,0))</f>
        <v>0</v>
      </c>
      <c r="AM1782" s="198">
        <f t="shared" si="86"/>
        <v>4</v>
      </c>
      <c r="AN1782" s="198" t="str">
        <f>IF(ISERROR(VLOOKUP($AM1782,Datos!$I$24:$J$28,2,0)),"-",VLOOKUP($AM1782,Datos!$I$24:$J$28,2,0))</f>
        <v>Moderado</v>
      </c>
    </row>
    <row r="1783" spans="1:40" s="199" customFormat="1">
      <c r="A1783" s="196"/>
      <c r="B1783" s="177"/>
      <c r="C1783" s="177"/>
      <c r="D1783" s="177"/>
      <c r="E1783" s="177"/>
      <c r="F1783" s="177"/>
      <c r="G1783" s="177"/>
      <c r="H1783" s="177"/>
      <c r="I1783" s="177"/>
      <c r="J1783" s="177"/>
      <c r="K1783" s="177"/>
      <c r="L1783" s="177"/>
      <c r="M1783" s="178" t="s">
        <v>191</v>
      </c>
      <c r="N1783" s="178" t="s">
        <v>194</v>
      </c>
      <c r="O1783" s="198">
        <f>IF( AND($M1783&lt;&gt;"", $N1783&lt;&gt;""), VLOOKUP( IF(ISERROR(VLOOKUP($M1783,Datos!$B$8:$C$13,2,0)),0,VLOOKUP($M1783,Datos!$B$8:$C$13,2,0)), Datos!$I$9:$N$13, IF(ISERROR(VLOOKUP($N1783,Datos!$B$17:$C$21,2,0)),0,VLOOKUP($N1783, Datos!$B$17:$C$21,2,0)+1),  0),  "-")</f>
        <v>22</v>
      </c>
      <c r="P1783" s="177"/>
      <c r="Q1783" s="177"/>
      <c r="R1783" s="177"/>
      <c r="S1783" s="178" t="s">
        <v>40</v>
      </c>
      <c r="T1783" s="198" t="str">
        <f>IF(ISERROR(VLOOKUP($S1783,Datos!$B$25:$C$29,2,0)),"", VLOOKUP($S1783,Datos!$B$25:$C$29,2,0))</f>
        <v>Alta</v>
      </c>
      <c r="U1783" s="198" t="str">
        <f>VLOOKUP($S1783,'Efectividad de Controles'!$B$5:$D$9,3,0)</f>
        <v>Impacto / Probabilidad</v>
      </c>
      <c r="V1783" s="177"/>
      <c r="W1783" s="177"/>
      <c r="X1783" s="178" t="s">
        <v>191</v>
      </c>
      <c r="Y1783" s="178" t="s">
        <v>196</v>
      </c>
      <c r="Z1783" s="198">
        <f>IF( AND($X1783&lt;&gt;"", $Y1783&lt;&gt;""), VLOOKUP( IF(ISERROR(VLOOKUP($X1783,Datos!$B$8:$C$13,2,0)),0,VLOOKUP($X1783,Datos!$B$8:$C$13,2,0)), Datos!$I$9:$N$13, IF(ISERROR(VLOOKUP($Y1783,Datos!$B$17:$C$21,2,0)),0,VLOOKUP($Y1783, Datos!$B$17:$C$21,2,0)+1),  0),  "-")</f>
        <v>25</v>
      </c>
      <c r="AA1783" s="177"/>
      <c r="AB1783" s="177"/>
      <c r="AC1783" s="179"/>
      <c r="AD1783" s="180"/>
      <c r="AE1783" s="198">
        <f t="shared" si="84"/>
        <v>22</v>
      </c>
      <c r="AF1783" s="198">
        <f t="shared" si="85"/>
        <v>25</v>
      </c>
      <c r="AG1783" s="178">
        <v>3</v>
      </c>
      <c r="AH1783" s="198" t="str">
        <f>IF(ISERROR(VLOOKUP($AG1783,Datos!$A$9:$E$13,2,0)),"",VLOOKUP($AG1783,Datos!$A$9:$E$13,2,0))</f>
        <v>3 Moderado</v>
      </c>
      <c r="AI1783" s="197" t="str">
        <f>IF(ISERROR(VLOOKUP($AJ1783,Datos!$D$8:$E$13,2,0)),0,VLOOKUP($AJ1783,Datos!$D$8:$E$13,2,0))</f>
        <v>Extremadamente Dañino</v>
      </c>
      <c r="AJ1783" s="198">
        <f>IF(ISERROR(VLOOKUP($X1783,Datos!$B$8:$E$13,3,0)), 0, VLOOKUP($X1783,Datos!$B$8:$E$13,3,0))</f>
        <v>4</v>
      </c>
      <c r="AK1783" s="198">
        <f>IF(ISERROR(VLOOKUP(AL1783,Datos!D1776:E1781,2,0)),0,VLOOKUP(AL1783,Datos!D1776:E1781,2,0))</f>
        <v>0</v>
      </c>
      <c r="AL1783" s="198">
        <f>IF(ISERROR(VLOOKUP(Y1783,Datos!B1776:E1781,3,0)),0,VLOOKUP(Y1783,Datos!B1776:E1781,3,0))</f>
        <v>0</v>
      </c>
      <c r="AM1783" s="198">
        <f t="shared" si="86"/>
        <v>4</v>
      </c>
      <c r="AN1783" s="198" t="str">
        <f>IF(ISERROR(VLOOKUP($AM1783,Datos!$I$24:$J$28,2,0)),"-",VLOOKUP($AM1783,Datos!$I$24:$J$28,2,0))</f>
        <v>Moderado</v>
      </c>
    </row>
    <row r="1784" spans="1:40" s="199" customFormat="1">
      <c r="A1784" s="196"/>
      <c r="B1784" s="177"/>
      <c r="C1784" s="177"/>
      <c r="D1784" s="177"/>
      <c r="E1784" s="177"/>
      <c r="F1784" s="177"/>
      <c r="G1784" s="177"/>
      <c r="H1784" s="177"/>
      <c r="I1784" s="177"/>
      <c r="J1784" s="177"/>
      <c r="K1784" s="177"/>
      <c r="L1784" s="177"/>
      <c r="M1784" s="178" t="s">
        <v>191</v>
      </c>
      <c r="N1784" s="178" t="s">
        <v>194</v>
      </c>
      <c r="O1784" s="198">
        <f>IF( AND($M1784&lt;&gt;"", $N1784&lt;&gt;""), VLOOKUP( IF(ISERROR(VLOOKUP($M1784,Datos!$B$8:$C$13,2,0)),0,VLOOKUP($M1784,Datos!$B$8:$C$13,2,0)), Datos!$I$9:$N$13, IF(ISERROR(VLOOKUP($N1784,Datos!$B$17:$C$21,2,0)),0,VLOOKUP($N1784, Datos!$B$17:$C$21,2,0)+1),  0),  "-")</f>
        <v>22</v>
      </c>
      <c r="P1784" s="177"/>
      <c r="Q1784" s="177"/>
      <c r="R1784" s="177"/>
      <c r="S1784" s="178" t="s">
        <v>40</v>
      </c>
      <c r="T1784" s="198" t="str">
        <f>IF(ISERROR(VLOOKUP($S1784,Datos!$B$25:$C$29,2,0)),"", VLOOKUP($S1784,Datos!$B$25:$C$29,2,0))</f>
        <v>Alta</v>
      </c>
      <c r="U1784" s="198" t="str">
        <f>VLOOKUP($S1784,'Efectividad de Controles'!$B$5:$D$9,3,0)</f>
        <v>Impacto / Probabilidad</v>
      </c>
      <c r="V1784" s="177"/>
      <c r="W1784" s="177"/>
      <c r="X1784" s="178" t="s">
        <v>191</v>
      </c>
      <c r="Y1784" s="178" t="s">
        <v>196</v>
      </c>
      <c r="Z1784" s="198">
        <f>IF( AND($X1784&lt;&gt;"", $Y1784&lt;&gt;""), VLOOKUP( IF(ISERROR(VLOOKUP($X1784,Datos!$B$8:$C$13,2,0)),0,VLOOKUP($X1784,Datos!$B$8:$C$13,2,0)), Datos!$I$9:$N$13, IF(ISERROR(VLOOKUP($Y1784,Datos!$B$17:$C$21,2,0)),0,VLOOKUP($Y1784, Datos!$B$17:$C$21,2,0)+1),  0),  "-")</f>
        <v>25</v>
      </c>
      <c r="AA1784" s="177"/>
      <c r="AB1784" s="177"/>
      <c r="AC1784" s="179"/>
      <c r="AD1784" s="180"/>
      <c r="AE1784" s="198">
        <f t="shared" si="84"/>
        <v>22</v>
      </c>
      <c r="AF1784" s="198">
        <f t="shared" si="85"/>
        <v>25</v>
      </c>
      <c r="AG1784" s="178">
        <v>3</v>
      </c>
      <c r="AH1784" s="198" t="str">
        <f>IF(ISERROR(VLOOKUP($AG1784,Datos!$A$9:$E$13,2,0)),"",VLOOKUP($AG1784,Datos!$A$9:$E$13,2,0))</f>
        <v>3 Moderado</v>
      </c>
      <c r="AI1784" s="197" t="str">
        <f>IF(ISERROR(VLOOKUP($AJ1784,Datos!$D$8:$E$13,2,0)),0,VLOOKUP($AJ1784,Datos!$D$8:$E$13,2,0))</f>
        <v>Extremadamente Dañino</v>
      </c>
      <c r="AJ1784" s="198">
        <f>IF(ISERROR(VLOOKUP($X1784,Datos!$B$8:$E$13,3,0)), 0, VLOOKUP($X1784,Datos!$B$8:$E$13,3,0))</f>
        <v>4</v>
      </c>
      <c r="AK1784" s="198">
        <f>IF(ISERROR(VLOOKUP(AL1784,Datos!D1777:E1782,2,0)),0,VLOOKUP(AL1784,Datos!D1777:E1782,2,0))</f>
        <v>0</v>
      </c>
      <c r="AL1784" s="198">
        <f>IF(ISERROR(VLOOKUP(Y1784,Datos!B1777:E1782,3,0)),0,VLOOKUP(Y1784,Datos!B1777:E1782,3,0))</f>
        <v>0</v>
      </c>
      <c r="AM1784" s="198">
        <f t="shared" si="86"/>
        <v>4</v>
      </c>
      <c r="AN1784" s="198" t="str">
        <f>IF(ISERROR(VLOOKUP($AM1784,Datos!$I$24:$J$28,2,0)),"-",VLOOKUP($AM1784,Datos!$I$24:$J$28,2,0))</f>
        <v>Moderado</v>
      </c>
    </row>
    <row r="1785" spans="1:40" s="199" customFormat="1">
      <c r="A1785" s="196"/>
      <c r="B1785" s="177"/>
      <c r="C1785" s="177"/>
      <c r="D1785" s="177"/>
      <c r="E1785" s="177"/>
      <c r="F1785" s="177"/>
      <c r="G1785" s="177"/>
      <c r="H1785" s="177"/>
      <c r="I1785" s="177"/>
      <c r="J1785" s="177"/>
      <c r="K1785" s="177"/>
      <c r="L1785" s="177"/>
      <c r="M1785" s="178" t="s">
        <v>191</v>
      </c>
      <c r="N1785" s="178" t="s">
        <v>194</v>
      </c>
      <c r="O1785" s="198">
        <f>IF( AND($M1785&lt;&gt;"", $N1785&lt;&gt;""), VLOOKUP( IF(ISERROR(VLOOKUP($M1785,Datos!$B$8:$C$13,2,0)),0,VLOOKUP($M1785,Datos!$B$8:$C$13,2,0)), Datos!$I$9:$N$13, IF(ISERROR(VLOOKUP($N1785,Datos!$B$17:$C$21,2,0)),0,VLOOKUP($N1785, Datos!$B$17:$C$21,2,0)+1),  0),  "-")</f>
        <v>22</v>
      </c>
      <c r="P1785" s="177"/>
      <c r="Q1785" s="177"/>
      <c r="R1785" s="177"/>
      <c r="S1785" s="178" t="s">
        <v>40</v>
      </c>
      <c r="T1785" s="198" t="str">
        <f>IF(ISERROR(VLOOKUP($S1785,Datos!$B$25:$C$29,2,0)),"", VLOOKUP($S1785,Datos!$B$25:$C$29,2,0))</f>
        <v>Alta</v>
      </c>
      <c r="U1785" s="198" t="str">
        <f>VLOOKUP($S1785,'Efectividad de Controles'!$B$5:$D$9,3,0)</f>
        <v>Impacto / Probabilidad</v>
      </c>
      <c r="V1785" s="177"/>
      <c r="W1785" s="177"/>
      <c r="X1785" s="178" t="s">
        <v>191</v>
      </c>
      <c r="Y1785" s="178" t="s">
        <v>196</v>
      </c>
      <c r="Z1785" s="198">
        <f>IF( AND($X1785&lt;&gt;"", $Y1785&lt;&gt;""), VLOOKUP( IF(ISERROR(VLOOKUP($X1785,Datos!$B$8:$C$13,2,0)),0,VLOOKUP($X1785,Datos!$B$8:$C$13,2,0)), Datos!$I$9:$N$13, IF(ISERROR(VLOOKUP($Y1785,Datos!$B$17:$C$21,2,0)),0,VLOOKUP($Y1785, Datos!$B$17:$C$21,2,0)+1),  0),  "-")</f>
        <v>25</v>
      </c>
      <c r="AA1785" s="177"/>
      <c r="AB1785" s="177"/>
      <c r="AC1785" s="179"/>
      <c r="AD1785" s="180"/>
      <c r="AE1785" s="198">
        <f t="shared" si="84"/>
        <v>22</v>
      </c>
      <c r="AF1785" s="198">
        <f t="shared" si="85"/>
        <v>25</v>
      </c>
      <c r="AG1785" s="178">
        <v>3</v>
      </c>
      <c r="AH1785" s="198" t="str">
        <f>IF(ISERROR(VLOOKUP($AG1785,Datos!$A$9:$E$13,2,0)),"",VLOOKUP($AG1785,Datos!$A$9:$E$13,2,0))</f>
        <v>3 Moderado</v>
      </c>
      <c r="AI1785" s="197" t="str">
        <f>IF(ISERROR(VLOOKUP($AJ1785,Datos!$D$8:$E$13,2,0)),0,VLOOKUP($AJ1785,Datos!$D$8:$E$13,2,0))</f>
        <v>Extremadamente Dañino</v>
      </c>
      <c r="AJ1785" s="198">
        <f>IF(ISERROR(VLOOKUP($X1785,Datos!$B$8:$E$13,3,0)), 0, VLOOKUP($X1785,Datos!$B$8:$E$13,3,0))</f>
        <v>4</v>
      </c>
      <c r="AK1785" s="198">
        <f>IF(ISERROR(VLOOKUP(AL1785,Datos!D1778:E1783,2,0)),0,VLOOKUP(AL1785,Datos!D1778:E1783,2,0))</f>
        <v>0</v>
      </c>
      <c r="AL1785" s="198">
        <f>IF(ISERROR(VLOOKUP(Y1785,Datos!B1778:E1783,3,0)),0,VLOOKUP(Y1785,Datos!B1778:E1783,3,0))</f>
        <v>0</v>
      </c>
      <c r="AM1785" s="198">
        <f t="shared" si="86"/>
        <v>4</v>
      </c>
      <c r="AN1785" s="198" t="str">
        <f>IF(ISERROR(VLOOKUP($AM1785,Datos!$I$24:$J$28,2,0)),"-",VLOOKUP($AM1785,Datos!$I$24:$J$28,2,0))</f>
        <v>Moderado</v>
      </c>
    </row>
    <row r="1786" spans="1:40" s="199" customFormat="1">
      <c r="A1786" s="196"/>
      <c r="B1786" s="177"/>
      <c r="C1786" s="177"/>
      <c r="D1786" s="177"/>
      <c r="E1786" s="177"/>
      <c r="F1786" s="177"/>
      <c r="G1786" s="177"/>
      <c r="H1786" s="177"/>
      <c r="I1786" s="177"/>
      <c r="J1786" s="177"/>
      <c r="K1786" s="177"/>
      <c r="L1786" s="177"/>
      <c r="M1786" s="178" t="s">
        <v>191</v>
      </c>
      <c r="N1786" s="178" t="s">
        <v>194</v>
      </c>
      <c r="O1786" s="198">
        <f>IF( AND($M1786&lt;&gt;"", $N1786&lt;&gt;""), VLOOKUP( IF(ISERROR(VLOOKUP($M1786,Datos!$B$8:$C$13,2,0)),0,VLOOKUP($M1786,Datos!$B$8:$C$13,2,0)), Datos!$I$9:$N$13, IF(ISERROR(VLOOKUP($N1786,Datos!$B$17:$C$21,2,0)),0,VLOOKUP($N1786, Datos!$B$17:$C$21,2,0)+1),  0),  "-")</f>
        <v>22</v>
      </c>
      <c r="P1786" s="177"/>
      <c r="Q1786" s="177"/>
      <c r="R1786" s="177"/>
      <c r="S1786" s="178" t="s">
        <v>40</v>
      </c>
      <c r="T1786" s="198" t="str">
        <f>IF(ISERROR(VLOOKUP($S1786,Datos!$B$25:$C$29,2,0)),"", VLOOKUP($S1786,Datos!$B$25:$C$29,2,0))</f>
        <v>Alta</v>
      </c>
      <c r="U1786" s="198" t="str">
        <f>VLOOKUP($S1786,'Efectividad de Controles'!$B$5:$D$9,3,0)</f>
        <v>Impacto / Probabilidad</v>
      </c>
      <c r="V1786" s="177"/>
      <c r="W1786" s="177"/>
      <c r="X1786" s="178" t="s">
        <v>191</v>
      </c>
      <c r="Y1786" s="178" t="s">
        <v>196</v>
      </c>
      <c r="Z1786" s="198">
        <f>IF( AND($X1786&lt;&gt;"", $Y1786&lt;&gt;""), VLOOKUP( IF(ISERROR(VLOOKUP($X1786,Datos!$B$8:$C$13,2,0)),0,VLOOKUP($X1786,Datos!$B$8:$C$13,2,0)), Datos!$I$9:$N$13, IF(ISERROR(VLOOKUP($Y1786,Datos!$B$17:$C$21,2,0)),0,VLOOKUP($Y1786, Datos!$B$17:$C$21,2,0)+1),  0),  "-")</f>
        <v>25</v>
      </c>
      <c r="AA1786" s="177"/>
      <c r="AB1786" s="177"/>
      <c r="AC1786" s="179"/>
      <c r="AD1786" s="180"/>
      <c r="AE1786" s="198">
        <f t="shared" si="84"/>
        <v>22</v>
      </c>
      <c r="AF1786" s="198">
        <f t="shared" si="85"/>
        <v>25</v>
      </c>
      <c r="AG1786" s="178">
        <v>3</v>
      </c>
      <c r="AH1786" s="198" t="str">
        <f>IF(ISERROR(VLOOKUP($AG1786,Datos!$A$9:$E$13,2,0)),"",VLOOKUP($AG1786,Datos!$A$9:$E$13,2,0))</f>
        <v>3 Moderado</v>
      </c>
      <c r="AI1786" s="197" t="str">
        <f>IF(ISERROR(VLOOKUP($AJ1786,Datos!$D$8:$E$13,2,0)),0,VLOOKUP($AJ1786,Datos!$D$8:$E$13,2,0))</f>
        <v>Extremadamente Dañino</v>
      </c>
      <c r="AJ1786" s="198">
        <f>IF(ISERROR(VLOOKUP($X1786,Datos!$B$8:$E$13,3,0)), 0, VLOOKUP($X1786,Datos!$B$8:$E$13,3,0))</f>
        <v>4</v>
      </c>
      <c r="AK1786" s="198">
        <f>IF(ISERROR(VLOOKUP(AL1786,Datos!D1779:E1784,2,0)),0,VLOOKUP(AL1786,Datos!D1779:E1784,2,0))</f>
        <v>0</v>
      </c>
      <c r="AL1786" s="198">
        <f>IF(ISERROR(VLOOKUP(Y1786,Datos!B1779:E1784,3,0)),0,VLOOKUP(Y1786,Datos!B1779:E1784,3,0))</f>
        <v>0</v>
      </c>
      <c r="AM1786" s="198">
        <f t="shared" si="86"/>
        <v>4</v>
      </c>
      <c r="AN1786" s="198" t="str">
        <f>IF(ISERROR(VLOOKUP($AM1786,Datos!$I$24:$J$28,2,0)),"-",VLOOKUP($AM1786,Datos!$I$24:$J$28,2,0))</f>
        <v>Moderado</v>
      </c>
    </row>
    <row r="1787" spans="1:40" s="199" customFormat="1">
      <c r="A1787" s="196"/>
      <c r="B1787" s="177"/>
      <c r="C1787" s="177"/>
      <c r="D1787" s="177"/>
      <c r="E1787" s="177"/>
      <c r="F1787" s="177"/>
      <c r="G1787" s="177"/>
      <c r="H1787" s="177"/>
      <c r="I1787" s="177"/>
      <c r="J1787" s="177"/>
      <c r="K1787" s="177"/>
      <c r="L1787" s="177"/>
      <c r="M1787" s="178" t="s">
        <v>191</v>
      </c>
      <c r="N1787" s="178" t="s">
        <v>194</v>
      </c>
      <c r="O1787" s="198">
        <f>IF( AND($M1787&lt;&gt;"", $N1787&lt;&gt;""), VLOOKUP( IF(ISERROR(VLOOKUP($M1787,Datos!$B$8:$C$13,2,0)),0,VLOOKUP($M1787,Datos!$B$8:$C$13,2,0)), Datos!$I$9:$N$13, IF(ISERROR(VLOOKUP($N1787,Datos!$B$17:$C$21,2,0)),0,VLOOKUP($N1787, Datos!$B$17:$C$21,2,0)+1),  0),  "-")</f>
        <v>22</v>
      </c>
      <c r="P1787" s="177"/>
      <c r="Q1787" s="177"/>
      <c r="R1787" s="177"/>
      <c r="S1787" s="178" t="s">
        <v>40</v>
      </c>
      <c r="T1787" s="198" t="str">
        <f>IF(ISERROR(VLOOKUP($S1787,Datos!$B$25:$C$29,2,0)),"", VLOOKUP($S1787,Datos!$B$25:$C$29,2,0))</f>
        <v>Alta</v>
      </c>
      <c r="U1787" s="198" t="str">
        <f>VLOOKUP($S1787,'Efectividad de Controles'!$B$5:$D$9,3,0)</f>
        <v>Impacto / Probabilidad</v>
      </c>
      <c r="V1787" s="177"/>
      <c r="W1787" s="177"/>
      <c r="X1787" s="178" t="s">
        <v>191</v>
      </c>
      <c r="Y1787" s="178" t="s">
        <v>196</v>
      </c>
      <c r="Z1787" s="198">
        <f>IF( AND($X1787&lt;&gt;"", $Y1787&lt;&gt;""), VLOOKUP( IF(ISERROR(VLOOKUP($X1787,Datos!$B$8:$C$13,2,0)),0,VLOOKUP($X1787,Datos!$B$8:$C$13,2,0)), Datos!$I$9:$N$13, IF(ISERROR(VLOOKUP($Y1787,Datos!$B$17:$C$21,2,0)),0,VLOOKUP($Y1787, Datos!$B$17:$C$21,2,0)+1),  0),  "-")</f>
        <v>25</v>
      </c>
      <c r="AA1787" s="177"/>
      <c r="AB1787" s="177"/>
      <c r="AC1787" s="179"/>
      <c r="AD1787" s="180"/>
      <c r="AE1787" s="198">
        <f t="shared" si="84"/>
        <v>22</v>
      </c>
      <c r="AF1787" s="198">
        <f t="shared" si="85"/>
        <v>25</v>
      </c>
      <c r="AG1787" s="178">
        <v>3</v>
      </c>
      <c r="AH1787" s="198" t="str">
        <f>IF(ISERROR(VLOOKUP($AG1787,Datos!$A$9:$E$13,2,0)),"",VLOOKUP($AG1787,Datos!$A$9:$E$13,2,0))</f>
        <v>3 Moderado</v>
      </c>
      <c r="AI1787" s="197" t="str">
        <f>IF(ISERROR(VLOOKUP($AJ1787,Datos!$D$8:$E$13,2,0)),0,VLOOKUP($AJ1787,Datos!$D$8:$E$13,2,0))</f>
        <v>Extremadamente Dañino</v>
      </c>
      <c r="AJ1787" s="198">
        <f>IF(ISERROR(VLOOKUP($X1787,Datos!$B$8:$E$13,3,0)), 0, VLOOKUP($X1787,Datos!$B$8:$E$13,3,0))</f>
        <v>4</v>
      </c>
      <c r="AK1787" s="198">
        <f>IF(ISERROR(VLOOKUP(AL1787,Datos!D1780:E1785,2,0)),0,VLOOKUP(AL1787,Datos!D1780:E1785,2,0))</f>
        <v>0</v>
      </c>
      <c r="AL1787" s="198">
        <f>IF(ISERROR(VLOOKUP(Y1787,Datos!B1780:E1785,3,0)),0,VLOOKUP(Y1787,Datos!B1780:E1785,3,0))</f>
        <v>0</v>
      </c>
      <c r="AM1787" s="198">
        <f t="shared" si="86"/>
        <v>4</v>
      </c>
      <c r="AN1787" s="198" t="str">
        <f>IF(ISERROR(VLOOKUP($AM1787,Datos!$I$24:$J$28,2,0)),"-",VLOOKUP($AM1787,Datos!$I$24:$J$28,2,0))</f>
        <v>Moderado</v>
      </c>
    </row>
    <row r="1788" spans="1:40" s="199" customFormat="1">
      <c r="A1788" s="196"/>
      <c r="B1788" s="177"/>
      <c r="C1788" s="177"/>
      <c r="D1788" s="177"/>
      <c r="E1788" s="177"/>
      <c r="F1788" s="177"/>
      <c r="G1788" s="177"/>
      <c r="H1788" s="177"/>
      <c r="I1788" s="177"/>
      <c r="J1788" s="177"/>
      <c r="K1788" s="177"/>
      <c r="L1788" s="177"/>
      <c r="M1788" s="178" t="s">
        <v>191</v>
      </c>
      <c r="N1788" s="178" t="s">
        <v>194</v>
      </c>
      <c r="O1788" s="198">
        <f>IF( AND($M1788&lt;&gt;"", $N1788&lt;&gt;""), VLOOKUP( IF(ISERROR(VLOOKUP($M1788,Datos!$B$8:$C$13,2,0)),0,VLOOKUP($M1788,Datos!$B$8:$C$13,2,0)), Datos!$I$9:$N$13, IF(ISERROR(VLOOKUP($N1788,Datos!$B$17:$C$21,2,0)),0,VLOOKUP($N1788, Datos!$B$17:$C$21,2,0)+1),  0),  "-")</f>
        <v>22</v>
      </c>
      <c r="P1788" s="177"/>
      <c r="Q1788" s="177"/>
      <c r="R1788" s="177"/>
      <c r="S1788" s="178" t="s">
        <v>40</v>
      </c>
      <c r="T1788" s="198" t="str">
        <f>IF(ISERROR(VLOOKUP($S1788,Datos!$B$25:$C$29,2,0)),"", VLOOKUP($S1788,Datos!$B$25:$C$29,2,0))</f>
        <v>Alta</v>
      </c>
      <c r="U1788" s="198" t="str">
        <f>VLOOKUP($S1788,'Efectividad de Controles'!$B$5:$D$9,3,0)</f>
        <v>Impacto / Probabilidad</v>
      </c>
      <c r="V1788" s="177"/>
      <c r="W1788" s="177"/>
      <c r="X1788" s="178" t="s">
        <v>191</v>
      </c>
      <c r="Y1788" s="178" t="s">
        <v>196</v>
      </c>
      <c r="Z1788" s="198">
        <f>IF( AND($X1788&lt;&gt;"", $Y1788&lt;&gt;""), VLOOKUP( IF(ISERROR(VLOOKUP($X1788,Datos!$B$8:$C$13,2,0)),0,VLOOKUP($X1788,Datos!$B$8:$C$13,2,0)), Datos!$I$9:$N$13, IF(ISERROR(VLOOKUP($Y1788,Datos!$B$17:$C$21,2,0)),0,VLOOKUP($Y1788, Datos!$B$17:$C$21,2,0)+1),  0),  "-")</f>
        <v>25</v>
      </c>
      <c r="AA1788" s="177"/>
      <c r="AB1788" s="177"/>
      <c r="AC1788" s="179"/>
      <c r="AD1788" s="180"/>
      <c r="AE1788" s="198">
        <f t="shared" si="84"/>
        <v>22</v>
      </c>
      <c r="AF1788" s="198">
        <f t="shared" si="85"/>
        <v>25</v>
      </c>
      <c r="AG1788" s="178">
        <v>3</v>
      </c>
      <c r="AH1788" s="198" t="str">
        <f>IF(ISERROR(VLOOKUP($AG1788,Datos!$A$9:$E$13,2,0)),"",VLOOKUP($AG1788,Datos!$A$9:$E$13,2,0))</f>
        <v>3 Moderado</v>
      </c>
      <c r="AI1788" s="197" t="str">
        <f>IF(ISERROR(VLOOKUP($AJ1788,Datos!$D$8:$E$13,2,0)),0,VLOOKUP($AJ1788,Datos!$D$8:$E$13,2,0))</f>
        <v>Extremadamente Dañino</v>
      </c>
      <c r="AJ1788" s="198">
        <f>IF(ISERROR(VLOOKUP($X1788,Datos!$B$8:$E$13,3,0)), 0, VLOOKUP($X1788,Datos!$B$8:$E$13,3,0))</f>
        <v>4</v>
      </c>
      <c r="AK1788" s="198">
        <f>IF(ISERROR(VLOOKUP(AL1788,Datos!D1781:E1786,2,0)),0,VLOOKUP(AL1788,Datos!D1781:E1786,2,0))</f>
        <v>0</v>
      </c>
      <c r="AL1788" s="198">
        <f>IF(ISERROR(VLOOKUP(Y1788,Datos!B1781:E1786,3,0)),0,VLOOKUP(Y1788,Datos!B1781:E1786,3,0))</f>
        <v>0</v>
      </c>
      <c r="AM1788" s="198">
        <f t="shared" si="86"/>
        <v>4</v>
      </c>
      <c r="AN1788" s="198" t="str">
        <f>IF(ISERROR(VLOOKUP($AM1788,Datos!$I$24:$J$28,2,0)),"-",VLOOKUP($AM1788,Datos!$I$24:$J$28,2,0))</f>
        <v>Moderado</v>
      </c>
    </row>
    <row r="1789" spans="1:40" s="199" customFormat="1">
      <c r="A1789" s="196"/>
      <c r="B1789" s="177"/>
      <c r="C1789" s="177"/>
      <c r="D1789" s="177"/>
      <c r="E1789" s="177"/>
      <c r="F1789" s="177"/>
      <c r="G1789" s="177"/>
      <c r="H1789" s="177"/>
      <c r="I1789" s="177"/>
      <c r="J1789" s="177"/>
      <c r="K1789" s="177"/>
      <c r="L1789" s="177"/>
      <c r="M1789" s="178" t="s">
        <v>191</v>
      </c>
      <c r="N1789" s="178" t="s">
        <v>194</v>
      </c>
      <c r="O1789" s="198">
        <f>IF( AND($M1789&lt;&gt;"", $N1789&lt;&gt;""), VLOOKUP( IF(ISERROR(VLOOKUP($M1789,Datos!$B$8:$C$13,2,0)),0,VLOOKUP($M1789,Datos!$B$8:$C$13,2,0)), Datos!$I$9:$N$13, IF(ISERROR(VLOOKUP($N1789,Datos!$B$17:$C$21,2,0)),0,VLOOKUP($N1789, Datos!$B$17:$C$21,2,0)+1),  0),  "-")</f>
        <v>22</v>
      </c>
      <c r="P1789" s="177"/>
      <c r="Q1789" s="177"/>
      <c r="R1789" s="177"/>
      <c r="S1789" s="178" t="s">
        <v>40</v>
      </c>
      <c r="T1789" s="198" t="str">
        <f>IF(ISERROR(VLOOKUP($S1789,Datos!$B$25:$C$29,2,0)),"", VLOOKUP($S1789,Datos!$B$25:$C$29,2,0))</f>
        <v>Alta</v>
      </c>
      <c r="U1789" s="198" t="str">
        <f>VLOOKUP($S1789,'Efectividad de Controles'!$B$5:$D$9,3,0)</f>
        <v>Impacto / Probabilidad</v>
      </c>
      <c r="V1789" s="177"/>
      <c r="W1789" s="177"/>
      <c r="X1789" s="178" t="s">
        <v>191</v>
      </c>
      <c r="Y1789" s="178" t="s">
        <v>196</v>
      </c>
      <c r="Z1789" s="198">
        <f>IF( AND($X1789&lt;&gt;"", $Y1789&lt;&gt;""), VLOOKUP( IF(ISERROR(VLOOKUP($X1789,Datos!$B$8:$C$13,2,0)),0,VLOOKUP($X1789,Datos!$B$8:$C$13,2,0)), Datos!$I$9:$N$13, IF(ISERROR(VLOOKUP($Y1789,Datos!$B$17:$C$21,2,0)),0,VLOOKUP($Y1789, Datos!$B$17:$C$21,2,0)+1),  0),  "-")</f>
        <v>25</v>
      </c>
      <c r="AA1789" s="177"/>
      <c r="AB1789" s="177"/>
      <c r="AC1789" s="179"/>
      <c r="AD1789" s="180"/>
      <c r="AE1789" s="198">
        <f t="shared" si="84"/>
        <v>22</v>
      </c>
      <c r="AF1789" s="198">
        <f t="shared" si="85"/>
        <v>25</v>
      </c>
      <c r="AG1789" s="178">
        <v>3</v>
      </c>
      <c r="AH1789" s="198" t="str">
        <f>IF(ISERROR(VLOOKUP($AG1789,Datos!$A$9:$E$13,2,0)),"",VLOOKUP($AG1789,Datos!$A$9:$E$13,2,0))</f>
        <v>3 Moderado</v>
      </c>
      <c r="AI1789" s="197" t="str">
        <f>IF(ISERROR(VLOOKUP($AJ1789,Datos!$D$8:$E$13,2,0)),0,VLOOKUP($AJ1789,Datos!$D$8:$E$13,2,0))</f>
        <v>Extremadamente Dañino</v>
      </c>
      <c r="AJ1789" s="198">
        <f>IF(ISERROR(VLOOKUP($X1789,Datos!$B$8:$E$13,3,0)), 0, VLOOKUP($X1789,Datos!$B$8:$E$13,3,0))</f>
        <v>4</v>
      </c>
      <c r="AK1789" s="198">
        <f>IF(ISERROR(VLOOKUP(AL1789,Datos!D1782:E1787,2,0)),0,VLOOKUP(AL1789,Datos!D1782:E1787,2,0))</f>
        <v>0</v>
      </c>
      <c r="AL1789" s="198">
        <f>IF(ISERROR(VLOOKUP(Y1789,Datos!B1782:E1787,3,0)),0,VLOOKUP(Y1789,Datos!B1782:E1787,3,0))</f>
        <v>0</v>
      </c>
      <c r="AM1789" s="198">
        <f t="shared" si="86"/>
        <v>4</v>
      </c>
      <c r="AN1789" s="198" t="str">
        <f>IF(ISERROR(VLOOKUP($AM1789,Datos!$I$24:$J$28,2,0)),"-",VLOOKUP($AM1789,Datos!$I$24:$J$28,2,0))</f>
        <v>Moderado</v>
      </c>
    </row>
    <row r="1790" spans="1:40" s="199" customFormat="1">
      <c r="A1790" s="196"/>
      <c r="B1790" s="177"/>
      <c r="C1790" s="177"/>
      <c r="D1790" s="177"/>
      <c r="E1790" s="177"/>
      <c r="F1790" s="177"/>
      <c r="G1790" s="177"/>
      <c r="H1790" s="177"/>
      <c r="I1790" s="177"/>
      <c r="J1790" s="177"/>
      <c r="K1790" s="177"/>
      <c r="L1790" s="177"/>
      <c r="M1790" s="178" t="s">
        <v>191</v>
      </c>
      <c r="N1790" s="178" t="s">
        <v>194</v>
      </c>
      <c r="O1790" s="198">
        <f>IF( AND($M1790&lt;&gt;"", $N1790&lt;&gt;""), VLOOKUP( IF(ISERROR(VLOOKUP($M1790,Datos!$B$8:$C$13,2,0)),0,VLOOKUP($M1790,Datos!$B$8:$C$13,2,0)), Datos!$I$9:$N$13, IF(ISERROR(VLOOKUP($N1790,Datos!$B$17:$C$21,2,0)),0,VLOOKUP($N1790, Datos!$B$17:$C$21,2,0)+1),  0),  "-")</f>
        <v>22</v>
      </c>
      <c r="P1790" s="177"/>
      <c r="Q1790" s="177"/>
      <c r="R1790" s="177"/>
      <c r="S1790" s="178" t="s">
        <v>40</v>
      </c>
      <c r="T1790" s="198" t="str">
        <f>IF(ISERROR(VLOOKUP($S1790,Datos!$B$25:$C$29,2,0)),"", VLOOKUP($S1790,Datos!$B$25:$C$29,2,0))</f>
        <v>Alta</v>
      </c>
      <c r="U1790" s="198" t="str">
        <f>VLOOKUP($S1790,'Efectividad de Controles'!$B$5:$D$9,3,0)</f>
        <v>Impacto / Probabilidad</v>
      </c>
      <c r="V1790" s="177"/>
      <c r="W1790" s="177"/>
      <c r="X1790" s="178" t="s">
        <v>191</v>
      </c>
      <c r="Y1790" s="178" t="s">
        <v>196</v>
      </c>
      <c r="Z1790" s="198">
        <f>IF( AND($X1790&lt;&gt;"", $Y1790&lt;&gt;""), VLOOKUP( IF(ISERROR(VLOOKUP($X1790,Datos!$B$8:$C$13,2,0)),0,VLOOKUP($X1790,Datos!$B$8:$C$13,2,0)), Datos!$I$9:$N$13, IF(ISERROR(VLOOKUP($Y1790,Datos!$B$17:$C$21,2,0)),0,VLOOKUP($Y1790, Datos!$B$17:$C$21,2,0)+1),  0),  "-")</f>
        <v>25</v>
      </c>
      <c r="AA1790" s="177"/>
      <c r="AB1790" s="177"/>
      <c r="AC1790" s="179"/>
      <c r="AD1790" s="180"/>
      <c r="AE1790" s="198">
        <f t="shared" si="84"/>
        <v>22</v>
      </c>
      <c r="AF1790" s="198">
        <f t="shared" si="85"/>
        <v>25</v>
      </c>
      <c r="AG1790" s="178">
        <v>3</v>
      </c>
      <c r="AH1790" s="198" t="str">
        <f>IF(ISERROR(VLOOKUP($AG1790,Datos!$A$9:$E$13,2,0)),"",VLOOKUP($AG1790,Datos!$A$9:$E$13,2,0))</f>
        <v>3 Moderado</v>
      </c>
      <c r="AI1790" s="197" t="str">
        <f>IF(ISERROR(VLOOKUP($AJ1790,Datos!$D$8:$E$13,2,0)),0,VLOOKUP($AJ1790,Datos!$D$8:$E$13,2,0))</f>
        <v>Extremadamente Dañino</v>
      </c>
      <c r="AJ1790" s="198">
        <f>IF(ISERROR(VLOOKUP($X1790,Datos!$B$8:$E$13,3,0)), 0, VLOOKUP($X1790,Datos!$B$8:$E$13,3,0))</f>
        <v>4</v>
      </c>
      <c r="AK1790" s="198">
        <f>IF(ISERROR(VLOOKUP(AL1790,Datos!D1783:E1788,2,0)),0,VLOOKUP(AL1790,Datos!D1783:E1788,2,0))</f>
        <v>0</v>
      </c>
      <c r="AL1790" s="198">
        <f>IF(ISERROR(VLOOKUP(Y1790,Datos!B1783:E1788,3,0)),0,VLOOKUP(Y1790,Datos!B1783:E1788,3,0))</f>
        <v>0</v>
      </c>
      <c r="AM1790" s="198">
        <f t="shared" si="86"/>
        <v>4</v>
      </c>
      <c r="AN1790" s="198" t="str">
        <f>IF(ISERROR(VLOOKUP($AM1790,Datos!$I$24:$J$28,2,0)),"-",VLOOKUP($AM1790,Datos!$I$24:$J$28,2,0))</f>
        <v>Moderado</v>
      </c>
    </row>
    <row r="1791" spans="1:40" s="199" customFormat="1">
      <c r="A1791" s="196"/>
      <c r="B1791" s="177"/>
      <c r="C1791" s="177"/>
      <c r="D1791" s="177"/>
      <c r="E1791" s="177"/>
      <c r="F1791" s="177"/>
      <c r="G1791" s="177"/>
      <c r="H1791" s="177"/>
      <c r="I1791" s="177"/>
      <c r="J1791" s="177"/>
      <c r="K1791" s="177"/>
      <c r="L1791" s="177"/>
      <c r="M1791" s="178" t="s">
        <v>191</v>
      </c>
      <c r="N1791" s="178" t="s">
        <v>194</v>
      </c>
      <c r="O1791" s="198">
        <f>IF( AND($M1791&lt;&gt;"", $N1791&lt;&gt;""), VLOOKUP( IF(ISERROR(VLOOKUP($M1791,Datos!$B$8:$C$13,2,0)),0,VLOOKUP($M1791,Datos!$B$8:$C$13,2,0)), Datos!$I$9:$N$13, IF(ISERROR(VLOOKUP($N1791,Datos!$B$17:$C$21,2,0)),0,VLOOKUP($N1791, Datos!$B$17:$C$21,2,0)+1),  0),  "-")</f>
        <v>22</v>
      </c>
      <c r="P1791" s="177"/>
      <c r="Q1791" s="177"/>
      <c r="R1791" s="177"/>
      <c r="S1791" s="178" t="s">
        <v>40</v>
      </c>
      <c r="T1791" s="198" t="str">
        <f>IF(ISERROR(VLOOKUP($S1791,Datos!$B$25:$C$29,2,0)),"", VLOOKUP($S1791,Datos!$B$25:$C$29,2,0))</f>
        <v>Alta</v>
      </c>
      <c r="U1791" s="198" t="str">
        <f>VLOOKUP($S1791,'Efectividad de Controles'!$B$5:$D$9,3,0)</f>
        <v>Impacto / Probabilidad</v>
      </c>
      <c r="V1791" s="177"/>
      <c r="W1791" s="177"/>
      <c r="X1791" s="178" t="s">
        <v>191</v>
      </c>
      <c r="Y1791" s="178" t="s">
        <v>196</v>
      </c>
      <c r="Z1791" s="198">
        <f>IF( AND($X1791&lt;&gt;"", $Y1791&lt;&gt;""), VLOOKUP( IF(ISERROR(VLOOKUP($X1791,Datos!$B$8:$C$13,2,0)),0,VLOOKUP($X1791,Datos!$B$8:$C$13,2,0)), Datos!$I$9:$N$13, IF(ISERROR(VLOOKUP($Y1791,Datos!$B$17:$C$21,2,0)),0,VLOOKUP($Y1791, Datos!$B$17:$C$21,2,0)+1),  0),  "-")</f>
        <v>25</v>
      </c>
      <c r="AA1791" s="177"/>
      <c r="AB1791" s="177"/>
      <c r="AC1791" s="179"/>
      <c r="AD1791" s="180"/>
      <c r="AE1791" s="198">
        <f t="shared" si="84"/>
        <v>22</v>
      </c>
      <c r="AF1791" s="198">
        <f t="shared" si="85"/>
        <v>25</v>
      </c>
      <c r="AG1791" s="178">
        <v>3</v>
      </c>
      <c r="AH1791" s="198" t="str">
        <f>IF(ISERROR(VLOOKUP($AG1791,Datos!$A$9:$E$13,2,0)),"",VLOOKUP($AG1791,Datos!$A$9:$E$13,2,0))</f>
        <v>3 Moderado</v>
      </c>
      <c r="AI1791" s="197" t="str">
        <f>IF(ISERROR(VLOOKUP($AJ1791,Datos!$D$8:$E$13,2,0)),0,VLOOKUP($AJ1791,Datos!$D$8:$E$13,2,0))</f>
        <v>Extremadamente Dañino</v>
      </c>
      <c r="AJ1791" s="198">
        <f>IF(ISERROR(VLOOKUP($X1791,Datos!$B$8:$E$13,3,0)), 0, VLOOKUP($X1791,Datos!$B$8:$E$13,3,0))</f>
        <v>4</v>
      </c>
      <c r="AK1791" s="198">
        <f>IF(ISERROR(VLOOKUP(AL1791,Datos!D1784:E1789,2,0)),0,VLOOKUP(AL1791,Datos!D1784:E1789,2,0))</f>
        <v>0</v>
      </c>
      <c r="AL1791" s="198">
        <f>IF(ISERROR(VLOOKUP(Y1791,Datos!B1784:E1789,3,0)),0,VLOOKUP(Y1791,Datos!B1784:E1789,3,0))</f>
        <v>0</v>
      </c>
      <c r="AM1791" s="198">
        <f t="shared" si="86"/>
        <v>4</v>
      </c>
      <c r="AN1791" s="198" t="str">
        <f>IF(ISERROR(VLOOKUP($AM1791,Datos!$I$24:$J$28,2,0)),"-",VLOOKUP($AM1791,Datos!$I$24:$J$28,2,0))</f>
        <v>Moderado</v>
      </c>
    </row>
    <row r="1792" spans="1:40" s="199" customFormat="1">
      <c r="A1792" s="196"/>
      <c r="B1792" s="177"/>
      <c r="C1792" s="177"/>
      <c r="D1792" s="177"/>
      <c r="E1792" s="177"/>
      <c r="F1792" s="177"/>
      <c r="G1792" s="177"/>
      <c r="H1792" s="177"/>
      <c r="I1792" s="177"/>
      <c r="J1792" s="177"/>
      <c r="K1792" s="177"/>
      <c r="L1792" s="177"/>
      <c r="M1792" s="178" t="s">
        <v>191</v>
      </c>
      <c r="N1792" s="178" t="s">
        <v>194</v>
      </c>
      <c r="O1792" s="198">
        <f>IF( AND($M1792&lt;&gt;"", $N1792&lt;&gt;""), VLOOKUP( IF(ISERROR(VLOOKUP($M1792,Datos!$B$8:$C$13,2,0)),0,VLOOKUP($M1792,Datos!$B$8:$C$13,2,0)), Datos!$I$9:$N$13, IF(ISERROR(VLOOKUP($N1792,Datos!$B$17:$C$21,2,0)),0,VLOOKUP($N1792, Datos!$B$17:$C$21,2,0)+1),  0),  "-")</f>
        <v>22</v>
      </c>
      <c r="P1792" s="177"/>
      <c r="Q1792" s="177"/>
      <c r="R1792" s="177"/>
      <c r="S1792" s="178" t="s">
        <v>40</v>
      </c>
      <c r="T1792" s="198" t="str">
        <f>IF(ISERROR(VLOOKUP($S1792,Datos!$B$25:$C$29,2,0)),"", VLOOKUP($S1792,Datos!$B$25:$C$29,2,0))</f>
        <v>Alta</v>
      </c>
      <c r="U1792" s="198" t="str">
        <f>VLOOKUP($S1792,'Efectividad de Controles'!$B$5:$D$9,3,0)</f>
        <v>Impacto / Probabilidad</v>
      </c>
      <c r="V1792" s="177"/>
      <c r="W1792" s="177"/>
      <c r="X1792" s="178" t="s">
        <v>191</v>
      </c>
      <c r="Y1792" s="178" t="s">
        <v>196</v>
      </c>
      <c r="Z1792" s="198">
        <f>IF( AND($X1792&lt;&gt;"", $Y1792&lt;&gt;""), VLOOKUP( IF(ISERROR(VLOOKUP($X1792,Datos!$B$8:$C$13,2,0)),0,VLOOKUP($X1792,Datos!$B$8:$C$13,2,0)), Datos!$I$9:$N$13, IF(ISERROR(VLOOKUP($Y1792,Datos!$B$17:$C$21,2,0)),0,VLOOKUP($Y1792, Datos!$B$17:$C$21,2,0)+1),  0),  "-")</f>
        <v>25</v>
      </c>
      <c r="AA1792" s="177"/>
      <c r="AB1792" s="177"/>
      <c r="AC1792" s="179"/>
      <c r="AD1792" s="180"/>
      <c r="AE1792" s="198">
        <f t="shared" si="84"/>
        <v>22</v>
      </c>
      <c r="AF1792" s="198">
        <f t="shared" si="85"/>
        <v>25</v>
      </c>
      <c r="AG1792" s="178">
        <v>3</v>
      </c>
      <c r="AH1792" s="198" t="str">
        <f>IF(ISERROR(VLOOKUP($AG1792,Datos!$A$9:$E$13,2,0)),"",VLOOKUP($AG1792,Datos!$A$9:$E$13,2,0))</f>
        <v>3 Moderado</v>
      </c>
      <c r="AI1792" s="197" t="str">
        <f>IF(ISERROR(VLOOKUP($AJ1792,Datos!$D$8:$E$13,2,0)),0,VLOOKUP($AJ1792,Datos!$D$8:$E$13,2,0))</f>
        <v>Extremadamente Dañino</v>
      </c>
      <c r="AJ1792" s="198">
        <f>IF(ISERROR(VLOOKUP($X1792,Datos!$B$8:$E$13,3,0)), 0, VLOOKUP($X1792,Datos!$B$8:$E$13,3,0))</f>
        <v>4</v>
      </c>
      <c r="AK1792" s="198">
        <f>IF(ISERROR(VLOOKUP(AL1792,Datos!D1785:E1790,2,0)),0,VLOOKUP(AL1792,Datos!D1785:E1790,2,0))</f>
        <v>0</v>
      </c>
      <c r="AL1792" s="198">
        <f>IF(ISERROR(VLOOKUP(Y1792,Datos!B1785:E1790,3,0)),0,VLOOKUP(Y1792,Datos!B1785:E1790,3,0))</f>
        <v>0</v>
      </c>
      <c r="AM1792" s="198">
        <f t="shared" si="86"/>
        <v>4</v>
      </c>
      <c r="AN1792" s="198" t="str">
        <f>IF(ISERROR(VLOOKUP($AM1792,Datos!$I$24:$J$28,2,0)),"-",VLOOKUP($AM1792,Datos!$I$24:$J$28,2,0))</f>
        <v>Moderado</v>
      </c>
    </row>
    <row r="1793" spans="1:40" s="199" customFormat="1">
      <c r="A1793" s="196"/>
      <c r="B1793" s="177"/>
      <c r="C1793" s="177"/>
      <c r="D1793" s="177"/>
      <c r="E1793" s="177"/>
      <c r="F1793" s="177"/>
      <c r="G1793" s="177"/>
      <c r="H1793" s="177"/>
      <c r="I1793" s="177"/>
      <c r="J1793" s="177"/>
      <c r="K1793" s="177"/>
      <c r="L1793" s="177"/>
      <c r="M1793" s="178" t="s">
        <v>191</v>
      </c>
      <c r="N1793" s="178" t="s">
        <v>194</v>
      </c>
      <c r="O1793" s="198">
        <f>IF( AND($M1793&lt;&gt;"", $N1793&lt;&gt;""), VLOOKUP( IF(ISERROR(VLOOKUP($M1793,Datos!$B$8:$C$13,2,0)),0,VLOOKUP($M1793,Datos!$B$8:$C$13,2,0)), Datos!$I$9:$N$13, IF(ISERROR(VLOOKUP($N1793,Datos!$B$17:$C$21,2,0)),0,VLOOKUP($N1793, Datos!$B$17:$C$21,2,0)+1),  0),  "-")</f>
        <v>22</v>
      </c>
      <c r="P1793" s="177"/>
      <c r="Q1793" s="177"/>
      <c r="R1793" s="177"/>
      <c r="S1793" s="178" t="s">
        <v>40</v>
      </c>
      <c r="T1793" s="198" t="str">
        <f>IF(ISERROR(VLOOKUP($S1793,Datos!$B$25:$C$29,2,0)),"", VLOOKUP($S1793,Datos!$B$25:$C$29,2,0))</f>
        <v>Alta</v>
      </c>
      <c r="U1793" s="198" t="str">
        <f>VLOOKUP($S1793,'Efectividad de Controles'!$B$5:$D$9,3,0)</f>
        <v>Impacto / Probabilidad</v>
      </c>
      <c r="V1793" s="177"/>
      <c r="W1793" s="177"/>
      <c r="X1793" s="178" t="s">
        <v>191</v>
      </c>
      <c r="Y1793" s="178" t="s">
        <v>196</v>
      </c>
      <c r="Z1793" s="198">
        <f>IF( AND($X1793&lt;&gt;"", $Y1793&lt;&gt;""), VLOOKUP( IF(ISERROR(VLOOKUP($X1793,Datos!$B$8:$C$13,2,0)),0,VLOOKUP($X1793,Datos!$B$8:$C$13,2,0)), Datos!$I$9:$N$13, IF(ISERROR(VLOOKUP($Y1793,Datos!$B$17:$C$21,2,0)),0,VLOOKUP($Y1793, Datos!$B$17:$C$21,2,0)+1),  0),  "-")</f>
        <v>25</v>
      </c>
      <c r="AA1793" s="177"/>
      <c r="AB1793" s="177"/>
      <c r="AC1793" s="179"/>
      <c r="AD1793" s="180"/>
      <c r="AE1793" s="198">
        <f t="shared" si="84"/>
        <v>22</v>
      </c>
      <c r="AF1793" s="198">
        <f t="shared" si="85"/>
        <v>25</v>
      </c>
      <c r="AG1793" s="178">
        <v>3</v>
      </c>
      <c r="AH1793" s="198" t="str">
        <f>IF(ISERROR(VLOOKUP($AG1793,Datos!$A$9:$E$13,2,0)),"",VLOOKUP($AG1793,Datos!$A$9:$E$13,2,0))</f>
        <v>3 Moderado</v>
      </c>
      <c r="AI1793" s="197" t="str">
        <f>IF(ISERROR(VLOOKUP($AJ1793,Datos!$D$8:$E$13,2,0)),0,VLOOKUP($AJ1793,Datos!$D$8:$E$13,2,0))</f>
        <v>Extremadamente Dañino</v>
      </c>
      <c r="AJ1793" s="198">
        <f>IF(ISERROR(VLOOKUP($X1793,Datos!$B$8:$E$13,3,0)), 0, VLOOKUP($X1793,Datos!$B$8:$E$13,3,0))</f>
        <v>4</v>
      </c>
      <c r="AK1793" s="198">
        <f>IF(ISERROR(VLOOKUP(AL1793,Datos!D1786:E1791,2,0)),0,VLOOKUP(AL1793,Datos!D1786:E1791,2,0))</f>
        <v>0</v>
      </c>
      <c r="AL1793" s="198">
        <f>IF(ISERROR(VLOOKUP(Y1793,Datos!B1786:E1791,3,0)),0,VLOOKUP(Y1793,Datos!B1786:E1791,3,0))</f>
        <v>0</v>
      </c>
      <c r="AM1793" s="198">
        <f t="shared" si="86"/>
        <v>4</v>
      </c>
      <c r="AN1793" s="198" t="str">
        <f>IF(ISERROR(VLOOKUP($AM1793,Datos!$I$24:$J$28,2,0)),"-",VLOOKUP($AM1793,Datos!$I$24:$J$28,2,0))</f>
        <v>Moderado</v>
      </c>
    </row>
    <row r="1794" spans="1:40" s="199" customFormat="1">
      <c r="A1794" s="196"/>
      <c r="B1794" s="177"/>
      <c r="C1794" s="177"/>
      <c r="D1794" s="177"/>
      <c r="E1794" s="177"/>
      <c r="F1794" s="177"/>
      <c r="G1794" s="177"/>
      <c r="H1794" s="177"/>
      <c r="I1794" s="177"/>
      <c r="J1794" s="177"/>
      <c r="K1794" s="177"/>
      <c r="L1794" s="177"/>
      <c r="M1794" s="178" t="s">
        <v>191</v>
      </c>
      <c r="N1794" s="178" t="s">
        <v>194</v>
      </c>
      <c r="O1794" s="198">
        <f>IF( AND($M1794&lt;&gt;"", $N1794&lt;&gt;""), VLOOKUP( IF(ISERROR(VLOOKUP($M1794,Datos!$B$8:$C$13,2,0)),0,VLOOKUP($M1794,Datos!$B$8:$C$13,2,0)), Datos!$I$9:$N$13, IF(ISERROR(VLOOKUP($N1794,Datos!$B$17:$C$21,2,0)),0,VLOOKUP($N1794, Datos!$B$17:$C$21,2,0)+1),  0),  "-")</f>
        <v>22</v>
      </c>
      <c r="P1794" s="177"/>
      <c r="Q1794" s="177"/>
      <c r="R1794" s="177"/>
      <c r="S1794" s="178" t="s">
        <v>40</v>
      </c>
      <c r="T1794" s="198" t="str">
        <f>IF(ISERROR(VLOOKUP($S1794,Datos!$B$25:$C$29,2,0)),"", VLOOKUP($S1794,Datos!$B$25:$C$29,2,0))</f>
        <v>Alta</v>
      </c>
      <c r="U1794" s="198" t="str">
        <f>VLOOKUP($S1794,'Efectividad de Controles'!$B$5:$D$9,3,0)</f>
        <v>Impacto / Probabilidad</v>
      </c>
      <c r="V1794" s="177"/>
      <c r="W1794" s="177"/>
      <c r="X1794" s="178" t="s">
        <v>191</v>
      </c>
      <c r="Y1794" s="178" t="s">
        <v>196</v>
      </c>
      <c r="Z1794" s="198">
        <f>IF( AND($X1794&lt;&gt;"", $Y1794&lt;&gt;""), VLOOKUP( IF(ISERROR(VLOOKUP($X1794,Datos!$B$8:$C$13,2,0)),0,VLOOKUP($X1794,Datos!$B$8:$C$13,2,0)), Datos!$I$9:$N$13, IF(ISERROR(VLOOKUP($Y1794,Datos!$B$17:$C$21,2,0)),0,VLOOKUP($Y1794, Datos!$B$17:$C$21,2,0)+1),  0),  "-")</f>
        <v>25</v>
      </c>
      <c r="AA1794" s="177"/>
      <c r="AB1794" s="177"/>
      <c r="AC1794" s="179"/>
      <c r="AD1794" s="180"/>
      <c r="AE1794" s="198">
        <f t="shared" si="84"/>
        <v>22</v>
      </c>
      <c r="AF1794" s="198">
        <f t="shared" si="85"/>
        <v>25</v>
      </c>
      <c r="AG1794" s="178">
        <v>3</v>
      </c>
      <c r="AH1794" s="198" t="str">
        <f>IF(ISERROR(VLOOKUP($AG1794,Datos!$A$9:$E$13,2,0)),"",VLOOKUP($AG1794,Datos!$A$9:$E$13,2,0))</f>
        <v>3 Moderado</v>
      </c>
      <c r="AI1794" s="197" t="str">
        <f>IF(ISERROR(VLOOKUP($AJ1794,Datos!$D$8:$E$13,2,0)),0,VLOOKUP($AJ1794,Datos!$D$8:$E$13,2,0))</f>
        <v>Extremadamente Dañino</v>
      </c>
      <c r="AJ1794" s="198">
        <f>IF(ISERROR(VLOOKUP($X1794,Datos!$B$8:$E$13,3,0)), 0, VLOOKUP($X1794,Datos!$B$8:$E$13,3,0))</f>
        <v>4</v>
      </c>
      <c r="AK1794" s="198">
        <f>IF(ISERROR(VLOOKUP(AL1794,Datos!D1787:E1792,2,0)),0,VLOOKUP(AL1794,Datos!D1787:E1792,2,0))</f>
        <v>0</v>
      </c>
      <c r="AL1794" s="198">
        <f>IF(ISERROR(VLOOKUP(Y1794,Datos!B1787:E1792,3,0)),0,VLOOKUP(Y1794,Datos!B1787:E1792,3,0))</f>
        <v>0</v>
      </c>
      <c r="AM1794" s="198">
        <f t="shared" si="86"/>
        <v>4</v>
      </c>
      <c r="AN1794" s="198" t="str">
        <f>IF(ISERROR(VLOOKUP($AM1794,Datos!$I$24:$J$28,2,0)),"-",VLOOKUP($AM1794,Datos!$I$24:$J$28,2,0))</f>
        <v>Moderado</v>
      </c>
    </row>
    <row r="1795" spans="1:40" s="199" customFormat="1">
      <c r="A1795" s="196"/>
      <c r="B1795" s="177"/>
      <c r="C1795" s="177"/>
      <c r="D1795" s="177"/>
      <c r="E1795" s="177"/>
      <c r="F1795" s="177"/>
      <c r="G1795" s="177"/>
      <c r="H1795" s="177"/>
      <c r="I1795" s="177"/>
      <c r="J1795" s="177"/>
      <c r="K1795" s="177"/>
      <c r="L1795" s="177"/>
      <c r="M1795" s="178" t="s">
        <v>191</v>
      </c>
      <c r="N1795" s="178" t="s">
        <v>194</v>
      </c>
      <c r="O1795" s="198">
        <f>IF( AND($M1795&lt;&gt;"", $N1795&lt;&gt;""), VLOOKUP( IF(ISERROR(VLOOKUP($M1795,Datos!$B$8:$C$13,2,0)),0,VLOOKUP($M1795,Datos!$B$8:$C$13,2,0)), Datos!$I$9:$N$13, IF(ISERROR(VLOOKUP($N1795,Datos!$B$17:$C$21,2,0)),0,VLOOKUP($N1795, Datos!$B$17:$C$21,2,0)+1),  0),  "-")</f>
        <v>22</v>
      </c>
      <c r="P1795" s="177"/>
      <c r="Q1795" s="177"/>
      <c r="R1795" s="177"/>
      <c r="S1795" s="178" t="s">
        <v>40</v>
      </c>
      <c r="T1795" s="198" t="str">
        <f>IF(ISERROR(VLOOKUP($S1795,Datos!$B$25:$C$29,2,0)),"", VLOOKUP($S1795,Datos!$B$25:$C$29,2,0))</f>
        <v>Alta</v>
      </c>
      <c r="U1795" s="198" t="str">
        <f>VLOOKUP($S1795,'Efectividad de Controles'!$B$5:$D$9,3,0)</f>
        <v>Impacto / Probabilidad</v>
      </c>
      <c r="V1795" s="177"/>
      <c r="W1795" s="177"/>
      <c r="X1795" s="178" t="s">
        <v>191</v>
      </c>
      <c r="Y1795" s="178" t="s">
        <v>196</v>
      </c>
      <c r="Z1795" s="198">
        <f>IF( AND($X1795&lt;&gt;"", $Y1795&lt;&gt;""), VLOOKUP( IF(ISERROR(VLOOKUP($X1795,Datos!$B$8:$C$13,2,0)),0,VLOOKUP($X1795,Datos!$B$8:$C$13,2,0)), Datos!$I$9:$N$13, IF(ISERROR(VLOOKUP($Y1795,Datos!$B$17:$C$21,2,0)),0,VLOOKUP($Y1795, Datos!$B$17:$C$21,2,0)+1),  0),  "-")</f>
        <v>25</v>
      </c>
      <c r="AA1795" s="177"/>
      <c r="AB1795" s="177"/>
      <c r="AC1795" s="179"/>
      <c r="AD1795" s="180"/>
      <c r="AE1795" s="198">
        <f t="shared" si="84"/>
        <v>22</v>
      </c>
      <c r="AF1795" s="198">
        <f t="shared" si="85"/>
        <v>25</v>
      </c>
      <c r="AG1795" s="178">
        <v>3</v>
      </c>
      <c r="AH1795" s="198" t="str">
        <f>IF(ISERROR(VLOOKUP($AG1795,Datos!$A$9:$E$13,2,0)),"",VLOOKUP($AG1795,Datos!$A$9:$E$13,2,0))</f>
        <v>3 Moderado</v>
      </c>
      <c r="AI1795" s="197" t="str">
        <f>IF(ISERROR(VLOOKUP($AJ1795,Datos!$D$8:$E$13,2,0)),0,VLOOKUP($AJ1795,Datos!$D$8:$E$13,2,0))</f>
        <v>Extremadamente Dañino</v>
      </c>
      <c r="AJ1795" s="198">
        <f>IF(ISERROR(VLOOKUP($X1795,Datos!$B$8:$E$13,3,0)), 0, VLOOKUP($X1795,Datos!$B$8:$E$13,3,0))</f>
        <v>4</v>
      </c>
      <c r="AK1795" s="198">
        <f>IF(ISERROR(VLOOKUP(AL1795,Datos!D1788:E1793,2,0)),0,VLOOKUP(AL1795,Datos!D1788:E1793,2,0))</f>
        <v>0</v>
      </c>
      <c r="AL1795" s="198">
        <f>IF(ISERROR(VLOOKUP(Y1795,Datos!B1788:E1793,3,0)),0,VLOOKUP(Y1795,Datos!B1788:E1793,3,0))</f>
        <v>0</v>
      </c>
      <c r="AM1795" s="198">
        <f t="shared" si="86"/>
        <v>4</v>
      </c>
      <c r="AN1795" s="198" t="str">
        <f>IF(ISERROR(VLOOKUP($AM1795,Datos!$I$24:$J$28,2,0)),"-",VLOOKUP($AM1795,Datos!$I$24:$J$28,2,0))</f>
        <v>Moderado</v>
      </c>
    </row>
    <row r="1796" spans="1:40" s="199" customFormat="1">
      <c r="A1796" s="196"/>
      <c r="B1796" s="177"/>
      <c r="C1796" s="177"/>
      <c r="D1796" s="177"/>
      <c r="E1796" s="177"/>
      <c r="F1796" s="177"/>
      <c r="G1796" s="177"/>
      <c r="H1796" s="177"/>
      <c r="I1796" s="177"/>
      <c r="J1796" s="177"/>
      <c r="K1796" s="177"/>
      <c r="L1796" s="177"/>
      <c r="M1796" s="178" t="s">
        <v>191</v>
      </c>
      <c r="N1796" s="178" t="s">
        <v>194</v>
      </c>
      <c r="O1796" s="198">
        <f>IF( AND($M1796&lt;&gt;"", $N1796&lt;&gt;""), VLOOKUP( IF(ISERROR(VLOOKUP($M1796,Datos!$B$8:$C$13,2,0)),0,VLOOKUP($M1796,Datos!$B$8:$C$13,2,0)), Datos!$I$9:$N$13, IF(ISERROR(VLOOKUP($N1796,Datos!$B$17:$C$21,2,0)),0,VLOOKUP($N1796, Datos!$B$17:$C$21,2,0)+1),  0),  "-")</f>
        <v>22</v>
      </c>
      <c r="P1796" s="177"/>
      <c r="Q1796" s="177"/>
      <c r="R1796" s="177"/>
      <c r="S1796" s="178" t="s">
        <v>40</v>
      </c>
      <c r="T1796" s="198" t="str">
        <f>IF(ISERROR(VLOOKUP($S1796,Datos!$B$25:$C$29,2,0)),"", VLOOKUP($S1796,Datos!$B$25:$C$29,2,0))</f>
        <v>Alta</v>
      </c>
      <c r="U1796" s="198" t="str">
        <f>VLOOKUP($S1796,'Efectividad de Controles'!$B$5:$D$9,3,0)</f>
        <v>Impacto / Probabilidad</v>
      </c>
      <c r="V1796" s="177"/>
      <c r="W1796" s="177"/>
      <c r="X1796" s="178" t="s">
        <v>191</v>
      </c>
      <c r="Y1796" s="178" t="s">
        <v>196</v>
      </c>
      <c r="Z1796" s="198">
        <f>IF( AND($X1796&lt;&gt;"", $Y1796&lt;&gt;""), VLOOKUP( IF(ISERROR(VLOOKUP($X1796,Datos!$B$8:$C$13,2,0)),0,VLOOKUP($X1796,Datos!$B$8:$C$13,2,0)), Datos!$I$9:$N$13, IF(ISERROR(VLOOKUP($Y1796,Datos!$B$17:$C$21,2,0)),0,VLOOKUP($Y1796, Datos!$B$17:$C$21,2,0)+1),  0),  "-")</f>
        <v>25</v>
      </c>
      <c r="AA1796" s="177"/>
      <c r="AB1796" s="177"/>
      <c r="AC1796" s="179"/>
      <c r="AD1796" s="180"/>
      <c r="AE1796" s="198">
        <f t="shared" si="84"/>
        <v>22</v>
      </c>
      <c r="AF1796" s="198">
        <f t="shared" si="85"/>
        <v>25</v>
      </c>
      <c r="AG1796" s="178">
        <v>3</v>
      </c>
      <c r="AH1796" s="198" t="str">
        <f>IF(ISERROR(VLOOKUP($AG1796,Datos!$A$9:$E$13,2,0)),"",VLOOKUP($AG1796,Datos!$A$9:$E$13,2,0))</f>
        <v>3 Moderado</v>
      </c>
      <c r="AI1796" s="197" t="str">
        <f>IF(ISERROR(VLOOKUP($AJ1796,Datos!$D$8:$E$13,2,0)),0,VLOOKUP($AJ1796,Datos!$D$8:$E$13,2,0))</f>
        <v>Extremadamente Dañino</v>
      </c>
      <c r="AJ1796" s="198">
        <f>IF(ISERROR(VLOOKUP($X1796,Datos!$B$8:$E$13,3,0)), 0, VLOOKUP($X1796,Datos!$B$8:$E$13,3,0))</f>
        <v>4</v>
      </c>
      <c r="AK1796" s="198">
        <f>IF(ISERROR(VLOOKUP(AL1796,Datos!D1789:E1794,2,0)),0,VLOOKUP(AL1796,Datos!D1789:E1794,2,0))</f>
        <v>0</v>
      </c>
      <c r="AL1796" s="198">
        <f>IF(ISERROR(VLOOKUP(Y1796,Datos!B1789:E1794,3,0)),0,VLOOKUP(Y1796,Datos!B1789:E1794,3,0))</f>
        <v>0</v>
      </c>
      <c r="AM1796" s="198">
        <f t="shared" si="86"/>
        <v>4</v>
      </c>
      <c r="AN1796" s="198" t="str">
        <f>IF(ISERROR(VLOOKUP($AM1796,Datos!$I$24:$J$28,2,0)),"-",VLOOKUP($AM1796,Datos!$I$24:$J$28,2,0))</f>
        <v>Moderado</v>
      </c>
    </row>
    <row r="1797" spans="1:40" s="199" customFormat="1">
      <c r="A1797" s="196"/>
      <c r="B1797" s="177"/>
      <c r="C1797" s="177"/>
      <c r="D1797" s="177"/>
      <c r="E1797" s="177"/>
      <c r="F1797" s="177"/>
      <c r="G1797" s="177"/>
      <c r="H1797" s="177"/>
      <c r="I1797" s="177"/>
      <c r="J1797" s="177"/>
      <c r="K1797" s="177"/>
      <c r="L1797" s="177"/>
      <c r="M1797" s="178" t="s">
        <v>191</v>
      </c>
      <c r="N1797" s="178" t="s">
        <v>194</v>
      </c>
      <c r="O1797" s="198">
        <f>IF( AND($M1797&lt;&gt;"", $N1797&lt;&gt;""), VLOOKUP( IF(ISERROR(VLOOKUP($M1797,Datos!$B$8:$C$13,2,0)),0,VLOOKUP($M1797,Datos!$B$8:$C$13,2,0)), Datos!$I$9:$N$13, IF(ISERROR(VLOOKUP($N1797,Datos!$B$17:$C$21,2,0)),0,VLOOKUP($N1797, Datos!$B$17:$C$21,2,0)+1),  0),  "-")</f>
        <v>22</v>
      </c>
      <c r="P1797" s="177"/>
      <c r="Q1797" s="177"/>
      <c r="R1797" s="177"/>
      <c r="S1797" s="178" t="s">
        <v>40</v>
      </c>
      <c r="T1797" s="198" t="str">
        <f>IF(ISERROR(VLOOKUP($S1797,Datos!$B$25:$C$29,2,0)),"", VLOOKUP($S1797,Datos!$B$25:$C$29,2,0))</f>
        <v>Alta</v>
      </c>
      <c r="U1797" s="198" t="str">
        <f>VLOOKUP($S1797,'Efectividad de Controles'!$B$5:$D$9,3,0)</f>
        <v>Impacto / Probabilidad</v>
      </c>
      <c r="V1797" s="177"/>
      <c r="W1797" s="177"/>
      <c r="X1797" s="178" t="s">
        <v>191</v>
      </c>
      <c r="Y1797" s="178" t="s">
        <v>196</v>
      </c>
      <c r="Z1797" s="198">
        <f>IF( AND($X1797&lt;&gt;"", $Y1797&lt;&gt;""), VLOOKUP( IF(ISERROR(VLOOKUP($X1797,Datos!$B$8:$C$13,2,0)),0,VLOOKUP($X1797,Datos!$B$8:$C$13,2,0)), Datos!$I$9:$N$13, IF(ISERROR(VLOOKUP($Y1797,Datos!$B$17:$C$21,2,0)),0,VLOOKUP($Y1797, Datos!$B$17:$C$21,2,0)+1),  0),  "-")</f>
        <v>25</v>
      </c>
      <c r="AA1797" s="177"/>
      <c r="AB1797" s="177"/>
      <c r="AC1797" s="179"/>
      <c r="AD1797" s="180"/>
      <c r="AE1797" s="198">
        <f t="shared" si="84"/>
        <v>22</v>
      </c>
      <c r="AF1797" s="198">
        <f t="shared" si="85"/>
        <v>25</v>
      </c>
      <c r="AG1797" s="178">
        <v>3</v>
      </c>
      <c r="AH1797" s="198" t="str">
        <f>IF(ISERROR(VLOOKUP($AG1797,Datos!$A$9:$E$13,2,0)),"",VLOOKUP($AG1797,Datos!$A$9:$E$13,2,0))</f>
        <v>3 Moderado</v>
      </c>
      <c r="AI1797" s="197" t="str">
        <f>IF(ISERROR(VLOOKUP($AJ1797,Datos!$D$8:$E$13,2,0)),0,VLOOKUP($AJ1797,Datos!$D$8:$E$13,2,0))</f>
        <v>Extremadamente Dañino</v>
      </c>
      <c r="AJ1797" s="198">
        <f>IF(ISERROR(VLOOKUP($X1797,Datos!$B$8:$E$13,3,0)), 0, VLOOKUP($X1797,Datos!$B$8:$E$13,3,0))</f>
        <v>4</v>
      </c>
      <c r="AK1797" s="198">
        <f>IF(ISERROR(VLOOKUP(AL1797,Datos!D1790:E1795,2,0)),0,VLOOKUP(AL1797,Datos!D1790:E1795,2,0))</f>
        <v>0</v>
      </c>
      <c r="AL1797" s="198">
        <f>IF(ISERROR(VLOOKUP(Y1797,Datos!B1790:E1795,3,0)),0,VLOOKUP(Y1797,Datos!B1790:E1795,3,0))</f>
        <v>0</v>
      </c>
      <c r="AM1797" s="198">
        <f t="shared" si="86"/>
        <v>4</v>
      </c>
      <c r="AN1797" s="198" t="str">
        <f>IF(ISERROR(VLOOKUP($AM1797,Datos!$I$24:$J$28,2,0)),"-",VLOOKUP($AM1797,Datos!$I$24:$J$28,2,0))</f>
        <v>Moderado</v>
      </c>
    </row>
    <row r="1798" spans="1:40" s="199" customFormat="1">
      <c r="A1798" s="196"/>
      <c r="B1798" s="177"/>
      <c r="C1798" s="177"/>
      <c r="D1798" s="177"/>
      <c r="E1798" s="177"/>
      <c r="F1798" s="177"/>
      <c r="G1798" s="177"/>
      <c r="H1798" s="177"/>
      <c r="I1798" s="177"/>
      <c r="J1798" s="177"/>
      <c r="K1798" s="177"/>
      <c r="L1798" s="177"/>
      <c r="M1798" s="178" t="s">
        <v>191</v>
      </c>
      <c r="N1798" s="178" t="s">
        <v>194</v>
      </c>
      <c r="O1798" s="198">
        <f>IF( AND($M1798&lt;&gt;"", $N1798&lt;&gt;""), VLOOKUP( IF(ISERROR(VLOOKUP($M1798,Datos!$B$8:$C$13,2,0)),0,VLOOKUP($M1798,Datos!$B$8:$C$13,2,0)), Datos!$I$9:$N$13, IF(ISERROR(VLOOKUP($N1798,Datos!$B$17:$C$21,2,0)),0,VLOOKUP($N1798, Datos!$B$17:$C$21,2,0)+1),  0),  "-")</f>
        <v>22</v>
      </c>
      <c r="P1798" s="177"/>
      <c r="Q1798" s="177"/>
      <c r="R1798" s="177"/>
      <c r="S1798" s="178" t="s">
        <v>40</v>
      </c>
      <c r="T1798" s="198" t="str">
        <f>IF(ISERROR(VLOOKUP($S1798,Datos!$B$25:$C$29,2,0)),"", VLOOKUP($S1798,Datos!$B$25:$C$29,2,0))</f>
        <v>Alta</v>
      </c>
      <c r="U1798" s="198" t="str">
        <f>VLOOKUP($S1798,'Efectividad de Controles'!$B$5:$D$9,3,0)</f>
        <v>Impacto / Probabilidad</v>
      </c>
      <c r="V1798" s="177"/>
      <c r="W1798" s="177"/>
      <c r="X1798" s="178" t="s">
        <v>191</v>
      </c>
      <c r="Y1798" s="178" t="s">
        <v>196</v>
      </c>
      <c r="Z1798" s="198">
        <f>IF( AND($X1798&lt;&gt;"", $Y1798&lt;&gt;""), VLOOKUP( IF(ISERROR(VLOOKUP($X1798,Datos!$B$8:$C$13,2,0)),0,VLOOKUP($X1798,Datos!$B$8:$C$13,2,0)), Datos!$I$9:$N$13, IF(ISERROR(VLOOKUP($Y1798,Datos!$B$17:$C$21,2,0)),0,VLOOKUP($Y1798, Datos!$B$17:$C$21,2,0)+1),  0),  "-")</f>
        <v>25</v>
      </c>
      <c r="AA1798" s="177"/>
      <c r="AB1798" s="177"/>
      <c r="AC1798" s="179"/>
      <c r="AD1798" s="180"/>
      <c r="AE1798" s="198">
        <f t="shared" si="84"/>
        <v>22</v>
      </c>
      <c r="AF1798" s="198">
        <f t="shared" si="85"/>
        <v>25</v>
      </c>
      <c r="AG1798" s="178">
        <v>3</v>
      </c>
      <c r="AH1798" s="198" t="str">
        <f>IF(ISERROR(VLOOKUP($AG1798,Datos!$A$9:$E$13,2,0)),"",VLOOKUP($AG1798,Datos!$A$9:$E$13,2,0))</f>
        <v>3 Moderado</v>
      </c>
      <c r="AI1798" s="197" t="str">
        <f>IF(ISERROR(VLOOKUP($AJ1798,Datos!$D$8:$E$13,2,0)),0,VLOOKUP($AJ1798,Datos!$D$8:$E$13,2,0))</f>
        <v>Extremadamente Dañino</v>
      </c>
      <c r="AJ1798" s="198">
        <f>IF(ISERROR(VLOOKUP($X1798,Datos!$B$8:$E$13,3,0)), 0, VLOOKUP($X1798,Datos!$B$8:$E$13,3,0))</f>
        <v>4</v>
      </c>
      <c r="AK1798" s="198">
        <f>IF(ISERROR(VLOOKUP(AL1798,Datos!D1791:E1796,2,0)),0,VLOOKUP(AL1798,Datos!D1791:E1796,2,0))</f>
        <v>0</v>
      </c>
      <c r="AL1798" s="198">
        <f>IF(ISERROR(VLOOKUP(Y1798,Datos!B1791:E1796,3,0)),0,VLOOKUP(Y1798,Datos!B1791:E1796,3,0))</f>
        <v>0</v>
      </c>
      <c r="AM1798" s="198">
        <f t="shared" si="86"/>
        <v>4</v>
      </c>
      <c r="AN1798" s="198" t="str">
        <f>IF(ISERROR(VLOOKUP($AM1798,Datos!$I$24:$J$28,2,0)),"-",VLOOKUP($AM1798,Datos!$I$24:$J$28,2,0))</f>
        <v>Moderado</v>
      </c>
    </row>
    <row r="1799" spans="1:40" s="199" customFormat="1">
      <c r="A1799" s="196"/>
      <c r="B1799" s="177"/>
      <c r="C1799" s="177"/>
      <c r="D1799" s="177"/>
      <c r="E1799" s="177"/>
      <c r="F1799" s="177"/>
      <c r="G1799" s="177"/>
      <c r="H1799" s="177"/>
      <c r="I1799" s="177"/>
      <c r="J1799" s="177"/>
      <c r="K1799" s="177"/>
      <c r="L1799" s="177"/>
      <c r="M1799" s="178" t="s">
        <v>191</v>
      </c>
      <c r="N1799" s="178" t="s">
        <v>194</v>
      </c>
      <c r="O1799" s="198">
        <f>IF( AND($M1799&lt;&gt;"", $N1799&lt;&gt;""), VLOOKUP( IF(ISERROR(VLOOKUP($M1799,Datos!$B$8:$C$13,2,0)),0,VLOOKUP($M1799,Datos!$B$8:$C$13,2,0)), Datos!$I$9:$N$13, IF(ISERROR(VLOOKUP($N1799,Datos!$B$17:$C$21,2,0)),0,VLOOKUP($N1799, Datos!$B$17:$C$21,2,0)+1),  0),  "-")</f>
        <v>22</v>
      </c>
      <c r="P1799" s="177"/>
      <c r="Q1799" s="177"/>
      <c r="R1799" s="177"/>
      <c r="S1799" s="178" t="s">
        <v>40</v>
      </c>
      <c r="T1799" s="198" t="str">
        <f>IF(ISERROR(VLOOKUP($S1799,Datos!$B$25:$C$29,2,0)),"", VLOOKUP($S1799,Datos!$B$25:$C$29,2,0))</f>
        <v>Alta</v>
      </c>
      <c r="U1799" s="198" t="str">
        <f>VLOOKUP($S1799,'Efectividad de Controles'!$B$5:$D$9,3,0)</f>
        <v>Impacto / Probabilidad</v>
      </c>
      <c r="V1799" s="177"/>
      <c r="W1799" s="177"/>
      <c r="X1799" s="178" t="s">
        <v>191</v>
      </c>
      <c r="Y1799" s="178" t="s">
        <v>196</v>
      </c>
      <c r="Z1799" s="198">
        <f>IF( AND($X1799&lt;&gt;"", $Y1799&lt;&gt;""), VLOOKUP( IF(ISERROR(VLOOKUP($X1799,Datos!$B$8:$C$13,2,0)),0,VLOOKUP($X1799,Datos!$B$8:$C$13,2,0)), Datos!$I$9:$N$13, IF(ISERROR(VLOOKUP($Y1799,Datos!$B$17:$C$21,2,0)),0,VLOOKUP($Y1799, Datos!$B$17:$C$21,2,0)+1),  0),  "-")</f>
        <v>25</v>
      </c>
      <c r="AA1799" s="177"/>
      <c r="AB1799" s="177"/>
      <c r="AC1799" s="179"/>
      <c r="AD1799" s="180"/>
      <c r="AE1799" s="198">
        <f t="shared" si="84"/>
        <v>22</v>
      </c>
      <c r="AF1799" s="198">
        <f t="shared" si="85"/>
        <v>25</v>
      </c>
      <c r="AG1799" s="178">
        <v>3</v>
      </c>
      <c r="AH1799" s="198" t="str">
        <f>IF(ISERROR(VLOOKUP($AG1799,Datos!$A$9:$E$13,2,0)),"",VLOOKUP($AG1799,Datos!$A$9:$E$13,2,0))</f>
        <v>3 Moderado</v>
      </c>
      <c r="AI1799" s="197" t="str">
        <f>IF(ISERROR(VLOOKUP($AJ1799,Datos!$D$8:$E$13,2,0)),0,VLOOKUP($AJ1799,Datos!$D$8:$E$13,2,0))</f>
        <v>Extremadamente Dañino</v>
      </c>
      <c r="AJ1799" s="198">
        <f>IF(ISERROR(VLOOKUP($X1799,Datos!$B$8:$E$13,3,0)), 0, VLOOKUP($X1799,Datos!$B$8:$E$13,3,0))</f>
        <v>4</v>
      </c>
      <c r="AK1799" s="198">
        <f>IF(ISERROR(VLOOKUP(AL1799,Datos!D1792:E1797,2,0)),0,VLOOKUP(AL1799,Datos!D1792:E1797,2,0))</f>
        <v>0</v>
      </c>
      <c r="AL1799" s="198">
        <f>IF(ISERROR(VLOOKUP(Y1799,Datos!B1792:E1797,3,0)),0,VLOOKUP(Y1799,Datos!B1792:E1797,3,0))</f>
        <v>0</v>
      </c>
      <c r="AM1799" s="198">
        <f t="shared" si="86"/>
        <v>4</v>
      </c>
      <c r="AN1799" s="198" t="str">
        <f>IF(ISERROR(VLOOKUP($AM1799,Datos!$I$24:$J$28,2,0)),"-",VLOOKUP($AM1799,Datos!$I$24:$J$28,2,0))</f>
        <v>Moderado</v>
      </c>
    </row>
    <row r="1800" spans="1:40" s="199" customFormat="1">
      <c r="A1800" s="196"/>
      <c r="B1800" s="177"/>
      <c r="C1800" s="177"/>
      <c r="D1800" s="177"/>
      <c r="E1800" s="177"/>
      <c r="F1800" s="177"/>
      <c r="G1800" s="177"/>
      <c r="H1800" s="177"/>
      <c r="I1800" s="177"/>
      <c r="J1800" s="177"/>
      <c r="K1800" s="177"/>
      <c r="L1800" s="177"/>
      <c r="M1800" s="178" t="s">
        <v>191</v>
      </c>
      <c r="N1800" s="178" t="s">
        <v>194</v>
      </c>
      <c r="O1800" s="198">
        <f>IF( AND($M1800&lt;&gt;"", $N1800&lt;&gt;""), VLOOKUP( IF(ISERROR(VLOOKUP($M1800,Datos!$B$8:$C$13,2,0)),0,VLOOKUP($M1800,Datos!$B$8:$C$13,2,0)), Datos!$I$9:$N$13, IF(ISERROR(VLOOKUP($N1800,Datos!$B$17:$C$21,2,0)),0,VLOOKUP($N1800, Datos!$B$17:$C$21,2,0)+1),  0),  "-")</f>
        <v>22</v>
      </c>
      <c r="P1800" s="177"/>
      <c r="Q1800" s="177"/>
      <c r="R1800" s="177"/>
      <c r="S1800" s="178" t="s">
        <v>40</v>
      </c>
      <c r="T1800" s="198" t="str">
        <f>IF(ISERROR(VLOOKUP($S1800,Datos!$B$25:$C$29,2,0)),"", VLOOKUP($S1800,Datos!$B$25:$C$29,2,0))</f>
        <v>Alta</v>
      </c>
      <c r="U1800" s="198" t="str">
        <f>VLOOKUP($S1800,'Efectividad de Controles'!$B$5:$D$9,3,0)</f>
        <v>Impacto / Probabilidad</v>
      </c>
      <c r="V1800" s="177"/>
      <c r="W1800" s="177"/>
      <c r="X1800" s="178" t="s">
        <v>191</v>
      </c>
      <c r="Y1800" s="178" t="s">
        <v>196</v>
      </c>
      <c r="Z1800" s="198">
        <f>IF( AND($X1800&lt;&gt;"", $Y1800&lt;&gt;""), VLOOKUP( IF(ISERROR(VLOOKUP($X1800,Datos!$B$8:$C$13,2,0)),0,VLOOKUP($X1800,Datos!$B$8:$C$13,2,0)), Datos!$I$9:$N$13, IF(ISERROR(VLOOKUP($Y1800,Datos!$B$17:$C$21,2,0)),0,VLOOKUP($Y1800, Datos!$B$17:$C$21,2,0)+1),  0),  "-")</f>
        <v>25</v>
      </c>
      <c r="AA1800" s="177"/>
      <c r="AB1800" s="177"/>
      <c r="AC1800" s="179"/>
      <c r="AD1800" s="180"/>
      <c r="AE1800" s="198">
        <f t="shared" si="84"/>
        <v>22</v>
      </c>
      <c r="AF1800" s="198">
        <f t="shared" si="85"/>
        <v>25</v>
      </c>
      <c r="AG1800" s="178">
        <v>3</v>
      </c>
      <c r="AH1800" s="198" t="str">
        <f>IF(ISERROR(VLOOKUP($AG1800,Datos!$A$9:$E$13,2,0)),"",VLOOKUP($AG1800,Datos!$A$9:$E$13,2,0))</f>
        <v>3 Moderado</v>
      </c>
      <c r="AI1800" s="197" t="str">
        <f>IF(ISERROR(VLOOKUP($AJ1800,Datos!$D$8:$E$13,2,0)),0,VLOOKUP($AJ1800,Datos!$D$8:$E$13,2,0))</f>
        <v>Extremadamente Dañino</v>
      </c>
      <c r="AJ1800" s="198">
        <f>IF(ISERROR(VLOOKUP($X1800,Datos!$B$8:$E$13,3,0)), 0, VLOOKUP($X1800,Datos!$B$8:$E$13,3,0))</f>
        <v>4</v>
      </c>
      <c r="AK1800" s="198">
        <f>IF(ISERROR(VLOOKUP(AL1800,Datos!D1793:E1798,2,0)),0,VLOOKUP(AL1800,Datos!D1793:E1798,2,0))</f>
        <v>0</v>
      </c>
      <c r="AL1800" s="198">
        <f>IF(ISERROR(VLOOKUP(Y1800,Datos!B1793:E1798,3,0)),0,VLOOKUP(Y1800,Datos!B1793:E1798,3,0))</f>
        <v>0</v>
      </c>
      <c r="AM1800" s="198">
        <f t="shared" si="86"/>
        <v>4</v>
      </c>
      <c r="AN1800" s="198" t="str">
        <f>IF(ISERROR(VLOOKUP($AM1800,Datos!$I$24:$J$28,2,0)),"-",VLOOKUP($AM1800,Datos!$I$24:$J$28,2,0))</f>
        <v>Moderado</v>
      </c>
    </row>
    <row r="1801" spans="1:40" s="199" customFormat="1">
      <c r="A1801" s="196"/>
      <c r="B1801" s="177"/>
      <c r="C1801" s="177"/>
      <c r="D1801" s="177"/>
      <c r="E1801" s="177"/>
      <c r="F1801" s="177"/>
      <c r="G1801" s="177"/>
      <c r="H1801" s="177"/>
      <c r="I1801" s="177"/>
      <c r="J1801" s="177"/>
      <c r="K1801" s="177"/>
      <c r="L1801" s="177"/>
      <c r="M1801" s="178" t="s">
        <v>191</v>
      </c>
      <c r="N1801" s="178" t="s">
        <v>194</v>
      </c>
      <c r="O1801" s="198">
        <f>IF( AND($M1801&lt;&gt;"", $N1801&lt;&gt;""), VLOOKUP( IF(ISERROR(VLOOKUP($M1801,Datos!$B$8:$C$13,2,0)),0,VLOOKUP($M1801,Datos!$B$8:$C$13,2,0)), Datos!$I$9:$N$13, IF(ISERROR(VLOOKUP($N1801,Datos!$B$17:$C$21,2,0)),0,VLOOKUP($N1801, Datos!$B$17:$C$21,2,0)+1),  0),  "-")</f>
        <v>22</v>
      </c>
      <c r="P1801" s="177"/>
      <c r="Q1801" s="177"/>
      <c r="R1801" s="177"/>
      <c r="S1801" s="178" t="s">
        <v>40</v>
      </c>
      <c r="T1801" s="198" t="str">
        <f>IF(ISERROR(VLOOKUP($S1801,Datos!$B$25:$C$29,2,0)),"", VLOOKUP($S1801,Datos!$B$25:$C$29,2,0))</f>
        <v>Alta</v>
      </c>
      <c r="U1801" s="198" t="str">
        <f>VLOOKUP($S1801,'Efectividad de Controles'!$B$5:$D$9,3,0)</f>
        <v>Impacto / Probabilidad</v>
      </c>
      <c r="V1801" s="177"/>
      <c r="W1801" s="177"/>
      <c r="X1801" s="178" t="s">
        <v>191</v>
      </c>
      <c r="Y1801" s="178" t="s">
        <v>196</v>
      </c>
      <c r="Z1801" s="198">
        <f>IF( AND($X1801&lt;&gt;"", $Y1801&lt;&gt;""), VLOOKUP( IF(ISERROR(VLOOKUP($X1801,Datos!$B$8:$C$13,2,0)),0,VLOOKUP($X1801,Datos!$B$8:$C$13,2,0)), Datos!$I$9:$N$13, IF(ISERROR(VLOOKUP($Y1801,Datos!$B$17:$C$21,2,0)),0,VLOOKUP($Y1801, Datos!$B$17:$C$21,2,0)+1),  0),  "-")</f>
        <v>25</v>
      </c>
      <c r="AA1801" s="177"/>
      <c r="AB1801" s="177"/>
      <c r="AC1801" s="179"/>
      <c r="AD1801" s="180"/>
      <c r="AE1801" s="198">
        <f t="shared" si="84"/>
        <v>22</v>
      </c>
      <c r="AF1801" s="198">
        <f t="shared" si="85"/>
        <v>25</v>
      </c>
      <c r="AG1801" s="178">
        <v>3</v>
      </c>
      <c r="AH1801" s="198" t="str">
        <f>IF(ISERROR(VLOOKUP($AG1801,Datos!$A$9:$E$13,2,0)),"",VLOOKUP($AG1801,Datos!$A$9:$E$13,2,0))</f>
        <v>3 Moderado</v>
      </c>
      <c r="AI1801" s="197" t="str">
        <f>IF(ISERROR(VLOOKUP($AJ1801,Datos!$D$8:$E$13,2,0)),0,VLOOKUP($AJ1801,Datos!$D$8:$E$13,2,0))</f>
        <v>Extremadamente Dañino</v>
      </c>
      <c r="AJ1801" s="198">
        <f>IF(ISERROR(VLOOKUP($X1801,Datos!$B$8:$E$13,3,0)), 0, VLOOKUP($X1801,Datos!$B$8:$E$13,3,0))</f>
        <v>4</v>
      </c>
      <c r="AK1801" s="198">
        <f>IF(ISERROR(VLOOKUP(AL1801,Datos!D1794:E1799,2,0)),0,VLOOKUP(AL1801,Datos!D1794:E1799,2,0))</f>
        <v>0</v>
      </c>
      <c r="AL1801" s="198">
        <f>IF(ISERROR(VLOOKUP(Y1801,Datos!B1794:E1799,3,0)),0,VLOOKUP(Y1801,Datos!B1794:E1799,3,0))</f>
        <v>0</v>
      </c>
      <c r="AM1801" s="198">
        <f t="shared" si="86"/>
        <v>4</v>
      </c>
      <c r="AN1801" s="198" t="str">
        <f>IF(ISERROR(VLOOKUP($AM1801,Datos!$I$24:$J$28,2,0)),"-",VLOOKUP($AM1801,Datos!$I$24:$J$28,2,0))</f>
        <v>Moderado</v>
      </c>
    </row>
    <row r="1802" spans="1:40" s="199" customFormat="1">
      <c r="A1802" s="196"/>
      <c r="B1802" s="177"/>
      <c r="C1802" s="177"/>
      <c r="D1802" s="177"/>
      <c r="E1802" s="177"/>
      <c r="F1802" s="177"/>
      <c r="G1802" s="177"/>
      <c r="H1802" s="177"/>
      <c r="I1802" s="177"/>
      <c r="J1802" s="177"/>
      <c r="K1802" s="177"/>
      <c r="L1802" s="177"/>
      <c r="M1802" s="178" t="s">
        <v>191</v>
      </c>
      <c r="N1802" s="178" t="s">
        <v>194</v>
      </c>
      <c r="O1802" s="198">
        <f>IF( AND($M1802&lt;&gt;"", $N1802&lt;&gt;""), VLOOKUP( IF(ISERROR(VLOOKUP($M1802,Datos!$B$8:$C$13,2,0)),0,VLOOKUP($M1802,Datos!$B$8:$C$13,2,0)), Datos!$I$9:$N$13, IF(ISERROR(VLOOKUP($N1802,Datos!$B$17:$C$21,2,0)),0,VLOOKUP($N1802, Datos!$B$17:$C$21,2,0)+1),  0),  "-")</f>
        <v>22</v>
      </c>
      <c r="P1802" s="177"/>
      <c r="Q1802" s="177"/>
      <c r="R1802" s="177"/>
      <c r="S1802" s="178" t="s">
        <v>40</v>
      </c>
      <c r="T1802" s="198" t="str">
        <f>IF(ISERROR(VLOOKUP($S1802,Datos!$B$25:$C$29,2,0)),"", VLOOKUP($S1802,Datos!$B$25:$C$29,2,0))</f>
        <v>Alta</v>
      </c>
      <c r="U1802" s="198" t="str">
        <f>VLOOKUP($S1802,'Efectividad de Controles'!$B$5:$D$9,3,0)</f>
        <v>Impacto / Probabilidad</v>
      </c>
      <c r="V1802" s="177"/>
      <c r="W1802" s="177"/>
      <c r="X1802" s="178" t="s">
        <v>191</v>
      </c>
      <c r="Y1802" s="178" t="s">
        <v>196</v>
      </c>
      <c r="Z1802" s="198">
        <f>IF( AND($X1802&lt;&gt;"", $Y1802&lt;&gt;""), VLOOKUP( IF(ISERROR(VLOOKUP($X1802,Datos!$B$8:$C$13,2,0)),0,VLOOKUP($X1802,Datos!$B$8:$C$13,2,0)), Datos!$I$9:$N$13, IF(ISERROR(VLOOKUP($Y1802,Datos!$B$17:$C$21,2,0)),0,VLOOKUP($Y1802, Datos!$B$17:$C$21,2,0)+1),  0),  "-")</f>
        <v>25</v>
      </c>
      <c r="AA1802" s="177"/>
      <c r="AB1802" s="177"/>
      <c r="AC1802" s="179"/>
      <c r="AD1802" s="180"/>
      <c r="AE1802" s="198">
        <f t="shared" si="84"/>
        <v>22</v>
      </c>
      <c r="AF1802" s="198">
        <f t="shared" si="85"/>
        <v>25</v>
      </c>
      <c r="AG1802" s="178">
        <v>3</v>
      </c>
      <c r="AH1802" s="198" t="str">
        <f>IF(ISERROR(VLOOKUP($AG1802,Datos!$A$9:$E$13,2,0)),"",VLOOKUP($AG1802,Datos!$A$9:$E$13,2,0))</f>
        <v>3 Moderado</v>
      </c>
      <c r="AI1802" s="197" t="str">
        <f>IF(ISERROR(VLOOKUP($AJ1802,Datos!$D$8:$E$13,2,0)),0,VLOOKUP($AJ1802,Datos!$D$8:$E$13,2,0))</f>
        <v>Extremadamente Dañino</v>
      </c>
      <c r="AJ1802" s="198">
        <f>IF(ISERROR(VLOOKUP($X1802,Datos!$B$8:$E$13,3,0)), 0, VLOOKUP($X1802,Datos!$B$8:$E$13,3,0))</f>
        <v>4</v>
      </c>
      <c r="AK1802" s="198">
        <f>IF(ISERROR(VLOOKUP(AL1802,Datos!D1795:E1800,2,0)),0,VLOOKUP(AL1802,Datos!D1795:E1800,2,0))</f>
        <v>0</v>
      </c>
      <c r="AL1802" s="198">
        <f>IF(ISERROR(VLOOKUP(Y1802,Datos!B1795:E1800,3,0)),0,VLOOKUP(Y1802,Datos!B1795:E1800,3,0))</f>
        <v>0</v>
      </c>
      <c r="AM1802" s="198">
        <f t="shared" si="86"/>
        <v>4</v>
      </c>
      <c r="AN1802" s="198" t="str">
        <f>IF(ISERROR(VLOOKUP($AM1802,Datos!$I$24:$J$28,2,0)),"-",VLOOKUP($AM1802,Datos!$I$24:$J$28,2,0))</f>
        <v>Moderado</v>
      </c>
    </row>
    <row r="1803" spans="1:40" s="199" customFormat="1">
      <c r="A1803" s="196"/>
      <c r="B1803" s="177"/>
      <c r="C1803" s="177"/>
      <c r="D1803" s="177"/>
      <c r="E1803" s="177"/>
      <c r="F1803" s="177"/>
      <c r="G1803" s="177"/>
      <c r="H1803" s="177"/>
      <c r="I1803" s="177"/>
      <c r="J1803" s="177"/>
      <c r="K1803" s="177"/>
      <c r="L1803" s="177"/>
      <c r="M1803" s="178" t="s">
        <v>191</v>
      </c>
      <c r="N1803" s="178" t="s">
        <v>194</v>
      </c>
      <c r="O1803" s="198">
        <f>IF( AND($M1803&lt;&gt;"", $N1803&lt;&gt;""), VLOOKUP( IF(ISERROR(VLOOKUP($M1803,Datos!$B$8:$C$13,2,0)),0,VLOOKUP($M1803,Datos!$B$8:$C$13,2,0)), Datos!$I$9:$N$13, IF(ISERROR(VLOOKUP($N1803,Datos!$B$17:$C$21,2,0)),0,VLOOKUP($N1803, Datos!$B$17:$C$21,2,0)+1),  0),  "-")</f>
        <v>22</v>
      </c>
      <c r="P1803" s="177"/>
      <c r="Q1803" s="177"/>
      <c r="R1803" s="177"/>
      <c r="S1803" s="178" t="s">
        <v>40</v>
      </c>
      <c r="T1803" s="198" t="str">
        <f>IF(ISERROR(VLOOKUP($S1803,Datos!$B$25:$C$29,2,0)),"", VLOOKUP($S1803,Datos!$B$25:$C$29,2,0))</f>
        <v>Alta</v>
      </c>
      <c r="U1803" s="198" t="str">
        <f>VLOOKUP($S1803,'Efectividad de Controles'!$B$5:$D$9,3,0)</f>
        <v>Impacto / Probabilidad</v>
      </c>
      <c r="V1803" s="177"/>
      <c r="W1803" s="177"/>
      <c r="X1803" s="178" t="s">
        <v>191</v>
      </c>
      <c r="Y1803" s="178" t="s">
        <v>196</v>
      </c>
      <c r="Z1803" s="198">
        <f>IF( AND($X1803&lt;&gt;"", $Y1803&lt;&gt;""), VLOOKUP( IF(ISERROR(VLOOKUP($X1803,Datos!$B$8:$C$13,2,0)),0,VLOOKUP($X1803,Datos!$B$8:$C$13,2,0)), Datos!$I$9:$N$13, IF(ISERROR(VLOOKUP($Y1803,Datos!$B$17:$C$21,2,0)),0,VLOOKUP($Y1803, Datos!$B$17:$C$21,2,0)+1),  0),  "-")</f>
        <v>25</v>
      </c>
      <c r="AA1803" s="177"/>
      <c r="AB1803" s="177"/>
      <c r="AC1803" s="179"/>
      <c r="AD1803" s="180"/>
      <c r="AE1803" s="198">
        <f t="shared" si="84"/>
        <v>22</v>
      </c>
      <c r="AF1803" s="198">
        <f t="shared" si="85"/>
        <v>25</v>
      </c>
      <c r="AG1803" s="178">
        <v>3</v>
      </c>
      <c r="AH1803" s="198" t="str">
        <f>IF(ISERROR(VLOOKUP($AG1803,Datos!$A$9:$E$13,2,0)),"",VLOOKUP($AG1803,Datos!$A$9:$E$13,2,0))</f>
        <v>3 Moderado</v>
      </c>
      <c r="AI1803" s="197" t="str">
        <f>IF(ISERROR(VLOOKUP($AJ1803,Datos!$D$8:$E$13,2,0)),0,VLOOKUP($AJ1803,Datos!$D$8:$E$13,2,0))</f>
        <v>Extremadamente Dañino</v>
      </c>
      <c r="AJ1803" s="198">
        <f>IF(ISERROR(VLOOKUP($X1803,Datos!$B$8:$E$13,3,0)), 0, VLOOKUP($X1803,Datos!$B$8:$E$13,3,0))</f>
        <v>4</v>
      </c>
      <c r="AK1803" s="198">
        <f>IF(ISERROR(VLOOKUP(AL1803,Datos!D1796:E1801,2,0)),0,VLOOKUP(AL1803,Datos!D1796:E1801,2,0))</f>
        <v>0</v>
      </c>
      <c r="AL1803" s="198">
        <f>IF(ISERROR(VLOOKUP(Y1803,Datos!B1796:E1801,3,0)),0,VLOOKUP(Y1803,Datos!B1796:E1801,3,0))</f>
        <v>0</v>
      </c>
      <c r="AM1803" s="198">
        <f t="shared" si="86"/>
        <v>4</v>
      </c>
      <c r="AN1803" s="198" t="str">
        <f>IF(ISERROR(VLOOKUP($AM1803,Datos!$I$24:$J$28,2,0)),"-",VLOOKUP($AM1803,Datos!$I$24:$J$28,2,0))</f>
        <v>Moderado</v>
      </c>
    </row>
    <row r="1804" spans="1:40" s="199" customFormat="1">
      <c r="A1804" s="196"/>
      <c r="B1804" s="177"/>
      <c r="C1804" s="177"/>
      <c r="D1804" s="177"/>
      <c r="E1804" s="177"/>
      <c r="F1804" s="177"/>
      <c r="G1804" s="177"/>
      <c r="H1804" s="177"/>
      <c r="I1804" s="177"/>
      <c r="J1804" s="177"/>
      <c r="K1804" s="177"/>
      <c r="L1804" s="177"/>
      <c r="M1804" s="178" t="s">
        <v>191</v>
      </c>
      <c r="N1804" s="178" t="s">
        <v>194</v>
      </c>
      <c r="O1804" s="198">
        <f>IF( AND($M1804&lt;&gt;"", $N1804&lt;&gt;""), VLOOKUP( IF(ISERROR(VLOOKUP($M1804,Datos!$B$8:$C$13,2,0)),0,VLOOKUP($M1804,Datos!$B$8:$C$13,2,0)), Datos!$I$9:$N$13, IF(ISERROR(VLOOKUP($N1804,Datos!$B$17:$C$21,2,0)),0,VLOOKUP($N1804, Datos!$B$17:$C$21,2,0)+1),  0),  "-")</f>
        <v>22</v>
      </c>
      <c r="P1804" s="177"/>
      <c r="Q1804" s="177"/>
      <c r="R1804" s="177"/>
      <c r="S1804" s="178" t="s">
        <v>40</v>
      </c>
      <c r="T1804" s="198" t="str">
        <f>IF(ISERROR(VLOOKUP($S1804,Datos!$B$25:$C$29,2,0)),"", VLOOKUP($S1804,Datos!$B$25:$C$29,2,0))</f>
        <v>Alta</v>
      </c>
      <c r="U1804" s="198" t="str">
        <f>VLOOKUP($S1804,'Efectividad de Controles'!$B$5:$D$9,3,0)</f>
        <v>Impacto / Probabilidad</v>
      </c>
      <c r="V1804" s="177"/>
      <c r="W1804" s="177"/>
      <c r="X1804" s="178" t="s">
        <v>191</v>
      </c>
      <c r="Y1804" s="178" t="s">
        <v>196</v>
      </c>
      <c r="Z1804" s="198">
        <f>IF( AND($X1804&lt;&gt;"", $Y1804&lt;&gt;""), VLOOKUP( IF(ISERROR(VLOOKUP($X1804,Datos!$B$8:$C$13,2,0)),0,VLOOKUP($X1804,Datos!$B$8:$C$13,2,0)), Datos!$I$9:$N$13, IF(ISERROR(VLOOKUP($Y1804,Datos!$B$17:$C$21,2,0)),0,VLOOKUP($Y1804, Datos!$B$17:$C$21,2,0)+1),  0),  "-")</f>
        <v>25</v>
      </c>
      <c r="AA1804" s="177"/>
      <c r="AB1804" s="177"/>
      <c r="AC1804" s="179"/>
      <c r="AD1804" s="180"/>
      <c r="AE1804" s="198">
        <f t="shared" si="84"/>
        <v>22</v>
      </c>
      <c r="AF1804" s="198">
        <f t="shared" si="85"/>
        <v>25</v>
      </c>
      <c r="AG1804" s="178">
        <v>3</v>
      </c>
      <c r="AH1804" s="198" t="str">
        <f>IF(ISERROR(VLOOKUP($AG1804,Datos!$A$9:$E$13,2,0)),"",VLOOKUP($AG1804,Datos!$A$9:$E$13,2,0))</f>
        <v>3 Moderado</v>
      </c>
      <c r="AI1804" s="197" t="str">
        <f>IF(ISERROR(VLOOKUP($AJ1804,Datos!$D$8:$E$13,2,0)),0,VLOOKUP($AJ1804,Datos!$D$8:$E$13,2,0))</f>
        <v>Extremadamente Dañino</v>
      </c>
      <c r="AJ1804" s="198">
        <f>IF(ISERROR(VLOOKUP($X1804,Datos!$B$8:$E$13,3,0)), 0, VLOOKUP($X1804,Datos!$B$8:$E$13,3,0))</f>
        <v>4</v>
      </c>
      <c r="AK1804" s="198">
        <f>IF(ISERROR(VLOOKUP(AL1804,Datos!D1797:E1802,2,0)),0,VLOOKUP(AL1804,Datos!D1797:E1802,2,0))</f>
        <v>0</v>
      </c>
      <c r="AL1804" s="198">
        <f>IF(ISERROR(VLOOKUP(Y1804,Datos!B1797:E1802,3,0)),0,VLOOKUP(Y1804,Datos!B1797:E1802,3,0))</f>
        <v>0</v>
      </c>
      <c r="AM1804" s="198">
        <f t="shared" si="86"/>
        <v>4</v>
      </c>
      <c r="AN1804" s="198" t="str">
        <f>IF(ISERROR(VLOOKUP($AM1804,Datos!$I$24:$J$28,2,0)),"-",VLOOKUP($AM1804,Datos!$I$24:$J$28,2,0))</f>
        <v>Moderado</v>
      </c>
    </row>
    <row r="1805" spans="1:40" s="199" customFormat="1">
      <c r="A1805" s="196"/>
      <c r="B1805" s="177"/>
      <c r="C1805" s="177"/>
      <c r="D1805" s="177"/>
      <c r="E1805" s="177"/>
      <c r="F1805" s="177"/>
      <c r="G1805" s="177"/>
      <c r="H1805" s="177"/>
      <c r="I1805" s="177"/>
      <c r="J1805" s="177"/>
      <c r="K1805" s="177"/>
      <c r="L1805" s="177"/>
      <c r="M1805" s="178" t="s">
        <v>191</v>
      </c>
      <c r="N1805" s="178" t="s">
        <v>194</v>
      </c>
      <c r="O1805" s="198">
        <f>IF( AND($M1805&lt;&gt;"", $N1805&lt;&gt;""), VLOOKUP( IF(ISERROR(VLOOKUP($M1805,Datos!$B$8:$C$13,2,0)),0,VLOOKUP($M1805,Datos!$B$8:$C$13,2,0)), Datos!$I$9:$N$13, IF(ISERROR(VLOOKUP($N1805,Datos!$B$17:$C$21,2,0)),0,VLOOKUP($N1805, Datos!$B$17:$C$21,2,0)+1),  0),  "-")</f>
        <v>22</v>
      </c>
      <c r="P1805" s="177"/>
      <c r="Q1805" s="177"/>
      <c r="R1805" s="177"/>
      <c r="S1805" s="178" t="s">
        <v>40</v>
      </c>
      <c r="T1805" s="198" t="str">
        <f>IF(ISERROR(VLOOKUP($S1805,Datos!$B$25:$C$29,2,0)),"", VLOOKUP($S1805,Datos!$B$25:$C$29,2,0))</f>
        <v>Alta</v>
      </c>
      <c r="U1805" s="198" t="str">
        <f>VLOOKUP($S1805,'Efectividad de Controles'!$B$5:$D$9,3,0)</f>
        <v>Impacto / Probabilidad</v>
      </c>
      <c r="V1805" s="177"/>
      <c r="W1805" s="177"/>
      <c r="X1805" s="178" t="s">
        <v>191</v>
      </c>
      <c r="Y1805" s="178" t="s">
        <v>196</v>
      </c>
      <c r="Z1805" s="198">
        <f>IF( AND($X1805&lt;&gt;"", $Y1805&lt;&gt;""), VLOOKUP( IF(ISERROR(VLOOKUP($X1805,Datos!$B$8:$C$13,2,0)),0,VLOOKUP($X1805,Datos!$B$8:$C$13,2,0)), Datos!$I$9:$N$13, IF(ISERROR(VLOOKUP($Y1805,Datos!$B$17:$C$21,2,0)),0,VLOOKUP($Y1805, Datos!$B$17:$C$21,2,0)+1),  0),  "-")</f>
        <v>25</v>
      </c>
      <c r="AA1805" s="177"/>
      <c r="AB1805" s="177"/>
      <c r="AC1805" s="179"/>
      <c r="AD1805" s="180"/>
      <c r="AE1805" s="198">
        <f t="shared" si="84"/>
        <v>22</v>
      </c>
      <c r="AF1805" s="198">
        <f t="shared" si="85"/>
        <v>25</v>
      </c>
      <c r="AG1805" s="178">
        <v>3</v>
      </c>
      <c r="AH1805" s="198" t="str">
        <f>IF(ISERROR(VLOOKUP($AG1805,Datos!$A$9:$E$13,2,0)),"",VLOOKUP($AG1805,Datos!$A$9:$E$13,2,0))</f>
        <v>3 Moderado</v>
      </c>
      <c r="AI1805" s="197" t="str">
        <f>IF(ISERROR(VLOOKUP($AJ1805,Datos!$D$8:$E$13,2,0)),0,VLOOKUP($AJ1805,Datos!$D$8:$E$13,2,0))</f>
        <v>Extremadamente Dañino</v>
      </c>
      <c r="AJ1805" s="198">
        <f>IF(ISERROR(VLOOKUP($X1805,Datos!$B$8:$E$13,3,0)), 0, VLOOKUP($X1805,Datos!$B$8:$E$13,3,0))</f>
        <v>4</v>
      </c>
      <c r="AK1805" s="198">
        <f>IF(ISERROR(VLOOKUP(AL1805,Datos!D1798:E1803,2,0)),0,VLOOKUP(AL1805,Datos!D1798:E1803,2,0))</f>
        <v>0</v>
      </c>
      <c r="AL1805" s="198">
        <f>IF(ISERROR(VLOOKUP(Y1805,Datos!B1798:E1803,3,0)),0,VLOOKUP(Y1805,Datos!B1798:E1803,3,0))</f>
        <v>0</v>
      </c>
      <c r="AM1805" s="198">
        <f t="shared" si="86"/>
        <v>4</v>
      </c>
      <c r="AN1805" s="198" t="str">
        <f>IF(ISERROR(VLOOKUP($AM1805,Datos!$I$24:$J$28,2,0)),"-",VLOOKUP($AM1805,Datos!$I$24:$J$28,2,0))</f>
        <v>Moderado</v>
      </c>
    </row>
    <row r="1806" spans="1:40" s="199" customFormat="1">
      <c r="A1806" s="196"/>
      <c r="B1806" s="177"/>
      <c r="C1806" s="177"/>
      <c r="D1806" s="177"/>
      <c r="E1806" s="177"/>
      <c r="F1806" s="177"/>
      <c r="G1806" s="177"/>
      <c r="H1806" s="177"/>
      <c r="I1806" s="177"/>
      <c r="J1806" s="177"/>
      <c r="K1806" s="177"/>
      <c r="L1806" s="177"/>
      <c r="M1806" s="178" t="s">
        <v>191</v>
      </c>
      <c r="N1806" s="178" t="s">
        <v>194</v>
      </c>
      <c r="O1806" s="198">
        <f>IF( AND($M1806&lt;&gt;"", $N1806&lt;&gt;""), VLOOKUP( IF(ISERROR(VLOOKUP($M1806,Datos!$B$8:$C$13,2,0)),0,VLOOKUP($M1806,Datos!$B$8:$C$13,2,0)), Datos!$I$9:$N$13, IF(ISERROR(VLOOKUP($N1806,Datos!$B$17:$C$21,2,0)),0,VLOOKUP($N1806, Datos!$B$17:$C$21,2,0)+1),  0),  "-")</f>
        <v>22</v>
      </c>
      <c r="P1806" s="177"/>
      <c r="Q1806" s="177"/>
      <c r="R1806" s="177"/>
      <c r="S1806" s="178" t="s">
        <v>40</v>
      </c>
      <c r="T1806" s="198" t="str">
        <f>IF(ISERROR(VLOOKUP($S1806,Datos!$B$25:$C$29,2,0)),"", VLOOKUP($S1806,Datos!$B$25:$C$29,2,0))</f>
        <v>Alta</v>
      </c>
      <c r="U1806" s="198" t="str">
        <f>VLOOKUP($S1806,'Efectividad de Controles'!$B$5:$D$9,3,0)</f>
        <v>Impacto / Probabilidad</v>
      </c>
      <c r="V1806" s="177"/>
      <c r="W1806" s="177"/>
      <c r="X1806" s="178" t="s">
        <v>191</v>
      </c>
      <c r="Y1806" s="178" t="s">
        <v>196</v>
      </c>
      <c r="Z1806" s="198">
        <f>IF( AND($X1806&lt;&gt;"", $Y1806&lt;&gt;""), VLOOKUP( IF(ISERROR(VLOOKUP($X1806,Datos!$B$8:$C$13,2,0)),0,VLOOKUP($X1806,Datos!$B$8:$C$13,2,0)), Datos!$I$9:$N$13, IF(ISERROR(VLOOKUP($Y1806,Datos!$B$17:$C$21,2,0)),0,VLOOKUP($Y1806, Datos!$B$17:$C$21,2,0)+1),  0),  "-")</f>
        <v>25</v>
      </c>
      <c r="AA1806" s="177"/>
      <c r="AB1806" s="177"/>
      <c r="AC1806" s="179"/>
      <c r="AD1806" s="180"/>
      <c r="AE1806" s="198">
        <f t="shared" si="84"/>
        <v>22</v>
      </c>
      <c r="AF1806" s="198">
        <f t="shared" si="85"/>
        <v>25</v>
      </c>
      <c r="AG1806" s="178">
        <v>3</v>
      </c>
      <c r="AH1806" s="198" t="str">
        <f>IF(ISERROR(VLOOKUP($AG1806,Datos!$A$9:$E$13,2,0)),"",VLOOKUP($AG1806,Datos!$A$9:$E$13,2,0))</f>
        <v>3 Moderado</v>
      </c>
      <c r="AI1806" s="197" t="str">
        <f>IF(ISERROR(VLOOKUP($AJ1806,Datos!$D$8:$E$13,2,0)),0,VLOOKUP($AJ1806,Datos!$D$8:$E$13,2,0))</f>
        <v>Extremadamente Dañino</v>
      </c>
      <c r="AJ1806" s="198">
        <f>IF(ISERROR(VLOOKUP($X1806,Datos!$B$8:$E$13,3,0)), 0, VLOOKUP($X1806,Datos!$B$8:$E$13,3,0))</f>
        <v>4</v>
      </c>
      <c r="AK1806" s="198">
        <f>IF(ISERROR(VLOOKUP(AL1806,Datos!D1799:E1804,2,0)),0,VLOOKUP(AL1806,Datos!D1799:E1804,2,0))</f>
        <v>0</v>
      </c>
      <c r="AL1806" s="198">
        <f>IF(ISERROR(VLOOKUP(Y1806,Datos!B1799:E1804,3,0)),0,VLOOKUP(Y1806,Datos!B1799:E1804,3,0))</f>
        <v>0</v>
      </c>
      <c r="AM1806" s="198">
        <f t="shared" si="86"/>
        <v>4</v>
      </c>
      <c r="AN1806" s="198" t="str">
        <f>IF(ISERROR(VLOOKUP($AM1806,Datos!$I$24:$J$28,2,0)),"-",VLOOKUP($AM1806,Datos!$I$24:$J$28,2,0))</f>
        <v>Moderado</v>
      </c>
    </row>
    <row r="1807" spans="1:40" s="199" customFormat="1">
      <c r="A1807" s="196"/>
      <c r="B1807" s="177"/>
      <c r="C1807" s="177"/>
      <c r="D1807" s="177"/>
      <c r="E1807" s="177"/>
      <c r="F1807" s="177"/>
      <c r="G1807" s="177"/>
      <c r="H1807" s="177"/>
      <c r="I1807" s="177"/>
      <c r="J1807" s="177"/>
      <c r="K1807" s="177"/>
      <c r="L1807" s="177"/>
      <c r="M1807" s="178" t="s">
        <v>191</v>
      </c>
      <c r="N1807" s="178" t="s">
        <v>194</v>
      </c>
      <c r="O1807" s="198">
        <f>IF( AND($M1807&lt;&gt;"", $N1807&lt;&gt;""), VLOOKUP( IF(ISERROR(VLOOKUP($M1807,Datos!$B$8:$C$13,2,0)),0,VLOOKUP($M1807,Datos!$B$8:$C$13,2,0)), Datos!$I$9:$N$13, IF(ISERROR(VLOOKUP($N1807,Datos!$B$17:$C$21,2,0)),0,VLOOKUP($N1807, Datos!$B$17:$C$21,2,0)+1),  0),  "-")</f>
        <v>22</v>
      </c>
      <c r="P1807" s="177"/>
      <c r="Q1807" s="177"/>
      <c r="R1807" s="177"/>
      <c r="S1807" s="178" t="s">
        <v>40</v>
      </c>
      <c r="T1807" s="198" t="str">
        <f>IF(ISERROR(VLOOKUP($S1807,Datos!$B$25:$C$29,2,0)),"", VLOOKUP($S1807,Datos!$B$25:$C$29,2,0))</f>
        <v>Alta</v>
      </c>
      <c r="U1807" s="198" t="str">
        <f>VLOOKUP($S1807,'Efectividad de Controles'!$B$5:$D$9,3,0)</f>
        <v>Impacto / Probabilidad</v>
      </c>
      <c r="V1807" s="177"/>
      <c r="W1807" s="177"/>
      <c r="X1807" s="178" t="s">
        <v>191</v>
      </c>
      <c r="Y1807" s="178" t="s">
        <v>196</v>
      </c>
      <c r="Z1807" s="198">
        <f>IF( AND($X1807&lt;&gt;"", $Y1807&lt;&gt;""), VLOOKUP( IF(ISERROR(VLOOKUP($X1807,Datos!$B$8:$C$13,2,0)),0,VLOOKUP($X1807,Datos!$B$8:$C$13,2,0)), Datos!$I$9:$N$13, IF(ISERROR(VLOOKUP($Y1807,Datos!$B$17:$C$21,2,0)),0,VLOOKUP($Y1807, Datos!$B$17:$C$21,2,0)+1),  0),  "-")</f>
        <v>25</v>
      </c>
      <c r="AA1807" s="177"/>
      <c r="AB1807" s="177"/>
      <c r="AC1807" s="179"/>
      <c r="AD1807" s="180"/>
      <c r="AE1807" s="198">
        <f t="shared" si="84"/>
        <v>22</v>
      </c>
      <c r="AF1807" s="198">
        <f t="shared" si="85"/>
        <v>25</v>
      </c>
      <c r="AG1807" s="178">
        <v>3</v>
      </c>
      <c r="AH1807" s="198" t="str">
        <f>IF(ISERROR(VLOOKUP($AG1807,Datos!$A$9:$E$13,2,0)),"",VLOOKUP($AG1807,Datos!$A$9:$E$13,2,0))</f>
        <v>3 Moderado</v>
      </c>
      <c r="AI1807" s="197" t="str">
        <f>IF(ISERROR(VLOOKUP($AJ1807,Datos!$D$8:$E$13,2,0)),0,VLOOKUP($AJ1807,Datos!$D$8:$E$13,2,0))</f>
        <v>Extremadamente Dañino</v>
      </c>
      <c r="AJ1807" s="198">
        <f>IF(ISERROR(VLOOKUP($X1807,Datos!$B$8:$E$13,3,0)), 0, VLOOKUP($X1807,Datos!$B$8:$E$13,3,0))</f>
        <v>4</v>
      </c>
      <c r="AK1807" s="198">
        <f>IF(ISERROR(VLOOKUP(AL1807,Datos!D1800:E1805,2,0)),0,VLOOKUP(AL1807,Datos!D1800:E1805,2,0))</f>
        <v>0</v>
      </c>
      <c r="AL1807" s="198">
        <f>IF(ISERROR(VLOOKUP(Y1807,Datos!B1800:E1805,3,0)),0,VLOOKUP(Y1807,Datos!B1800:E1805,3,0))</f>
        <v>0</v>
      </c>
      <c r="AM1807" s="198">
        <f t="shared" si="86"/>
        <v>4</v>
      </c>
      <c r="AN1807" s="198" t="str">
        <f>IF(ISERROR(VLOOKUP($AM1807,Datos!$I$24:$J$28,2,0)),"-",VLOOKUP($AM1807,Datos!$I$24:$J$28,2,0))</f>
        <v>Moderado</v>
      </c>
    </row>
    <row r="1808" spans="1:40" s="199" customFormat="1">
      <c r="A1808" s="196"/>
      <c r="B1808" s="177"/>
      <c r="C1808" s="177"/>
      <c r="D1808" s="177"/>
      <c r="E1808" s="177"/>
      <c r="F1808" s="177"/>
      <c r="G1808" s="177"/>
      <c r="H1808" s="177"/>
      <c r="I1808" s="177"/>
      <c r="J1808" s="177"/>
      <c r="K1808" s="177"/>
      <c r="L1808" s="177"/>
      <c r="M1808" s="178" t="s">
        <v>191</v>
      </c>
      <c r="N1808" s="178" t="s">
        <v>194</v>
      </c>
      <c r="O1808" s="198">
        <f>IF( AND($M1808&lt;&gt;"", $N1808&lt;&gt;""), VLOOKUP( IF(ISERROR(VLOOKUP($M1808,Datos!$B$8:$C$13,2,0)),0,VLOOKUP($M1808,Datos!$B$8:$C$13,2,0)), Datos!$I$9:$N$13, IF(ISERROR(VLOOKUP($N1808,Datos!$B$17:$C$21,2,0)),0,VLOOKUP($N1808, Datos!$B$17:$C$21,2,0)+1),  0),  "-")</f>
        <v>22</v>
      </c>
      <c r="P1808" s="177"/>
      <c r="Q1808" s="177"/>
      <c r="R1808" s="177"/>
      <c r="S1808" s="178" t="s">
        <v>40</v>
      </c>
      <c r="T1808" s="198" t="str">
        <f>IF(ISERROR(VLOOKUP($S1808,Datos!$B$25:$C$29,2,0)),"", VLOOKUP($S1808,Datos!$B$25:$C$29,2,0))</f>
        <v>Alta</v>
      </c>
      <c r="U1808" s="198" t="str">
        <f>VLOOKUP($S1808,'Efectividad de Controles'!$B$5:$D$9,3,0)</f>
        <v>Impacto / Probabilidad</v>
      </c>
      <c r="V1808" s="177"/>
      <c r="W1808" s="177"/>
      <c r="X1808" s="178" t="s">
        <v>191</v>
      </c>
      <c r="Y1808" s="178" t="s">
        <v>196</v>
      </c>
      <c r="Z1808" s="198">
        <f>IF( AND($X1808&lt;&gt;"", $Y1808&lt;&gt;""), VLOOKUP( IF(ISERROR(VLOOKUP($X1808,Datos!$B$8:$C$13,2,0)),0,VLOOKUP($X1808,Datos!$B$8:$C$13,2,0)), Datos!$I$9:$N$13, IF(ISERROR(VLOOKUP($Y1808,Datos!$B$17:$C$21,2,0)),0,VLOOKUP($Y1808, Datos!$B$17:$C$21,2,0)+1),  0),  "-")</f>
        <v>25</v>
      </c>
      <c r="AA1808" s="177"/>
      <c r="AB1808" s="177"/>
      <c r="AC1808" s="179"/>
      <c r="AD1808" s="180"/>
      <c r="AE1808" s="198">
        <f t="shared" si="84"/>
        <v>22</v>
      </c>
      <c r="AF1808" s="198">
        <f t="shared" si="85"/>
        <v>25</v>
      </c>
      <c r="AG1808" s="178">
        <v>3</v>
      </c>
      <c r="AH1808" s="198" t="str">
        <f>IF(ISERROR(VLOOKUP($AG1808,Datos!$A$9:$E$13,2,0)),"",VLOOKUP($AG1808,Datos!$A$9:$E$13,2,0))</f>
        <v>3 Moderado</v>
      </c>
      <c r="AI1808" s="197" t="str">
        <f>IF(ISERROR(VLOOKUP($AJ1808,Datos!$D$8:$E$13,2,0)),0,VLOOKUP($AJ1808,Datos!$D$8:$E$13,2,0))</f>
        <v>Extremadamente Dañino</v>
      </c>
      <c r="AJ1808" s="198">
        <f>IF(ISERROR(VLOOKUP($X1808,Datos!$B$8:$E$13,3,0)), 0, VLOOKUP($X1808,Datos!$B$8:$E$13,3,0))</f>
        <v>4</v>
      </c>
      <c r="AK1808" s="198">
        <f>IF(ISERROR(VLOOKUP(AL1808,Datos!D1801:E1806,2,0)),0,VLOOKUP(AL1808,Datos!D1801:E1806,2,0))</f>
        <v>0</v>
      </c>
      <c r="AL1808" s="198">
        <f>IF(ISERROR(VLOOKUP(Y1808,Datos!B1801:E1806,3,0)),0,VLOOKUP(Y1808,Datos!B1801:E1806,3,0))</f>
        <v>0</v>
      </c>
      <c r="AM1808" s="198">
        <f t="shared" si="86"/>
        <v>4</v>
      </c>
      <c r="AN1808" s="198" t="str">
        <f>IF(ISERROR(VLOOKUP($AM1808,Datos!$I$24:$J$28,2,0)),"-",VLOOKUP($AM1808,Datos!$I$24:$J$28,2,0))</f>
        <v>Moderado</v>
      </c>
    </row>
    <row r="1809" spans="1:40" s="199" customFormat="1">
      <c r="A1809" s="196"/>
      <c r="B1809" s="177"/>
      <c r="C1809" s="177"/>
      <c r="D1809" s="177"/>
      <c r="E1809" s="177"/>
      <c r="F1809" s="177"/>
      <c r="G1809" s="177"/>
      <c r="H1809" s="177"/>
      <c r="I1809" s="177"/>
      <c r="J1809" s="177"/>
      <c r="K1809" s="177"/>
      <c r="L1809" s="177"/>
      <c r="M1809" s="178" t="s">
        <v>191</v>
      </c>
      <c r="N1809" s="178" t="s">
        <v>194</v>
      </c>
      <c r="O1809" s="198">
        <f>IF( AND($M1809&lt;&gt;"", $N1809&lt;&gt;""), VLOOKUP( IF(ISERROR(VLOOKUP($M1809,Datos!$B$8:$C$13,2,0)),0,VLOOKUP($M1809,Datos!$B$8:$C$13,2,0)), Datos!$I$9:$N$13, IF(ISERROR(VLOOKUP($N1809,Datos!$B$17:$C$21,2,0)),0,VLOOKUP($N1809, Datos!$B$17:$C$21,2,0)+1),  0),  "-")</f>
        <v>22</v>
      </c>
      <c r="P1809" s="177"/>
      <c r="Q1809" s="177"/>
      <c r="R1809" s="177"/>
      <c r="S1809" s="178" t="s">
        <v>40</v>
      </c>
      <c r="T1809" s="198" t="str">
        <f>IF(ISERROR(VLOOKUP($S1809,Datos!$B$25:$C$29,2,0)),"", VLOOKUP($S1809,Datos!$B$25:$C$29,2,0))</f>
        <v>Alta</v>
      </c>
      <c r="U1809" s="198" t="str">
        <f>VLOOKUP($S1809,'Efectividad de Controles'!$B$5:$D$9,3,0)</f>
        <v>Impacto / Probabilidad</v>
      </c>
      <c r="V1809" s="177"/>
      <c r="W1809" s="177"/>
      <c r="X1809" s="178" t="s">
        <v>191</v>
      </c>
      <c r="Y1809" s="178" t="s">
        <v>196</v>
      </c>
      <c r="Z1809" s="198">
        <f>IF( AND($X1809&lt;&gt;"", $Y1809&lt;&gt;""), VLOOKUP( IF(ISERROR(VLOOKUP($X1809,Datos!$B$8:$C$13,2,0)),0,VLOOKUP($X1809,Datos!$B$8:$C$13,2,0)), Datos!$I$9:$N$13, IF(ISERROR(VLOOKUP($Y1809,Datos!$B$17:$C$21,2,0)),0,VLOOKUP($Y1809, Datos!$B$17:$C$21,2,0)+1),  0),  "-")</f>
        <v>25</v>
      </c>
      <c r="AA1809" s="177"/>
      <c r="AB1809" s="177"/>
      <c r="AC1809" s="179"/>
      <c r="AD1809" s="180"/>
      <c r="AE1809" s="198">
        <f t="shared" si="84"/>
        <v>22</v>
      </c>
      <c r="AF1809" s="198">
        <f t="shared" si="85"/>
        <v>25</v>
      </c>
      <c r="AG1809" s="178">
        <v>3</v>
      </c>
      <c r="AH1809" s="198" t="str">
        <f>IF(ISERROR(VLOOKUP($AG1809,Datos!$A$9:$E$13,2,0)),"",VLOOKUP($AG1809,Datos!$A$9:$E$13,2,0))</f>
        <v>3 Moderado</v>
      </c>
      <c r="AI1809" s="197" t="str">
        <f>IF(ISERROR(VLOOKUP($AJ1809,Datos!$D$8:$E$13,2,0)),0,VLOOKUP($AJ1809,Datos!$D$8:$E$13,2,0))</f>
        <v>Extremadamente Dañino</v>
      </c>
      <c r="AJ1809" s="198">
        <f>IF(ISERROR(VLOOKUP($X1809,Datos!$B$8:$E$13,3,0)), 0, VLOOKUP($X1809,Datos!$B$8:$E$13,3,0))</f>
        <v>4</v>
      </c>
      <c r="AK1809" s="198">
        <f>IF(ISERROR(VLOOKUP(AL1809,Datos!D1802:E1807,2,0)),0,VLOOKUP(AL1809,Datos!D1802:E1807,2,0))</f>
        <v>0</v>
      </c>
      <c r="AL1809" s="198">
        <f>IF(ISERROR(VLOOKUP(Y1809,Datos!B1802:E1807,3,0)),0,VLOOKUP(Y1809,Datos!B1802:E1807,3,0))</f>
        <v>0</v>
      </c>
      <c r="AM1809" s="198">
        <f t="shared" si="86"/>
        <v>4</v>
      </c>
      <c r="AN1809" s="198" t="str">
        <f>IF(ISERROR(VLOOKUP($AM1809,Datos!$I$24:$J$28,2,0)),"-",VLOOKUP($AM1809,Datos!$I$24:$J$28,2,0))</f>
        <v>Moderado</v>
      </c>
    </row>
    <row r="1810" spans="1:40" s="199" customFormat="1">
      <c r="A1810" s="196"/>
      <c r="B1810" s="177"/>
      <c r="C1810" s="177"/>
      <c r="D1810" s="177"/>
      <c r="E1810" s="177"/>
      <c r="F1810" s="177"/>
      <c r="G1810" s="177"/>
      <c r="H1810" s="177"/>
      <c r="I1810" s="177"/>
      <c r="J1810" s="177"/>
      <c r="K1810" s="177"/>
      <c r="L1810" s="177"/>
      <c r="M1810" s="178" t="s">
        <v>191</v>
      </c>
      <c r="N1810" s="178" t="s">
        <v>194</v>
      </c>
      <c r="O1810" s="198">
        <f>IF( AND($M1810&lt;&gt;"", $N1810&lt;&gt;""), VLOOKUP( IF(ISERROR(VLOOKUP($M1810,Datos!$B$8:$C$13,2,0)),0,VLOOKUP($M1810,Datos!$B$8:$C$13,2,0)), Datos!$I$9:$N$13, IF(ISERROR(VLOOKUP($N1810,Datos!$B$17:$C$21,2,0)),0,VLOOKUP($N1810, Datos!$B$17:$C$21,2,0)+1),  0),  "-")</f>
        <v>22</v>
      </c>
      <c r="P1810" s="177"/>
      <c r="Q1810" s="177"/>
      <c r="R1810" s="177"/>
      <c r="S1810" s="178" t="s">
        <v>40</v>
      </c>
      <c r="T1810" s="198" t="str">
        <f>IF(ISERROR(VLOOKUP($S1810,Datos!$B$25:$C$29,2,0)),"", VLOOKUP($S1810,Datos!$B$25:$C$29,2,0))</f>
        <v>Alta</v>
      </c>
      <c r="U1810" s="198" t="str">
        <f>VLOOKUP($S1810,'Efectividad de Controles'!$B$5:$D$9,3,0)</f>
        <v>Impacto / Probabilidad</v>
      </c>
      <c r="V1810" s="177"/>
      <c r="W1810" s="177"/>
      <c r="X1810" s="178" t="s">
        <v>191</v>
      </c>
      <c r="Y1810" s="178" t="s">
        <v>196</v>
      </c>
      <c r="Z1810" s="198">
        <f>IF( AND($X1810&lt;&gt;"", $Y1810&lt;&gt;""), VLOOKUP( IF(ISERROR(VLOOKUP($X1810,Datos!$B$8:$C$13,2,0)),0,VLOOKUP($X1810,Datos!$B$8:$C$13,2,0)), Datos!$I$9:$N$13, IF(ISERROR(VLOOKUP($Y1810,Datos!$B$17:$C$21,2,0)),0,VLOOKUP($Y1810, Datos!$B$17:$C$21,2,0)+1),  0),  "-")</f>
        <v>25</v>
      </c>
      <c r="AA1810" s="177"/>
      <c r="AB1810" s="177"/>
      <c r="AC1810" s="179"/>
      <c r="AD1810" s="180"/>
      <c r="AE1810" s="198">
        <f t="shared" si="84"/>
        <v>22</v>
      </c>
      <c r="AF1810" s="198">
        <f t="shared" si="85"/>
        <v>25</v>
      </c>
      <c r="AG1810" s="178">
        <v>3</v>
      </c>
      <c r="AH1810" s="198" t="str">
        <f>IF(ISERROR(VLOOKUP($AG1810,Datos!$A$9:$E$13,2,0)),"",VLOOKUP($AG1810,Datos!$A$9:$E$13,2,0))</f>
        <v>3 Moderado</v>
      </c>
      <c r="AI1810" s="197" t="str">
        <f>IF(ISERROR(VLOOKUP($AJ1810,Datos!$D$8:$E$13,2,0)),0,VLOOKUP($AJ1810,Datos!$D$8:$E$13,2,0))</f>
        <v>Extremadamente Dañino</v>
      </c>
      <c r="AJ1810" s="198">
        <f>IF(ISERROR(VLOOKUP($X1810,Datos!$B$8:$E$13,3,0)), 0, VLOOKUP($X1810,Datos!$B$8:$E$13,3,0))</f>
        <v>4</v>
      </c>
      <c r="AK1810" s="198">
        <f>IF(ISERROR(VLOOKUP(AL1810,Datos!D1803:E1808,2,0)),0,VLOOKUP(AL1810,Datos!D1803:E1808,2,0))</f>
        <v>0</v>
      </c>
      <c r="AL1810" s="198">
        <f>IF(ISERROR(VLOOKUP(Y1810,Datos!B1803:E1808,3,0)),0,VLOOKUP(Y1810,Datos!B1803:E1808,3,0))</f>
        <v>0</v>
      </c>
      <c r="AM1810" s="198">
        <f t="shared" si="86"/>
        <v>4</v>
      </c>
      <c r="AN1810" s="198" t="str">
        <f>IF(ISERROR(VLOOKUP($AM1810,Datos!$I$24:$J$28,2,0)),"-",VLOOKUP($AM1810,Datos!$I$24:$J$28,2,0))</f>
        <v>Moderado</v>
      </c>
    </row>
    <row r="1811" spans="1:40" s="199" customFormat="1">
      <c r="A1811" s="196"/>
      <c r="B1811" s="177"/>
      <c r="C1811" s="177"/>
      <c r="D1811" s="177"/>
      <c r="E1811" s="177"/>
      <c r="F1811" s="177"/>
      <c r="G1811" s="177"/>
      <c r="H1811" s="177"/>
      <c r="I1811" s="177"/>
      <c r="J1811" s="177"/>
      <c r="K1811" s="177"/>
      <c r="L1811" s="177"/>
      <c r="M1811" s="178" t="s">
        <v>191</v>
      </c>
      <c r="N1811" s="178" t="s">
        <v>194</v>
      </c>
      <c r="O1811" s="198">
        <f>IF( AND($M1811&lt;&gt;"", $N1811&lt;&gt;""), VLOOKUP( IF(ISERROR(VLOOKUP($M1811,Datos!$B$8:$C$13,2,0)),0,VLOOKUP($M1811,Datos!$B$8:$C$13,2,0)), Datos!$I$9:$N$13, IF(ISERROR(VLOOKUP($N1811,Datos!$B$17:$C$21,2,0)),0,VLOOKUP($N1811, Datos!$B$17:$C$21,2,0)+1),  0),  "-")</f>
        <v>22</v>
      </c>
      <c r="P1811" s="177"/>
      <c r="Q1811" s="177"/>
      <c r="R1811" s="177"/>
      <c r="S1811" s="178" t="s">
        <v>40</v>
      </c>
      <c r="T1811" s="198" t="str">
        <f>IF(ISERROR(VLOOKUP($S1811,Datos!$B$25:$C$29,2,0)),"", VLOOKUP($S1811,Datos!$B$25:$C$29,2,0))</f>
        <v>Alta</v>
      </c>
      <c r="U1811" s="198" t="str">
        <f>VLOOKUP($S1811,'Efectividad de Controles'!$B$5:$D$9,3,0)</f>
        <v>Impacto / Probabilidad</v>
      </c>
      <c r="V1811" s="177"/>
      <c r="W1811" s="177"/>
      <c r="X1811" s="178" t="s">
        <v>191</v>
      </c>
      <c r="Y1811" s="178" t="s">
        <v>196</v>
      </c>
      <c r="Z1811" s="198">
        <f>IF( AND($X1811&lt;&gt;"", $Y1811&lt;&gt;""), VLOOKUP( IF(ISERROR(VLOOKUP($X1811,Datos!$B$8:$C$13,2,0)),0,VLOOKUP($X1811,Datos!$B$8:$C$13,2,0)), Datos!$I$9:$N$13, IF(ISERROR(VLOOKUP($Y1811,Datos!$B$17:$C$21,2,0)),0,VLOOKUP($Y1811, Datos!$B$17:$C$21,2,0)+1),  0),  "-")</f>
        <v>25</v>
      </c>
      <c r="AA1811" s="177"/>
      <c r="AB1811" s="177"/>
      <c r="AC1811" s="179"/>
      <c r="AD1811" s="180"/>
      <c r="AE1811" s="198">
        <f t="shared" si="84"/>
        <v>22</v>
      </c>
      <c r="AF1811" s="198">
        <f t="shared" si="85"/>
        <v>25</v>
      </c>
      <c r="AG1811" s="178">
        <v>3</v>
      </c>
      <c r="AH1811" s="198" t="str">
        <f>IF(ISERROR(VLOOKUP($AG1811,Datos!$A$9:$E$13,2,0)),"",VLOOKUP($AG1811,Datos!$A$9:$E$13,2,0))</f>
        <v>3 Moderado</v>
      </c>
      <c r="AI1811" s="197" t="str">
        <f>IF(ISERROR(VLOOKUP($AJ1811,Datos!$D$8:$E$13,2,0)),0,VLOOKUP($AJ1811,Datos!$D$8:$E$13,2,0))</f>
        <v>Extremadamente Dañino</v>
      </c>
      <c r="AJ1811" s="198">
        <f>IF(ISERROR(VLOOKUP($X1811,Datos!$B$8:$E$13,3,0)), 0, VLOOKUP($X1811,Datos!$B$8:$E$13,3,0))</f>
        <v>4</v>
      </c>
      <c r="AK1811" s="198">
        <f>IF(ISERROR(VLOOKUP(AL1811,Datos!D1804:E1809,2,0)),0,VLOOKUP(AL1811,Datos!D1804:E1809,2,0))</f>
        <v>0</v>
      </c>
      <c r="AL1811" s="198">
        <f>IF(ISERROR(VLOOKUP(Y1811,Datos!B1804:E1809,3,0)),0,VLOOKUP(Y1811,Datos!B1804:E1809,3,0))</f>
        <v>0</v>
      </c>
      <c r="AM1811" s="198">
        <f t="shared" si="86"/>
        <v>4</v>
      </c>
      <c r="AN1811" s="198" t="str">
        <f>IF(ISERROR(VLOOKUP($AM1811,Datos!$I$24:$J$28,2,0)),"-",VLOOKUP($AM1811,Datos!$I$24:$J$28,2,0))</f>
        <v>Moderado</v>
      </c>
    </row>
    <row r="1812" spans="1:40" s="199" customFormat="1">
      <c r="A1812" s="196"/>
      <c r="B1812" s="177"/>
      <c r="C1812" s="177"/>
      <c r="D1812" s="177"/>
      <c r="E1812" s="177"/>
      <c r="F1812" s="177"/>
      <c r="G1812" s="177"/>
      <c r="H1812" s="177"/>
      <c r="I1812" s="177"/>
      <c r="J1812" s="177"/>
      <c r="K1812" s="177"/>
      <c r="L1812" s="177"/>
      <c r="M1812" s="178" t="s">
        <v>191</v>
      </c>
      <c r="N1812" s="178" t="s">
        <v>194</v>
      </c>
      <c r="O1812" s="198">
        <f>IF( AND($M1812&lt;&gt;"", $N1812&lt;&gt;""), VLOOKUP( IF(ISERROR(VLOOKUP($M1812,Datos!$B$8:$C$13,2,0)),0,VLOOKUP($M1812,Datos!$B$8:$C$13,2,0)), Datos!$I$9:$N$13, IF(ISERROR(VLOOKUP($N1812,Datos!$B$17:$C$21,2,0)),0,VLOOKUP($N1812, Datos!$B$17:$C$21,2,0)+1),  0),  "-")</f>
        <v>22</v>
      </c>
      <c r="P1812" s="177"/>
      <c r="Q1812" s="177"/>
      <c r="R1812" s="177"/>
      <c r="S1812" s="178" t="s">
        <v>40</v>
      </c>
      <c r="T1812" s="198" t="str">
        <f>IF(ISERROR(VLOOKUP($S1812,Datos!$B$25:$C$29,2,0)),"", VLOOKUP($S1812,Datos!$B$25:$C$29,2,0))</f>
        <v>Alta</v>
      </c>
      <c r="U1812" s="198" t="str">
        <f>VLOOKUP($S1812,'Efectividad de Controles'!$B$5:$D$9,3,0)</f>
        <v>Impacto / Probabilidad</v>
      </c>
      <c r="V1812" s="177"/>
      <c r="W1812" s="177"/>
      <c r="X1812" s="178" t="s">
        <v>191</v>
      </c>
      <c r="Y1812" s="178" t="s">
        <v>196</v>
      </c>
      <c r="Z1812" s="198">
        <f>IF( AND($X1812&lt;&gt;"", $Y1812&lt;&gt;""), VLOOKUP( IF(ISERROR(VLOOKUP($X1812,Datos!$B$8:$C$13,2,0)),0,VLOOKUP($X1812,Datos!$B$8:$C$13,2,0)), Datos!$I$9:$N$13, IF(ISERROR(VLOOKUP($Y1812,Datos!$B$17:$C$21,2,0)),0,VLOOKUP($Y1812, Datos!$B$17:$C$21,2,0)+1),  0),  "-")</f>
        <v>25</v>
      </c>
      <c r="AA1812" s="177"/>
      <c r="AB1812" s="177"/>
      <c r="AC1812" s="179"/>
      <c r="AD1812" s="180"/>
      <c r="AE1812" s="198">
        <f t="shared" si="84"/>
        <v>22</v>
      </c>
      <c r="AF1812" s="198">
        <f t="shared" si="85"/>
        <v>25</v>
      </c>
      <c r="AG1812" s="178">
        <v>3</v>
      </c>
      <c r="AH1812" s="198" t="str">
        <f>IF(ISERROR(VLOOKUP($AG1812,Datos!$A$9:$E$13,2,0)),"",VLOOKUP($AG1812,Datos!$A$9:$E$13,2,0))</f>
        <v>3 Moderado</v>
      </c>
      <c r="AI1812" s="197" t="str">
        <f>IF(ISERROR(VLOOKUP($AJ1812,Datos!$D$8:$E$13,2,0)),0,VLOOKUP($AJ1812,Datos!$D$8:$E$13,2,0))</f>
        <v>Extremadamente Dañino</v>
      </c>
      <c r="AJ1812" s="198">
        <f>IF(ISERROR(VLOOKUP($X1812,Datos!$B$8:$E$13,3,0)), 0, VLOOKUP($X1812,Datos!$B$8:$E$13,3,0))</f>
        <v>4</v>
      </c>
      <c r="AK1812" s="198">
        <f>IF(ISERROR(VLOOKUP(AL1812,Datos!D1805:E1810,2,0)),0,VLOOKUP(AL1812,Datos!D1805:E1810,2,0))</f>
        <v>0</v>
      </c>
      <c r="AL1812" s="198">
        <f>IF(ISERROR(VLOOKUP(Y1812,Datos!B1805:E1810,3,0)),0,VLOOKUP(Y1812,Datos!B1805:E1810,3,0))</f>
        <v>0</v>
      </c>
      <c r="AM1812" s="198">
        <f t="shared" si="86"/>
        <v>4</v>
      </c>
      <c r="AN1812" s="198" t="str">
        <f>IF(ISERROR(VLOOKUP($AM1812,Datos!$I$24:$J$28,2,0)),"-",VLOOKUP($AM1812,Datos!$I$24:$J$28,2,0))</f>
        <v>Moderado</v>
      </c>
    </row>
    <row r="1813" spans="1:40" s="199" customFormat="1">
      <c r="A1813" s="196"/>
      <c r="B1813" s="177"/>
      <c r="C1813" s="177"/>
      <c r="D1813" s="177"/>
      <c r="E1813" s="177"/>
      <c r="F1813" s="177"/>
      <c r="G1813" s="177"/>
      <c r="H1813" s="177"/>
      <c r="I1813" s="177"/>
      <c r="J1813" s="177"/>
      <c r="K1813" s="177"/>
      <c r="L1813" s="177"/>
      <c r="M1813" s="178" t="s">
        <v>191</v>
      </c>
      <c r="N1813" s="178" t="s">
        <v>194</v>
      </c>
      <c r="O1813" s="198">
        <f>IF( AND($M1813&lt;&gt;"", $N1813&lt;&gt;""), VLOOKUP( IF(ISERROR(VLOOKUP($M1813,Datos!$B$8:$C$13,2,0)),0,VLOOKUP($M1813,Datos!$B$8:$C$13,2,0)), Datos!$I$9:$N$13, IF(ISERROR(VLOOKUP($N1813,Datos!$B$17:$C$21,2,0)),0,VLOOKUP($N1813, Datos!$B$17:$C$21,2,0)+1),  0),  "-")</f>
        <v>22</v>
      </c>
      <c r="P1813" s="177"/>
      <c r="Q1813" s="177"/>
      <c r="R1813" s="177"/>
      <c r="S1813" s="178" t="s">
        <v>40</v>
      </c>
      <c r="T1813" s="198" t="str">
        <f>IF(ISERROR(VLOOKUP($S1813,Datos!$B$25:$C$29,2,0)),"", VLOOKUP($S1813,Datos!$B$25:$C$29,2,0))</f>
        <v>Alta</v>
      </c>
      <c r="U1813" s="198" t="str">
        <f>VLOOKUP($S1813,'Efectividad de Controles'!$B$5:$D$9,3,0)</f>
        <v>Impacto / Probabilidad</v>
      </c>
      <c r="V1813" s="177"/>
      <c r="W1813" s="177"/>
      <c r="X1813" s="178" t="s">
        <v>191</v>
      </c>
      <c r="Y1813" s="178" t="s">
        <v>196</v>
      </c>
      <c r="Z1813" s="198">
        <f>IF( AND($X1813&lt;&gt;"", $Y1813&lt;&gt;""), VLOOKUP( IF(ISERROR(VLOOKUP($X1813,Datos!$B$8:$C$13,2,0)),0,VLOOKUP($X1813,Datos!$B$8:$C$13,2,0)), Datos!$I$9:$N$13, IF(ISERROR(VLOOKUP($Y1813,Datos!$B$17:$C$21,2,0)),0,VLOOKUP($Y1813, Datos!$B$17:$C$21,2,0)+1),  0),  "-")</f>
        <v>25</v>
      </c>
      <c r="AA1813" s="177"/>
      <c r="AB1813" s="177"/>
      <c r="AC1813" s="179"/>
      <c r="AD1813" s="180"/>
      <c r="AE1813" s="198">
        <f t="shared" si="84"/>
        <v>22</v>
      </c>
      <c r="AF1813" s="198">
        <f t="shared" si="85"/>
        <v>25</v>
      </c>
      <c r="AG1813" s="178">
        <v>3</v>
      </c>
      <c r="AH1813" s="198" t="str">
        <f>IF(ISERROR(VLOOKUP($AG1813,Datos!$A$9:$E$13,2,0)),"",VLOOKUP($AG1813,Datos!$A$9:$E$13,2,0))</f>
        <v>3 Moderado</v>
      </c>
      <c r="AI1813" s="197" t="str">
        <f>IF(ISERROR(VLOOKUP($AJ1813,Datos!$D$8:$E$13,2,0)),0,VLOOKUP($AJ1813,Datos!$D$8:$E$13,2,0))</f>
        <v>Extremadamente Dañino</v>
      </c>
      <c r="AJ1813" s="198">
        <f>IF(ISERROR(VLOOKUP($X1813,Datos!$B$8:$E$13,3,0)), 0, VLOOKUP($X1813,Datos!$B$8:$E$13,3,0))</f>
        <v>4</v>
      </c>
      <c r="AK1813" s="198">
        <f>IF(ISERROR(VLOOKUP(AL1813,Datos!D1806:E1811,2,0)),0,VLOOKUP(AL1813,Datos!D1806:E1811,2,0))</f>
        <v>0</v>
      </c>
      <c r="AL1813" s="198">
        <f>IF(ISERROR(VLOOKUP(Y1813,Datos!B1806:E1811,3,0)),0,VLOOKUP(Y1813,Datos!B1806:E1811,3,0))</f>
        <v>0</v>
      </c>
      <c r="AM1813" s="198">
        <f t="shared" si="86"/>
        <v>4</v>
      </c>
      <c r="AN1813" s="198" t="str">
        <f>IF(ISERROR(VLOOKUP($AM1813,Datos!$I$24:$J$28,2,0)),"-",VLOOKUP($AM1813,Datos!$I$24:$J$28,2,0))</f>
        <v>Moderado</v>
      </c>
    </row>
    <row r="1814" spans="1:40" s="199" customFormat="1">
      <c r="A1814" s="196"/>
      <c r="B1814" s="177"/>
      <c r="C1814" s="177"/>
      <c r="D1814" s="177"/>
      <c r="E1814" s="177"/>
      <c r="F1814" s="177"/>
      <c r="G1814" s="177"/>
      <c r="H1814" s="177"/>
      <c r="I1814" s="177"/>
      <c r="J1814" s="177"/>
      <c r="K1814" s="177"/>
      <c r="L1814" s="177"/>
      <c r="M1814" s="178" t="s">
        <v>191</v>
      </c>
      <c r="N1814" s="178" t="s">
        <v>194</v>
      </c>
      <c r="O1814" s="198">
        <f>IF( AND($M1814&lt;&gt;"", $N1814&lt;&gt;""), VLOOKUP( IF(ISERROR(VLOOKUP($M1814,Datos!$B$8:$C$13,2,0)),0,VLOOKUP($M1814,Datos!$B$8:$C$13,2,0)), Datos!$I$9:$N$13, IF(ISERROR(VLOOKUP($N1814,Datos!$B$17:$C$21,2,0)),0,VLOOKUP($N1814, Datos!$B$17:$C$21,2,0)+1),  0),  "-")</f>
        <v>22</v>
      </c>
      <c r="P1814" s="177"/>
      <c r="Q1814" s="177"/>
      <c r="R1814" s="177"/>
      <c r="S1814" s="178" t="s">
        <v>40</v>
      </c>
      <c r="T1814" s="198" t="str">
        <f>IF(ISERROR(VLOOKUP($S1814,Datos!$B$25:$C$29,2,0)),"", VLOOKUP($S1814,Datos!$B$25:$C$29,2,0))</f>
        <v>Alta</v>
      </c>
      <c r="U1814" s="198" t="str">
        <f>VLOOKUP($S1814,'Efectividad de Controles'!$B$5:$D$9,3,0)</f>
        <v>Impacto / Probabilidad</v>
      </c>
      <c r="V1814" s="177"/>
      <c r="W1814" s="177"/>
      <c r="X1814" s="178" t="s">
        <v>191</v>
      </c>
      <c r="Y1814" s="178" t="s">
        <v>196</v>
      </c>
      <c r="Z1814" s="198">
        <f>IF( AND($X1814&lt;&gt;"", $Y1814&lt;&gt;""), VLOOKUP( IF(ISERROR(VLOOKUP($X1814,Datos!$B$8:$C$13,2,0)),0,VLOOKUP($X1814,Datos!$B$8:$C$13,2,0)), Datos!$I$9:$N$13, IF(ISERROR(VLOOKUP($Y1814,Datos!$B$17:$C$21,2,0)),0,VLOOKUP($Y1814, Datos!$B$17:$C$21,2,0)+1),  0),  "-")</f>
        <v>25</v>
      </c>
      <c r="AA1814" s="177"/>
      <c r="AB1814" s="177"/>
      <c r="AC1814" s="179"/>
      <c r="AD1814" s="180"/>
      <c r="AE1814" s="198">
        <f t="shared" si="84"/>
        <v>22</v>
      </c>
      <c r="AF1814" s="198">
        <f t="shared" si="85"/>
        <v>25</v>
      </c>
      <c r="AG1814" s="178">
        <v>3</v>
      </c>
      <c r="AH1814" s="198" t="str">
        <f>IF(ISERROR(VLOOKUP($AG1814,Datos!$A$9:$E$13,2,0)),"",VLOOKUP($AG1814,Datos!$A$9:$E$13,2,0))</f>
        <v>3 Moderado</v>
      </c>
      <c r="AI1814" s="197" t="str">
        <f>IF(ISERROR(VLOOKUP($AJ1814,Datos!$D$8:$E$13,2,0)),0,VLOOKUP($AJ1814,Datos!$D$8:$E$13,2,0))</f>
        <v>Extremadamente Dañino</v>
      </c>
      <c r="AJ1814" s="198">
        <f>IF(ISERROR(VLOOKUP($X1814,Datos!$B$8:$E$13,3,0)), 0, VLOOKUP($X1814,Datos!$B$8:$E$13,3,0))</f>
        <v>4</v>
      </c>
      <c r="AK1814" s="198">
        <f>IF(ISERROR(VLOOKUP(AL1814,Datos!D1807:E1812,2,0)),0,VLOOKUP(AL1814,Datos!D1807:E1812,2,0))</f>
        <v>0</v>
      </c>
      <c r="AL1814" s="198">
        <f>IF(ISERROR(VLOOKUP(Y1814,Datos!B1807:E1812,3,0)),0,VLOOKUP(Y1814,Datos!B1807:E1812,3,0))</f>
        <v>0</v>
      </c>
      <c r="AM1814" s="198">
        <f t="shared" si="86"/>
        <v>4</v>
      </c>
      <c r="AN1814" s="198" t="str">
        <f>IF(ISERROR(VLOOKUP($AM1814,Datos!$I$24:$J$28,2,0)),"-",VLOOKUP($AM1814,Datos!$I$24:$J$28,2,0))</f>
        <v>Moderado</v>
      </c>
    </row>
    <row r="1815" spans="1:40" s="199" customFormat="1">
      <c r="A1815" s="196"/>
      <c r="B1815" s="177"/>
      <c r="C1815" s="177"/>
      <c r="D1815" s="177"/>
      <c r="E1815" s="177"/>
      <c r="F1815" s="177"/>
      <c r="G1815" s="177"/>
      <c r="H1815" s="177"/>
      <c r="I1815" s="177"/>
      <c r="J1815" s="177"/>
      <c r="K1815" s="177"/>
      <c r="L1815" s="177"/>
      <c r="M1815" s="178" t="s">
        <v>191</v>
      </c>
      <c r="N1815" s="178" t="s">
        <v>194</v>
      </c>
      <c r="O1815" s="198">
        <f>IF( AND($M1815&lt;&gt;"", $N1815&lt;&gt;""), VLOOKUP( IF(ISERROR(VLOOKUP($M1815,Datos!$B$8:$C$13,2,0)),0,VLOOKUP($M1815,Datos!$B$8:$C$13,2,0)), Datos!$I$9:$N$13, IF(ISERROR(VLOOKUP($N1815,Datos!$B$17:$C$21,2,0)),0,VLOOKUP($N1815, Datos!$B$17:$C$21,2,0)+1),  0),  "-")</f>
        <v>22</v>
      </c>
      <c r="P1815" s="177"/>
      <c r="Q1815" s="177"/>
      <c r="R1815" s="177"/>
      <c r="S1815" s="178" t="s">
        <v>40</v>
      </c>
      <c r="T1815" s="198" t="str">
        <f>IF(ISERROR(VLOOKUP($S1815,Datos!$B$25:$C$29,2,0)),"", VLOOKUP($S1815,Datos!$B$25:$C$29,2,0))</f>
        <v>Alta</v>
      </c>
      <c r="U1815" s="198" t="str">
        <f>VLOOKUP($S1815,'Efectividad de Controles'!$B$5:$D$9,3,0)</f>
        <v>Impacto / Probabilidad</v>
      </c>
      <c r="V1815" s="177"/>
      <c r="W1815" s="177"/>
      <c r="X1815" s="178" t="s">
        <v>191</v>
      </c>
      <c r="Y1815" s="178" t="s">
        <v>196</v>
      </c>
      <c r="Z1815" s="198">
        <f>IF( AND($X1815&lt;&gt;"", $Y1815&lt;&gt;""), VLOOKUP( IF(ISERROR(VLOOKUP($X1815,Datos!$B$8:$C$13,2,0)),0,VLOOKUP($X1815,Datos!$B$8:$C$13,2,0)), Datos!$I$9:$N$13, IF(ISERROR(VLOOKUP($Y1815,Datos!$B$17:$C$21,2,0)),0,VLOOKUP($Y1815, Datos!$B$17:$C$21,2,0)+1),  0),  "-")</f>
        <v>25</v>
      </c>
      <c r="AA1815" s="177"/>
      <c r="AB1815" s="177"/>
      <c r="AC1815" s="179"/>
      <c r="AD1815" s="180"/>
      <c r="AE1815" s="198">
        <f t="shared" si="84"/>
        <v>22</v>
      </c>
      <c r="AF1815" s="198">
        <f t="shared" si="85"/>
        <v>25</v>
      </c>
      <c r="AG1815" s="178">
        <v>3</v>
      </c>
      <c r="AH1815" s="198" t="str">
        <f>IF(ISERROR(VLOOKUP($AG1815,Datos!$A$9:$E$13,2,0)),"",VLOOKUP($AG1815,Datos!$A$9:$E$13,2,0))</f>
        <v>3 Moderado</v>
      </c>
      <c r="AI1815" s="197" t="str">
        <f>IF(ISERROR(VLOOKUP($AJ1815,Datos!$D$8:$E$13,2,0)),0,VLOOKUP($AJ1815,Datos!$D$8:$E$13,2,0))</f>
        <v>Extremadamente Dañino</v>
      </c>
      <c r="AJ1815" s="198">
        <f>IF(ISERROR(VLOOKUP($X1815,Datos!$B$8:$E$13,3,0)), 0, VLOOKUP($X1815,Datos!$B$8:$E$13,3,0))</f>
        <v>4</v>
      </c>
      <c r="AK1815" s="198">
        <f>IF(ISERROR(VLOOKUP(AL1815,Datos!D1808:E1813,2,0)),0,VLOOKUP(AL1815,Datos!D1808:E1813,2,0))</f>
        <v>0</v>
      </c>
      <c r="AL1815" s="198">
        <f>IF(ISERROR(VLOOKUP(Y1815,Datos!B1808:E1813,3,0)),0,VLOOKUP(Y1815,Datos!B1808:E1813,3,0))</f>
        <v>0</v>
      </c>
      <c r="AM1815" s="198">
        <f t="shared" si="86"/>
        <v>4</v>
      </c>
      <c r="AN1815" s="198" t="str">
        <f>IF(ISERROR(VLOOKUP($AM1815,Datos!$I$24:$J$28,2,0)),"-",VLOOKUP($AM1815,Datos!$I$24:$J$28,2,0))</f>
        <v>Moderado</v>
      </c>
    </row>
    <row r="1816" spans="1:40" s="199" customFormat="1">
      <c r="A1816" s="196"/>
      <c r="B1816" s="177"/>
      <c r="C1816" s="177"/>
      <c r="D1816" s="177"/>
      <c r="E1816" s="177"/>
      <c r="F1816" s="177"/>
      <c r="G1816" s="177"/>
      <c r="H1816" s="177"/>
      <c r="I1816" s="177"/>
      <c r="J1816" s="177"/>
      <c r="K1816" s="177"/>
      <c r="L1816" s="177"/>
      <c r="M1816" s="178" t="s">
        <v>191</v>
      </c>
      <c r="N1816" s="178" t="s">
        <v>194</v>
      </c>
      <c r="O1816" s="198">
        <f>IF( AND($M1816&lt;&gt;"", $N1816&lt;&gt;""), VLOOKUP( IF(ISERROR(VLOOKUP($M1816,Datos!$B$8:$C$13,2,0)),0,VLOOKUP($M1816,Datos!$B$8:$C$13,2,0)), Datos!$I$9:$N$13, IF(ISERROR(VLOOKUP($N1816,Datos!$B$17:$C$21,2,0)),0,VLOOKUP($N1816, Datos!$B$17:$C$21,2,0)+1),  0),  "-")</f>
        <v>22</v>
      </c>
      <c r="P1816" s="177"/>
      <c r="Q1816" s="177"/>
      <c r="R1816" s="177"/>
      <c r="S1816" s="178" t="s">
        <v>40</v>
      </c>
      <c r="T1816" s="198" t="str">
        <f>IF(ISERROR(VLOOKUP($S1816,Datos!$B$25:$C$29,2,0)),"", VLOOKUP($S1816,Datos!$B$25:$C$29,2,0))</f>
        <v>Alta</v>
      </c>
      <c r="U1816" s="198" t="str">
        <f>VLOOKUP($S1816,'Efectividad de Controles'!$B$5:$D$9,3,0)</f>
        <v>Impacto / Probabilidad</v>
      </c>
      <c r="V1816" s="177"/>
      <c r="W1816" s="177"/>
      <c r="X1816" s="178" t="s">
        <v>191</v>
      </c>
      <c r="Y1816" s="178" t="s">
        <v>196</v>
      </c>
      <c r="Z1816" s="198">
        <f>IF( AND($X1816&lt;&gt;"", $Y1816&lt;&gt;""), VLOOKUP( IF(ISERROR(VLOOKUP($X1816,Datos!$B$8:$C$13,2,0)),0,VLOOKUP($X1816,Datos!$B$8:$C$13,2,0)), Datos!$I$9:$N$13, IF(ISERROR(VLOOKUP($Y1816,Datos!$B$17:$C$21,2,0)),0,VLOOKUP($Y1816, Datos!$B$17:$C$21,2,0)+1),  0),  "-")</f>
        <v>25</v>
      </c>
      <c r="AA1816" s="177"/>
      <c r="AB1816" s="177"/>
      <c r="AC1816" s="179"/>
      <c r="AD1816" s="180"/>
      <c r="AE1816" s="198">
        <f t="shared" si="84"/>
        <v>22</v>
      </c>
      <c r="AF1816" s="198">
        <f t="shared" si="85"/>
        <v>25</v>
      </c>
      <c r="AG1816" s="178">
        <v>3</v>
      </c>
      <c r="AH1816" s="198" t="str">
        <f>IF(ISERROR(VLOOKUP($AG1816,Datos!$A$9:$E$13,2,0)),"",VLOOKUP($AG1816,Datos!$A$9:$E$13,2,0))</f>
        <v>3 Moderado</v>
      </c>
      <c r="AI1816" s="197" t="str">
        <f>IF(ISERROR(VLOOKUP($AJ1816,Datos!$D$8:$E$13,2,0)),0,VLOOKUP($AJ1816,Datos!$D$8:$E$13,2,0))</f>
        <v>Extremadamente Dañino</v>
      </c>
      <c r="AJ1816" s="198">
        <f>IF(ISERROR(VLOOKUP($X1816,Datos!$B$8:$E$13,3,0)), 0, VLOOKUP($X1816,Datos!$B$8:$E$13,3,0))</f>
        <v>4</v>
      </c>
      <c r="AK1816" s="198">
        <f>IF(ISERROR(VLOOKUP(AL1816,Datos!D1809:E1814,2,0)),0,VLOOKUP(AL1816,Datos!D1809:E1814,2,0))</f>
        <v>0</v>
      </c>
      <c r="AL1816" s="198">
        <f>IF(ISERROR(VLOOKUP(Y1816,Datos!B1809:E1814,3,0)),0,VLOOKUP(Y1816,Datos!B1809:E1814,3,0))</f>
        <v>0</v>
      </c>
      <c r="AM1816" s="198">
        <f t="shared" si="86"/>
        <v>4</v>
      </c>
      <c r="AN1816" s="198" t="str">
        <f>IF(ISERROR(VLOOKUP($AM1816,Datos!$I$24:$J$28,2,0)),"-",VLOOKUP($AM1816,Datos!$I$24:$J$28,2,0))</f>
        <v>Moderado</v>
      </c>
    </row>
    <row r="1817" spans="1:40" s="199" customFormat="1">
      <c r="A1817" s="196"/>
      <c r="B1817" s="177"/>
      <c r="C1817" s="177"/>
      <c r="D1817" s="177"/>
      <c r="E1817" s="177"/>
      <c r="F1817" s="177"/>
      <c r="G1817" s="177"/>
      <c r="H1817" s="177"/>
      <c r="I1817" s="177"/>
      <c r="J1817" s="177"/>
      <c r="K1817" s="177"/>
      <c r="L1817" s="177"/>
      <c r="M1817" s="178" t="s">
        <v>191</v>
      </c>
      <c r="N1817" s="178" t="s">
        <v>194</v>
      </c>
      <c r="O1817" s="198">
        <f>IF( AND($M1817&lt;&gt;"", $N1817&lt;&gt;""), VLOOKUP( IF(ISERROR(VLOOKUP($M1817,Datos!$B$8:$C$13,2,0)),0,VLOOKUP($M1817,Datos!$B$8:$C$13,2,0)), Datos!$I$9:$N$13, IF(ISERROR(VLOOKUP($N1817,Datos!$B$17:$C$21,2,0)),0,VLOOKUP($N1817, Datos!$B$17:$C$21,2,0)+1),  0),  "-")</f>
        <v>22</v>
      </c>
      <c r="P1817" s="177"/>
      <c r="Q1817" s="177"/>
      <c r="R1817" s="177"/>
      <c r="S1817" s="178" t="s">
        <v>40</v>
      </c>
      <c r="T1817" s="198" t="str">
        <f>IF(ISERROR(VLOOKUP($S1817,Datos!$B$25:$C$29,2,0)),"", VLOOKUP($S1817,Datos!$B$25:$C$29,2,0))</f>
        <v>Alta</v>
      </c>
      <c r="U1817" s="198" t="str">
        <f>VLOOKUP($S1817,'Efectividad de Controles'!$B$5:$D$9,3,0)</f>
        <v>Impacto / Probabilidad</v>
      </c>
      <c r="V1817" s="177"/>
      <c r="W1817" s="177"/>
      <c r="X1817" s="178" t="s">
        <v>191</v>
      </c>
      <c r="Y1817" s="178" t="s">
        <v>196</v>
      </c>
      <c r="Z1817" s="198">
        <f>IF( AND($X1817&lt;&gt;"", $Y1817&lt;&gt;""), VLOOKUP( IF(ISERROR(VLOOKUP($X1817,Datos!$B$8:$C$13,2,0)),0,VLOOKUP($X1817,Datos!$B$8:$C$13,2,0)), Datos!$I$9:$N$13, IF(ISERROR(VLOOKUP($Y1817,Datos!$B$17:$C$21,2,0)),0,VLOOKUP($Y1817, Datos!$B$17:$C$21,2,0)+1),  0),  "-")</f>
        <v>25</v>
      </c>
      <c r="AA1817" s="177"/>
      <c r="AB1817" s="177"/>
      <c r="AC1817" s="179"/>
      <c r="AD1817" s="180"/>
      <c r="AE1817" s="198">
        <f t="shared" si="84"/>
        <v>22</v>
      </c>
      <c r="AF1817" s="198">
        <f t="shared" si="85"/>
        <v>25</v>
      </c>
      <c r="AG1817" s="178">
        <v>3</v>
      </c>
      <c r="AH1817" s="198" t="str">
        <f>IF(ISERROR(VLOOKUP($AG1817,Datos!$A$9:$E$13,2,0)),"",VLOOKUP($AG1817,Datos!$A$9:$E$13,2,0))</f>
        <v>3 Moderado</v>
      </c>
      <c r="AI1817" s="197" t="str">
        <f>IF(ISERROR(VLOOKUP($AJ1817,Datos!$D$8:$E$13,2,0)),0,VLOOKUP($AJ1817,Datos!$D$8:$E$13,2,0))</f>
        <v>Extremadamente Dañino</v>
      </c>
      <c r="AJ1817" s="198">
        <f>IF(ISERROR(VLOOKUP($X1817,Datos!$B$8:$E$13,3,0)), 0, VLOOKUP($X1817,Datos!$B$8:$E$13,3,0))</f>
        <v>4</v>
      </c>
      <c r="AK1817" s="198">
        <f>IF(ISERROR(VLOOKUP(AL1817,Datos!D1810:E1815,2,0)),0,VLOOKUP(AL1817,Datos!D1810:E1815,2,0))</f>
        <v>0</v>
      </c>
      <c r="AL1817" s="198">
        <f>IF(ISERROR(VLOOKUP(Y1817,Datos!B1810:E1815,3,0)),0,VLOOKUP(Y1817,Datos!B1810:E1815,3,0))</f>
        <v>0</v>
      </c>
      <c r="AM1817" s="198">
        <f t="shared" si="86"/>
        <v>4</v>
      </c>
      <c r="AN1817" s="198" t="str">
        <f>IF(ISERROR(VLOOKUP($AM1817,Datos!$I$24:$J$28,2,0)),"-",VLOOKUP($AM1817,Datos!$I$24:$J$28,2,0))</f>
        <v>Moderado</v>
      </c>
    </row>
    <row r="1818" spans="1:40" s="199" customFormat="1">
      <c r="A1818" s="196"/>
      <c r="B1818" s="177"/>
      <c r="C1818" s="177"/>
      <c r="D1818" s="177"/>
      <c r="E1818" s="177"/>
      <c r="F1818" s="177"/>
      <c r="G1818" s="177"/>
      <c r="H1818" s="177"/>
      <c r="I1818" s="177"/>
      <c r="J1818" s="177"/>
      <c r="K1818" s="177"/>
      <c r="L1818" s="177"/>
      <c r="M1818" s="178" t="s">
        <v>191</v>
      </c>
      <c r="N1818" s="178" t="s">
        <v>194</v>
      </c>
      <c r="O1818" s="198">
        <f>IF( AND($M1818&lt;&gt;"", $N1818&lt;&gt;""), VLOOKUP( IF(ISERROR(VLOOKUP($M1818,Datos!$B$8:$C$13,2,0)),0,VLOOKUP($M1818,Datos!$B$8:$C$13,2,0)), Datos!$I$9:$N$13, IF(ISERROR(VLOOKUP($N1818,Datos!$B$17:$C$21,2,0)),0,VLOOKUP($N1818, Datos!$B$17:$C$21,2,0)+1),  0),  "-")</f>
        <v>22</v>
      </c>
      <c r="P1818" s="177"/>
      <c r="Q1818" s="177"/>
      <c r="R1818" s="177"/>
      <c r="S1818" s="178" t="s">
        <v>40</v>
      </c>
      <c r="T1818" s="198" t="str">
        <f>IF(ISERROR(VLOOKUP($S1818,Datos!$B$25:$C$29,2,0)),"", VLOOKUP($S1818,Datos!$B$25:$C$29,2,0))</f>
        <v>Alta</v>
      </c>
      <c r="U1818" s="198" t="str">
        <f>VLOOKUP($S1818,'Efectividad de Controles'!$B$5:$D$9,3,0)</f>
        <v>Impacto / Probabilidad</v>
      </c>
      <c r="V1818" s="177"/>
      <c r="W1818" s="177"/>
      <c r="X1818" s="178" t="s">
        <v>191</v>
      </c>
      <c r="Y1818" s="178" t="s">
        <v>196</v>
      </c>
      <c r="Z1818" s="198">
        <f>IF( AND($X1818&lt;&gt;"", $Y1818&lt;&gt;""), VLOOKUP( IF(ISERROR(VLOOKUP($X1818,Datos!$B$8:$C$13,2,0)),0,VLOOKUP($X1818,Datos!$B$8:$C$13,2,0)), Datos!$I$9:$N$13, IF(ISERROR(VLOOKUP($Y1818,Datos!$B$17:$C$21,2,0)),0,VLOOKUP($Y1818, Datos!$B$17:$C$21,2,0)+1),  0),  "-")</f>
        <v>25</v>
      </c>
      <c r="AA1818" s="177"/>
      <c r="AB1818" s="177"/>
      <c r="AC1818" s="179"/>
      <c r="AD1818" s="180"/>
      <c r="AE1818" s="198">
        <f t="shared" si="84"/>
        <v>22</v>
      </c>
      <c r="AF1818" s="198">
        <f t="shared" si="85"/>
        <v>25</v>
      </c>
      <c r="AG1818" s="178">
        <v>3</v>
      </c>
      <c r="AH1818" s="198" t="str">
        <f>IF(ISERROR(VLOOKUP($AG1818,Datos!$A$9:$E$13,2,0)),"",VLOOKUP($AG1818,Datos!$A$9:$E$13,2,0))</f>
        <v>3 Moderado</v>
      </c>
      <c r="AI1818" s="197" t="str">
        <f>IF(ISERROR(VLOOKUP($AJ1818,Datos!$D$8:$E$13,2,0)),0,VLOOKUP($AJ1818,Datos!$D$8:$E$13,2,0))</f>
        <v>Extremadamente Dañino</v>
      </c>
      <c r="AJ1818" s="198">
        <f>IF(ISERROR(VLOOKUP($X1818,Datos!$B$8:$E$13,3,0)), 0, VLOOKUP($X1818,Datos!$B$8:$E$13,3,0))</f>
        <v>4</v>
      </c>
      <c r="AK1818" s="198">
        <f>IF(ISERROR(VLOOKUP(AL1818,Datos!D1811:E1816,2,0)),0,VLOOKUP(AL1818,Datos!D1811:E1816,2,0))</f>
        <v>0</v>
      </c>
      <c r="AL1818" s="198">
        <f>IF(ISERROR(VLOOKUP(Y1818,Datos!B1811:E1816,3,0)),0,VLOOKUP(Y1818,Datos!B1811:E1816,3,0))</f>
        <v>0</v>
      </c>
      <c r="AM1818" s="198">
        <f t="shared" si="86"/>
        <v>4</v>
      </c>
      <c r="AN1818" s="198" t="str">
        <f>IF(ISERROR(VLOOKUP($AM1818,Datos!$I$24:$J$28,2,0)),"-",VLOOKUP($AM1818,Datos!$I$24:$J$28,2,0))</f>
        <v>Moderado</v>
      </c>
    </row>
    <row r="1819" spans="1:40" s="199" customFormat="1">
      <c r="A1819" s="196"/>
      <c r="B1819" s="177"/>
      <c r="C1819" s="177"/>
      <c r="D1819" s="177"/>
      <c r="E1819" s="177"/>
      <c r="F1819" s="177"/>
      <c r="G1819" s="177"/>
      <c r="H1819" s="177"/>
      <c r="I1819" s="177"/>
      <c r="J1819" s="177"/>
      <c r="K1819" s="177"/>
      <c r="L1819" s="177"/>
      <c r="M1819" s="178" t="s">
        <v>191</v>
      </c>
      <c r="N1819" s="178" t="s">
        <v>194</v>
      </c>
      <c r="O1819" s="198">
        <f>IF( AND($M1819&lt;&gt;"", $N1819&lt;&gt;""), VLOOKUP( IF(ISERROR(VLOOKUP($M1819,Datos!$B$8:$C$13,2,0)),0,VLOOKUP($M1819,Datos!$B$8:$C$13,2,0)), Datos!$I$9:$N$13, IF(ISERROR(VLOOKUP($N1819,Datos!$B$17:$C$21,2,0)),0,VLOOKUP($N1819, Datos!$B$17:$C$21,2,0)+1),  0),  "-")</f>
        <v>22</v>
      </c>
      <c r="P1819" s="177"/>
      <c r="Q1819" s="177"/>
      <c r="R1819" s="177"/>
      <c r="S1819" s="178" t="s">
        <v>40</v>
      </c>
      <c r="T1819" s="198" t="str">
        <f>IF(ISERROR(VLOOKUP($S1819,Datos!$B$25:$C$29,2,0)),"", VLOOKUP($S1819,Datos!$B$25:$C$29,2,0))</f>
        <v>Alta</v>
      </c>
      <c r="U1819" s="198" t="str">
        <f>VLOOKUP($S1819,'Efectividad de Controles'!$B$5:$D$9,3,0)</f>
        <v>Impacto / Probabilidad</v>
      </c>
      <c r="V1819" s="177"/>
      <c r="W1819" s="177"/>
      <c r="X1819" s="178" t="s">
        <v>191</v>
      </c>
      <c r="Y1819" s="178" t="s">
        <v>196</v>
      </c>
      <c r="Z1819" s="198">
        <f>IF( AND($X1819&lt;&gt;"", $Y1819&lt;&gt;""), VLOOKUP( IF(ISERROR(VLOOKUP($X1819,Datos!$B$8:$C$13,2,0)),0,VLOOKUP($X1819,Datos!$B$8:$C$13,2,0)), Datos!$I$9:$N$13, IF(ISERROR(VLOOKUP($Y1819,Datos!$B$17:$C$21,2,0)),0,VLOOKUP($Y1819, Datos!$B$17:$C$21,2,0)+1),  0),  "-")</f>
        <v>25</v>
      </c>
      <c r="AA1819" s="177"/>
      <c r="AB1819" s="177"/>
      <c r="AC1819" s="179"/>
      <c r="AD1819" s="180"/>
      <c r="AE1819" s="198">
        <f t="shared" si="84"/>
        <v>22</v>
      </c>
      <c r="AF1819" s="198">
        <f t="shared" si="85"/>
        <v>25</v>
      </c>
      <c r="AG1819" s="178">
        <v>3</v>
      </c>
      <c r="AH1819" s="198" t="str">
        <f>IF(ISERROR(VLOOKUP($AG1819,Datos!$A$9:$E$13,2,0)),"",VLOOKUP($AG1819,Datos!$A$9:$E$13,2,0))</f>
        <v>3 Moderado</v>
      </c>
      <c r="AI1819" s="197" t="str">
        <f>IF(ISERROR(VLOOKUP($AJ1819,Datos!$D$8:$E$13,2,0)),0,VLOOKUP($AJ1819,Datos!$D$8:$E$13,2,0))</f>
        <v>Extremadamente Dañino</v>
      </c>
      <c r="AJ1819" s="198">
        <f>IF(ISERROR(VLOOKUP($X1819,Datos!$B$8:$E$13,3,0)), 0, VLOOKUP($X1819,Datos!$B$8:$E$13,3,0))</f>
        <v>4</v>
      </c>
      <c r="AK1819" s="198">
        <f>IF(ISERROR(VLOOKUP(AL1819,Datos!D1812:E1817,2,0)),0,VLOOKUP(AL1819,Datos!D1812:E1817,2,0))</f>
        <v>0</v>
      </c>
      <c r="AL1819" s="198">
        <f>IF(ISERROR(VLOOKUP(Y1819,Datos!B1812:E1817,3,0)),0,VLOOKUP(Y1819,Datos!B1812:E1817,3,0))</f>
        <v>0</v>
      </c>
      <c r="AM1819" s="198">
        <f t="shared" si="86"/>
        <v>4</v>
      </c>
      <c r="AN1819" s="198" t="str">
        <f>IF(ISERROR(VLOOKUP($AM1819,Datos!$I$24:$J$28,2,0)),"-",VLOOKUP($AM1819,Datos!$I$24:$J$28,2,0))</f>
        <v>Moderado</v>
      </c>
    </row>
    <row r="1820" spans="1:40" s="199" customFormat="1">
      <c r="A1820" s="196"/>
      <c r="B1820" s="177"/>
      <c r="C1820" s="177"/>
      <c r="D1820" s="177"/>
      <c r="E1820" s="177"/>
      <c r="F1820" s="177"/>
      <c r="G1820" s="177"/>
      <c r="H1820" s="177"/>
      <c r="I1820" s="177"/>
      <c r="J1820" s="177"/>
      <c r="K1820" s="177"/>
      <c r="L1820" s="177"/>
      <c r="M1820" s="178" t="s">
        <v>191</v>
      </c>
      <c r="N1820" s="178" t="s">
        <v>194</v>
      </c>
      <c r="O1820" s="198">
        <f>IF( AND($M1820&lt;&gt;"", $N1820&lt;&gt;""), VLOOKUP( IF(ISERROR(VLOOKUP($M1820,Datos!$B$8:$C$13,2,0)),0,VLOOKUP($M1820,Datos!$B$8:$C$13,2,0)), Datos!$I$9:$N$13, IF(ISERROR(VLOOKUP($N1820,Datos!$B$17:$C$21,2,0)),0,VLOOKUP($N1820, Datos!$B$17:$C$21,2,0)+1),  0),  "-")</f>
        <v>22</v>
      </c>
      <c r="P1820" s="177"/>
      <c r="Q1820" s="177"/>
      <c r="R1820" s="177"/>
      <c r="S1820" s="178" t="s">
        <v>40</v>
      </c>
      <c r="T1820" s="198" t="str">
        <f>IF(ISERROR(VLOOKUP($S1820,Datos!$B$25:$C$29,2,0)),"", VLOOKUP($S1820,Datos!$B$25:$C$29,2,0))</f>
        <v>Alta</v>
      </c>
      <c r="U1820" s="198" t="str">
        <f>VLOOKUP($S1820,'Efectividad de Controles'!$B$5:$D$9,3,0)</f>
        <v>Impacto / Probabilidad</v>
      </c>
      <c r="V1820" s="177"/>
      <c r="W1820" s="177"/>
      <c r="X1820" s="178" t="s">
        <v>191</v>
      </c>
      <c r="Y1820" s="178" t="s">
        <v>196</v>
      </c>
      <c r="Z1820" s="198">
        <f>IF( AND($X1820&lt;&gt;"", $Y1820&lt;&gt;""), VLOOKUP( IF(ISERROR(VLOOKUP($X1820,Datos!$B$8:$C$13,2,0)),0,VLOOKUP($X1820,Datos!$B$8:$C$13,2,0)), Datos!$I$9:$N$13, IF(ISERROR(VLOOKUP($Y1820,Datos!$B$17:$C$21,2,0)),0,VLOOKUP($Y1820, Datos!$B$17:$C$21,2,0)+1),  0),  "-")</f>
        <v>25</v>
      </c>
      <c r="AA1820" s="177"/>
      <c r="AB1820" s="177"/>
      <c r="AC1820" s="179"/>
      <c r="AD1820" s="180"/>
      <c r="AE1820" s="198">
        <f t="shared" si="84"/>
        <v>22</v>
      </c>
      <c r="AF1820" s="198">
        <f t="shared" si="85"/>
        <v>25</v>
      </c>
      <c r="AG1820" s="178">
        <v>3</v>
      </c>
      <c r="AH1820" s="198" t="str">
        <f>IF(ISERROR(VLOOKUP($AG1820,Datos!$A$9:$E$13,2,0)),"",VLOOKUP($AG1820,Datos!$A$9:$E$13,2,0))</f>
        <v>3 Moderado</v>
      </c>
      <c r="AI1820" s="197" t="str">
        <f>IF(ISERROR(VLOOKUP($AJ1820,Datos!$D$8:$E$13,2,0)),0,VLOOKUP($AJ1820,Datos!$D$8:$E$13,2,0))</f>
        <v>Extremadamente Dañino</v>
      </c>
      <c r="AJ1820" s="198">
        <f>IF(ISERROR(VLOOKUP($X1820,Datos!$B$8:$E$13,3,0)), 0, VLOOKUP($X1820,Datos!$B$8:$E$13,3,0))</f>
        <v>4</v>
      </c>
      <c r="AK1820" s="198">
        <f>IF(ISERROR(VLOOKUP(AL1820,Datos!D1813:E1818,2,0)),0,VLOOKUP(AL1820,Datos!D1813:E1818,2,0))</f>
        <v>0</v>
      </c>
      <c r="AL1820" s="198">
        <f>IF(ISERROR(VLOOKUP(Y1820,Datos!B1813:E1818,3,0)),0,VLOOKUP(Y1820,Datos!B1813:E1818,3,0))</f>
        <v>0</v>
      </c>
      <c r="AM1820" s="198">
        <f t="shared" si="86"/>
        <v>4</v>
      </c>
      <c r="AN1820" s="198" t="str">
        <f>IF(ISERROR(VLOOKUP($AM1820,Datos!$I$24:$J$28,2,0)),"-",VLOOKUP($AM1820,Datos!$I$24:$J$28,2,0))</f>
        <v>Moderado</v>
      </c>
    </row>
    <row r="1821" spans="1:40" s="199" customFormat="1">
      <c r="A1821" s="196"/>
      <c r="B1821" s="177"/>
      <c r="C1821" s="177"/>
      <c r="D1821" s="177"/>
      <c r="E1821" s="177"/>
      <c r="F1821" s="177"/>
      <c r="G1821" s="177"/>
      <c r="H1821" s="177"/>
      <c r="I1821" s="177"/>
      <c r="J1821" s="177"/>
      <c r="K1821" s="177"/>
      <c r="L1821" s="177"/>
      <c r="M1821" s="178" t="s">
        <v>191</v>
      </c>
      <c r="N1821" s="178" t="s">
        <v>194</v>
      </c>
      <c r="O1821" s="198">
        <f>IF( AND($M1821&lt;&gt;"", $N1821&lt;&gt;""), VLOOKUP( IF(ISERROR(VLOOKUP($M1821,Datos!$B$8:$C$13,2,0)),0,VLOOKUP($M1821,Datos!$B$8:$C$13,2,0)), Datos!$I$9:$N$13, IF(ISERROR(VLOOKUP($N1821,Datos!$B$17:$C$21,2,0)),0,VLOOKUP($N1821, Datos!$B$17:$C$21,2,0)+1),  0),  "-")</f>
        <v>22</v>
      </c>
      <c r="P1821" s="177"/>
      <c r="Q1821" s="177"/>
      <c r="R1821" s="177"/>
      <c r="S1821" s="178" t="s">
        <v>40</v>
      </c>
      <c r="T1821" s="198" t="str">
        <f>IF(ISERROR(VLOOKUP($S1821,Datos!$B$25:$C$29,2,0)),"", VLOOKUP($S1821,Datos!$B$25:$C$29,2,0))</f>
        <v>Alta</v>
      </c>
      <c r="U1821" s="198" t="str">
        <f>VLOOKUP($S1821,'Efectividad de Controles'!$B$5:$D$9,3,0)</f>
        <v>Impacto / Probabilidad</v>
      </c>
      <c r="V1821" s="177"/>
      <c r="W1821" s="177"/>
      <c r="X1821" s="178" t="s">
        <v>191</v>
      </c>
      <c r="Y1821" s="178" t="s">
        <v>196</v>
      </c>
      <c r="Z1821" s="198">
        <f>IF( AND($X1821&lt;&gt;"", $Y1821&lt;&gt;""), VLOOKUP( IF(ISERROR(VLOOKUP($X1821,Datos!$B$8:$C$13,2,0)),0,VLOOKUP($X1821,Datos!$B$8:$C$13,2,0)), Datos!$I$9:$N$13, IF(ISERROR(VLOOKUP($Y1821,Datos!$B$17:$C$21,2,0)),0,VLOOKUP($Y1821, Datos!$B$17:$C$21,2,0)+1),  0),  "-")</f>
        <v>25</v>
      </c>
      <c r="AA1821" s="177"/>
      <c r="AB1821" s="177"/>
      <c r="AC1821" s="179"/>
      <c r="AD1821" s="180"/>
      <c r="AE1821" s="198">
        <f t="shared" si="84"/>
        <v>22</v>
      </c>
      <c r="AF1821" s="198">
        <f t="shared" si="85"/>
        <v>25</v>
      </c>
      <c r="AG1821" s="178">
        <v>3</v>
      </c>
      <c r="AH1821" s="198" t="str">
        <f>IF(ISERROR(VLOOKUP($AG1821,Datos!$A$9:$E$13,2,0)),"",VLOOKUP($AG1821,Datos!$A$9:$E$13,2,0))</f>
        <v>3 Moderado</v>
      </c>
      <c r="AI1821" s="197" t="str">
        <f>IF(ISERROR(VLOOKUP($AJ1821,Datos!$D$8:$E$13,2,0)),0,VLOOKUP($AJ1821,Datos!$D$8:$E$13,2,0))</f>
        <v>Extremadamente Dañino</v>
      </c>
      <c r="AJ1821" s="198">
        <f>IF(ISERROR(VLOOKUP($X1821,Datos!$B$8:$E$13,3,0)), 0, VLOOKUP($X1821,Datos!$B$8:$E$13,3,0))</f>
        <v>4</v>
      </c>
      <c r="AK1821" s="198">
        <f>IF(ISERROR(VLOOKUP(AL1821,Datos!D1814:E1819,2,0)),0,VLOOKUP(AL1821,Datos!D1814:E1819,2,0))</f>
        <v>0</v>
      </c>
      <c r="AL1821" s="198">
        <f>IF(ISERROR(VLOOKUP(Y1821,Datos!B1814:E1819,3,0)),0,VLOOKUP(Y1821,Datos!B1814:E1819,3,0))</f>
        <v>0</v>
      </c>
      <c r="AM1821" s="198">
        <f t="shared" si="86"/>
        <v>4</v>
      </c>
      <c r="AN1821" s="198" t="str">
        <f>IF(ISERROR(VLOOKUP($AM1821,Datos!$I$24:$J$28,2,0)),"-",VLOOKUP($AM1821,Datos!$I$24:$J$28,2,0))</f>
        <v>Moderado</v>
      </c>
    </row>
    <row r="1822" spans="1:40" s="199" customFormat="1">
      <c r="A1822" s="196"/>
      <c r="B1822" s="177"/>
      <c r="C1822" s="177"/>
      <c r="D1822" s="177"/>
      <c r="E1822" s="177"/>
      <c r="F1822" s="177"/>
      <c r="G1822" s="177"/>
      <c r="H1822" s="177"/>
      <c r="I1822" s="177"/>
      <c r="J1822" s="177"/>
      <c r="K1822" s="177"/>
      <c r="L1822" s="177"/>
      <c r="M1822" s="178" t="s">
        <v>191</v>
      </c>
      <c r="N1822" s="178" t="s">
        <v>194</v>
      </c>
      <c r="O1822" s="198">
        <f>IF( AND($M1822&lt;&gt;"", $N1822&lt;&gt;""), VLOOKUP( IF(ISERROR(VLOOKUP($M1822,Datos!$B$8:$C$13,2,0)),0,VLOOKUP($M1822,Datos!$B$8:$C$13,2,0)), Datos!$I$9:$N$13, IF(ISERROR(VLOOKUP($N1822,Datos!$B$17:$C$21,2,0)),0,VLOOKUP($N1822, Datos!$B$17:$C$21,2,0)+1),  0),  "-")</f>
        <v>22</v>
      </c>
      <c r="P1822" s="177"/>
      <c r="Q1822" s="177"/>
      <c r="R1822" s="177"/>
      <c r="S1822" s="178" t="s">
        <v>40</v>
      </c>
      <c r="T1822" s="198" t="str">
        <f>IF(ISERROR(VLOOKUP($S1822,Datos!$B$25:$C$29,2,0)),"", VLOOKUP($S1822,Datos!$B$25:$C$29,2,0))</f>
        <v>Alta</v>
      </c>
      <c r="U1822" s="198" t="str">
        <f>VLOOKUP($S1822,'Efectividad de Controles'!$B$5:$D$9,3,0)</f>
        <v>Impacto / Probabilidad</v>
      </c>
      <c r="V1822" s="177"/>
      <c r="W1822" s="177"/>
      <c r="X1822" s="178" t="s">
        <v>191</v>
      </c>
      <c r="Y1822" s="178" t="s">
        <v>196</v>
      </c>
      <c r="Z1822" s="198">
        <f>IF( AND($X1822&lt;&gt;"", $Y1822&lt;&gt;""), VLOOKUP( IF(ISERROR(VLOOKUP($X1822,Datos!$B$8:$C$13,2,0)),0,VLOOKUP($X1822,Datos!$B$8:$C$13,2,0)), Datos!$I$9:$N$13, IF(ISERROR(VLOOKUP($Y1822,Datos!$B$17:$C$21,2,0)),0,VLOOKUP($Y1822, Datos!$B$17:$C$21,2,0)+1),  0),  "-")</f>
        <v>25</v>
      </c>
      <c r="AA1822" s="177"/>
      <c r="AB1822" s="177"/>
      <c r="AC1822" s="179"/>
      <c r="AD1822" s="180"/>
      <c r="AE1822" s="198">
        <f t="shared" si="84"/>
        <v>22</v>
      </c>
      <c r="AF1822" s="198">
        <f t="shared" si="85"/>
        <v>25</v>
      </c>
      <c r="AG1822" s="178">
        <v>3</v>
      </c>
      <c r="AH1822" s="198" t="str">
        <f>IF(ISERROR(VLOOKUP($AG1822,Datos!$A$9:$E$13,2,0)),"",VLOOKUP($AG1822,Datos!$A$9:$E$13,2,0))</f>
        <v>3 Moderado</v>
      </c>
      <c r="AI1822" s="197" t="str">
        <f>IF(ISERROR(VLOOKUP($AJ1822,Datos!$D$8:$E$13,2,0)),0,VLOOKUP($AJ1822,Datos!$D$8:$E$13,2,0))</f>
        <v>Extremadamente Dañino</v>
      </c>
      <c r="AJ1822" s="198">
        <f>IF(ISERROR(VLOOKUP($X1822,Datos!$B$8:$E$13,3,0)), 0, VLOOKUP($X1822,Datos!$B$8:$E$13,3,0))</f>
        <v>4</v>
      </c>
      <c r="AK1822" s="198">
        <f>IF(ISERROR(VLOOKUP(AL1822,Datos!D1815:E1820,2,0)),0,VLOOKUP(AL1822,Datos!D1815:E1820,2,0))</f>
        <v>0</v>
      </c>
      <c r="AL1822" s="198">
        <f>IF(ISERROR(VLOOKUP(Y1822,Datos!B1815:E1820,3,0)),0,VLOOKUP(Y1822,Datos!B1815:E1820,3,0))</f>
        <v>0</v>
      </c>
      <c r="AM1822" s="198">
        <f t="shared" si="86"/>
        <v>4</v>
      </c>
      <c r="AN1822" s="198" t="str">
        <f>IF(ISERROR(VLOOKUP($AM1822,Datos!$I$24:$J$28,2,0)),"-",VLOOKUP($AM1822,Datos!$I$24:$J$28,2,0))</f>
        <v>Moderado</v>
      </c>
    </row>
    <row r="1823" spans="1:40" s="199" customFormat="1">
      <c r="A1823" s="196"/>
      <c r="B1823" s="177"/>
      <c r="C1823" s="177"/>
      <c r="D1823" s="177"/>
      <c r="E1823" s="177"/>
      <c r="F1823" s="177"/>
      <c r="G1823" s="177"/>
      <c r="H1823" s="177"/>
      <c r="I1823" s="177"/>
      <c r="J1823" s="177"/>
      <c r="K1823" s="177"/>
      <c r="L1823" s="177"/>
      <c r="M1823" s="178" t="s">
        <v>191</v>
      </c>
      <c r="N1823" s="178" t="s">
        <v>194</v>
      </c>
      <c r="O1823" s="198">
        <f>IF( AND($M1823&lt;&gt;"", $N1823&lt;&gt;""), VLOOKUP( IF(ISERROR(VLOOKUP($M1823,Datos!$B$8:$C$13,2,0)),0,VLOOKUP($M1823,Datos!$B$8:$C$13,2,0)), Datos!$I$9:$N$13, IF(ISERROR(VLOOKUP($N1823,Datos!$B$17:$C$21,2,0)),0,VLOOKUP($N1823, Datos!$B$17:$C$21,2,0)+1),  0),  "-")</f>
        <v>22</v>
      </c>
      <c r="P1823" s="177"/>
      <c r="Q1823" s="177"/>
      <c r="R1823" s="177"/>
      <c r="S1823" s="178" t="s">
        <v>40</v>
      </c>
      <c r="T1823" s="198" t="str">
        <f>IF(ISERROR(VLOOKUP($S1823,Datos!$B$25:$C$29,2,0)),"", VLOOKUP($S1823,Datos!$B$25:$C$29,2,0))</f>
        <v>Alta</v>
      </c>
      <c r="U1823" s="198" t="str">
        <f>VLOOKUP($S1823,'Efectividad de Controles'!$B$5:$D$9,3,0)</f>
        <v>Impacto / Probabilidad</v>
      </c>
      <c r="V1823" s="177"/>
      <c r="W1823" s="177"/>
      <c r="X1823" s="178" t="s">
        <v>191</v>
      </c>
      <c r="Y1823" s="178" t="s">
        <v>196</v>
      </c>
      <c r="Z1823" s="198">
        <f>IF( AND($X1823&lt;&gt;"", $Y1823&lt;&gt;""), VLOOKUP( IF(ISERROR(VLOOKUP($X1823,Datos!$B$8:$C$13,2,0)),0,VLOOKUP($X1823,Datos!$B$8:$C$13,2,0)), Datos!$I$9:$N$13, IF(ISERROR(VLOOKUP($Y1823,Datos!$B$17:$C$21,2,0)),0,VLOOKUP($Y1823, Datos!$B$17:$C$21,2,0)+1),  0),  "-")</f>
        <v>25</v>
      </c>
      <c r="AA1823" s="177"/>
      <c r="AB1823" s="177"/>
      <c r="AC1823" s="179"/>
      <c r="AD1823" s="180"/>
      <c r="AE1823" s="198">
        <f t="shared" si="84"/>
        <v>22</v>
      </c>
      <c r="AF1823" s="198">
        <f t="shared" si="85"/>
        <v>25</v>
      </c>
      <c r="AG1823" s="178">
        <v>3</v>
      </c>
      <c r="AH1823" s="198" t="str">
        <f>IF(ISERROR(VLOOKUP($AG1823,Datos!$A$9:$E$13,2,0)),"",VLOOKUP($AG1823,Datos!$A$9:$E$13,2,0))</f>
        <v>3 Moderado</v>
      </c>
      <c r="AI1823" s="197" t="str">
        <f>IF(ISERROR(VLOOKUP($AJ1823,Datos!$D$8:$E$13,2,0)),0,VLOOKUP($AJ1823,Datos!$D$8:$E$13,2,0))</f>
        <v>Extremadamente Dañino</v>
      </c>
      <c r="AJ1823" s="198">
        <f>IF(ISERROR(VLOOKUP($X1823,Datos!$B$8:$E$13,3,0)), 0, VLOOKUP($X1823,Datos!$B$8:$E$13,3,0))</f>
        <v>4</v>
      </c>
      <c r="AK1823" s="198">
        <f>IF(ISERROR(VLOOKUP(AL1823,Datos!D1816:E1821,2,0)),0,VLOOKUP(AL1823,Datos!D1816:E1821,2,0))</f>
        <v>0</v>
      </c>
      <c r="AL1823" s="198">
        <f>IF(ISERROR(VLOOKUP(Y1823,Datos!B1816:E1821,3,0)),0,VLOOKUP(Y1823,Datos!B1816:E1821,3,0))</f>
        <v>0</v>
      </c>
      <c r="AM1823" s="198">
        <f t="shared" si="86"/>
        <v>4</v>
      </c>
      <c r="AN1823" s="198" t="str">
        <f>IF(ISERROR(VLOOKUP($AM1823,Datos!$I$24:$J$28,2,0)),"-",VLOOKUP($AM1823,Datos!$I$24:$J$28,2,0))</f>
        <v>Moderado</v>
      </c>
    </row>
    <row r="1824" spans="1:40" s="199" customFormat="1">
      <c r="A1824" s="196"/>
      <c r="B1824" s="177"/>
      <c r="C1824" s="177"/>
      <c r="D1824" s="177"/>
      <c r="E1824" s="177"/>
      <c r="F1824" s="177"/>
      <c r="G1824" s="177"/>
      <c r="H1824" s="177"/>
      <c r="I1824" s="177"/>
      <c r="J1824" s="177"/>
      <c r="K1824" s="177"/>
      <c r="L1824" s="177"/>
      <c r="M1824" s="178" t="s">
        <v>191</v>
      </c>
      <c r="N1824" s="178" t="s">
        <v>194</v>
      </c>
      <c r="O1824" s="198">
        <f>IF( AND($M1824&lt;&gt;"", $N1824&lt;&gt;""), VLOOKUP( IF(ISERROR(VLOOKUP($M1824,Datos!$B$8:$C$13,2,0)),0,VLOOKUP($M1824,Datos!$B$8:$C$13,2,0)), Datos!$I$9:$N$13, IF(ISERROR(VLOOKUP($N1824,Datos!$B$17:$C$21,2,0)),0,VLOOKUP($N1824, Datos!$B$17:$C$21,2,0)+1),  0),  "-")</f>
        <v>22</v>
      </c>
      <c r="P1824" s="177"/>
      <c r="Q1824" s="177"/>
      <c r="R1824" s="177"/>
      <c r="S1824" s="178" t="s">
        <v>40</v>
      </c>
      <c r="T1824" s="198" t="str">
        <f>IF(ISERROR(VLOOKUP($S1824,Datos!$B$25:$C$29,2,0)),"", VLOOKUP($S1824,Datos!$B$25:$C$29,2,0))</f>
        <v>Alta</v>
      </c>
      <c r="U1824" s="198" t="str">
        <f>VLOOKUP($S1824,'Efectividad de Controles'!$B$5:$D$9,3,0)</f>
        <v>Impacto / Probabilidad</v>
      </c>
      <c r="V1824" s="177"/>
      <c r="W1824" s="177"/>
      <c r="X1824" s="178" t="s">
        <v>191</v>
      </c>
      <c r="Y1824" s="178" t="s">
        <v>196</v>
      </c>
      <c r="Z1824" s="198">
        <f>IF( AND($X1824&lt;&gt;"", $Y1824&lt;&gt;""), VLOOKUP( IF(ISERROR(VLOOKUP($X1824,Datos!$B$8:$C$13,2,0)),0,VLOOKUP($X1824,Datos!$B$8:$C$13,2,0)), Datos!$I$9:$N$13, IF(ISERROR(VLOOKUP($Y1824,Datos!$B$17:$C$21,2,0)),0,VLOOKUP($Y1824, Datos!$B$17:$C$21,2,0)+1),  0),  "-")</f>
        <v>25</v>
      </c>
      <c r="AA1824" s="177"/>
      <c r="AB1824" s="177"/>
      <c r="AC1824" s="179"/>
      <c r="AD1824" s="180"/>
      <c r="AE1824" s="198">
        <f t="shared" si="84"/>
        <v>22</v>
      </c>
      <c r="AF1824" s="198">
        <f t="shared" si="85"/>
        <v>25</v>
      </c>
      <c r="AG1824" s="178">
        <v>3</v>
      </c>
      <c r="AH1824" s="198" t="str">
        <f>IF(ISERROR(VLOOKUP($AG1824,Datos!$A$9:$E$13,2,0)),"",VLOOKUP($AG1824,Datos!$A$9:$E$13,2,0))</f>
        <v>3 Moderado</v>
      </c>
      <c r="AI1824" s="197" t="str">
        <f>IF(ISERROR(VLOOKUP($AJ1824,Datos!$D$8:$E$13,2,0)),0,VLOOKUP($AJ1824,Datos!$D$8:$E$13,2,0))</f>
        <v>Extremadamente Dañino</v>
      </c>
      <c r="AJ1824" s="198">
        <f>IF(ISERROR(VLOOKUP($X1824,Datos!$B$8:$E$13,3,0)), 0, VLOOKUP($X1824,Datos!$B$8:$E$13,3,0))</f>
        <v>4</v>
      </c>
      <c r="AK1824" s="198">
        <f>IF(ISERROR(VLOOKUP(AL1824,Datos!D1817:E1822,2,0)),0,VLOOKUP(AL1824,Datos!D1817:E1822,2,0))</f>
        <v>0</v>
      </c>
      <c r="AL1824" s="198">
        <f>IF(ISERROR(VLOOKUP(Y1824,Datos!B1817:E1822,3,0)),0,VLOOKUP(Y1824,Datos!B1817:E1822,3,0))</f>
        <v>0</v>
      </c>
      <c r="AM1824" s="198">
        <f t="shared" si="86"/>
        <v>4</v>
      </c>
      <c r="AN1824" s="198" t="str">
        <f>IF(ISERROR(VLOOKUP($AM1824,Datos!$I$24:$J$28,2,0)),"-",VLOOKUP($AM1824,Datos!$I$24:$J$28,2,0))</f>
        <v>Moderado</v>
      </c>
    </row>
    <row r="1825" spans="1:40" s="199" customFormat="1">
      <c r="A1825" s="196"/>
      <c r="B1825" s="177"/>
      <c r="C1825" s="177"/>
      <c r="D1825" s="177"/>
      <c r="E1825" s="177"/>
      <c r="F1825" s="177"/>
      <c r="G1825" s="177"/>
      <c r="H1825" s="177"/>
      <c r="I1825" s="177"/>
      <c r="J1825" s="177"/>
      <c r="K1825" s="177"/>
      <c r="L1825" s="177"/>
      <c r="M1825" s="178" t="s">
        <v>191</v>
      </c>
      <c r="N1825" s="178" t="s">
        <v>194</v>
      </c>
      <c r="O1825" s="198">
        <f>IF( AND($M1825&lt;&gt;"", $N1825&lt;&gt;""), VLOOKUP( IF(ISERROR(VLOOKUP($M1825,Datos!$B$8:$C$13,2,0)),0,VLOOKUP($M1825,Datos!$B$8:$C$13,2,0)), Datos!$I$9:$N$13, IF(ISERROR(VLOOKUP($N1825,Datos!$B$17:$C$21,2,0)),0,VLOOKUP($N1825, Datos!$B$17:$C$21,2,0)+1),  0),  "-")</f>
        <v>22</v>
      </c>
      <c r="P1825" s="177"/>
      <c r="Q1825" s="177"/>
      <c r="R1825" s="177"/>
      <c r="S1825" s="178" t="s">
        <v>40</v>
      </c>
      <c r="T1825" s="198" t="str">
        <f>IF(ISERROR(VLOOKUP($S1825,Datos!$B$25:$C$29,2,0)),"", VLOOKUP($S1825,Datos!$B$25:$C$29,2,0))</f>
        <v>Alta</v>
      </c>
      <c r="U1825" s="198" t="str">
        <f>VLOOKUP($S1825,'Efectividad de Controles'!$B$5:$D$9,3,0)</f>
        <v>Impacto / Probabilidad</v>
      </c>
      <c r="V1825" s="177"/>
      <c r="W1825" s="177"/>
      <c r="X1825" s="178" t="s">
        <v>191</v>
      </c>
      <c r="Y1825" s="178" t="s">
        <v>196</v>
      </c>
      <c r="Z1825" s="198">
        <f>IF( AND($X1825&lt;&gt;"", $Y1825&lt;&gt;""), VLOOKUP( IF(ISERROR(VLOOKUP($X1825,Datos!$B$8:$C$13,2,0)),0,VLOOKUP($X1825,Datos!$B$8:$C$13,2,0)), Datos!$I$9:$N$13, IF(ISERROR(VLOOKUP($Y1825,Datos!$B$17:$C$21,2,0)),0,VLOOKUP($Y1825, Datos!$B$17:$C$21,2,0)+1),  0),  "-")</f>
        <v>25</v>
      </c>
      <c r="AA1825" s="177"/>
      <c r="AB1825" s="177"/>
      <c r="AC1825" s="179"/>
      <c r="AD1825" s="180"/>
      <c r="AE1825" s="198">
        <f t="shared" ref="AE1825:AE1888" si="87">+O1825</f>
        <v>22</v>
      </c>
      <c r="AF1825" s="198">
        <f t="shared" ref="AF1825:AF1888" si="88">+Z1825</f>
        <v>25</v>
      </c>
      <c r="AG1825" s="178">
        <v>3</v>
      </c>
      <c r="AH1825" s="198" t="str">
        <f>IF(ISERROR(VLOOKUP($AG1825,Datos!$A$9:$E$13,2,0)),"",VLOOKUP($AG1825,Datos!$A$9:$E$13,2,0))</f>
        <v>3 Moderado</v>
      </c>
      <c r="AI1825" s="197" t="str">
        <f>IF(ISERROR(VLOOKUP($AJ1825,Datos!$D$8:$E$13,2,0)),0,VLOOKUP($AJ1825,Datos!$D$8:$E$13,2,0))</f>
        <v>Extremadamente Dañino</v>
      </c>
      <c r="AJ1825" s="198">
        <f>IF(ISERROR(VLOOKUP($X1825,Datos!$B$8:$E$13,3,0)), 0, VLOOKUP($X1825,Datos!$B$8:$E$13,3,0))</f>
        <v>4</v>
      </c>
      <c r="AK1825" s="198">
        <f>IF(ISERROR(VLOOKUP(AL1825,Datos!D1818:E1823,2,0)),0,VLOOKUP(AL1825,Datos!D1818:E1823,2,0))</f>
        <v>0</v>
      </c>
      <c r="AL1825" s="198">
        <f>IF(ISERROR(VLOOKUP(Y1825,Datos!B1818:E1823,3,0)),0,VLOOKUP(Y1825,Datos!B1818:E1823,3,0))</f>
        <v>0</v>
      </c>
      <c r="AM1825" s="198">
        <f t="shared" ref="AM1825:AM1888" si="89">+AL1825+AJ1825</f>
        <v>4</v>
      </c>
      <c r="AN1825" s="198" t="str">
        <f>IF(ISERROR(VLOOKUP($AM1825,Datos!$I$24:$J$28,2,0)),"-",VLOOKUP($AM1825,Datos!$I$24:$J$28,2,0))</f>
        <v>Moderado</v>
      </c>
    </row>
    <row r="1826" spans="1:40" s="199" customFormat="1">
      <c r="A1826" s="196"/>
      <c r="B1826" s="177"/>
      <c r="C1826" s="177"/>
      <c r="D1826" s="177"/>
      <c r="E1826" s="177"/>
      <c r="F1826" s="177"/>
      <c r="G1826" s="177"/>
      <c r="H1826" s="177"/>
      <c r="I1826" s="177"/>
      <c r="J1826" s="177"/>
      <c r="K1826" s="177"/>
      <c r="L1826" s="177"/>
      <c r="M1826" s="178" t="s">
        <v>191</v>
      </c>
      <c r="N1826" s="178" t="s">
        <v>194</v>
      </c>
      <c r="O1826" s="198">
        <f>IF( AND($M1826&lt;&gt;"", $N1826&lt;&gt;""), VLOOKUP( IF(ISERROR(VLOOKUP($M1826,Datos!$B$8:$C$13,2,0)),0,VLOOKUP($M1826,Datos!$B$8:$C$13,2,0)), Datos!$I$9:$N$13, IF(ISERROR(VLOOKUP($N1826,Datos!$B$17:$C$21,2,0)),0,VLOOKUP($N1826, Datos!$B$17:$C$21,2,0)+1),  0),  "-")</f>
        <v>22</v>
      </c>
      <c r="P1826" s="177"/>
      <c r="Q1826" s="177"/>
      <c r="R1826" s="177"/>
      <c r="S1826" s="178" t="s">
        <v>40</v>
      </c>
      <c r="T1826" s="198" t="str">
        <f>IF(ISERROR(VLOOKUP($S1826,Datos!$B$25:$C$29,2,0)),"", VLOOKUP($S1826,Datos!$B$25:$C$29,2,0))</f>
        <v>Alta</v>
      </c>
      <c r="U1826" s="198" t="str">
        <f>VLOOKUP($S1826,'Efectividad de Controles'!$B$5:$D$9,3,0)</f>
        <v>Impacto / Probabilidad</v>
      </c>
      <c r="V1826" s="177"/>
      <c r="W1826" s="177"/>
      <c r="X1826" s="178" t="s">
        <v>191</v>
      </c>
      <c r="Y1826" s="178" t="s">
        <v>196</v>
      </c>
      <c r="Z1826" s="198">
        <f>IF( AND($X1826&lt;&gt;"", $Y1826&lt;&gt;""), VLOOKUP( IF(ISERROR(VLOOKUP($X1826,Datos!$B$8:$C$13,2,0)),0,VLOOKUP($X1826,Datos!$B$8:$C$13,2,0)), Datos!$I$9:$N$13, IF(ISERROR(VLOOKUP($Y1826,Datos!$B$17:$C$21,2,0)),0,VLOOKUP($Y1826, Datos!$B$17:$C$21,2,0)+1),  0),  "-")</f>
        <v>25</v>
      </c>
      <c r="AA1826" s="177"/>
      <c r="AB1826" s="177"/>
      <c r="AC1826" s="179"/>
      <c r="AD1826" s="180"/>
      <c r="AE1826" s="198">
        <f t="shared" si="87"/>
        <v>22</v>
      </c>
      <c r="AF1826" s="198">
        <f t="shared" si="88"/>
        <v>25</v>
      </c>
      <c r="AG1826" s="178">
        <v>3</v>
      </c>
      <c r="AH1826" s="198" t="str">
        <f>IF(ISERROR(VLOOKUP($AG1826,Datos!$A$9:$E$13,2,0)),"",VLOOKUP($AG1826,Datos!$A$9:$E$13,2,0))</f>
        <v>3 Moderado</v>
      </c>
      <c r="AI1826" s="197" t="str">
        <f>IF(ISERROR(VLOOKUP($AJ1826,Datos!$D$8:$E$13,2,0)),0,VLOOKUP($AJ1826,Datos!$D$8:$E$13,2,0))</f>
        <v>Extremadamente Dañino</v>
      </c>
      <c r="AJ1826" s="198">
        <f>IF(ISERROR(VLOOKUP($X1826,Datos!$B$8:$E$13,3,0)), 0, VLOOKUP($X1826,Datos!$B$8:$E$13,3,0))</f>
        <v>4</v>
      </c>
      <c r="AK1826" s="198">
        <f>IF(ISERROR(VLOOKUP(AL1826,Datos!D1819:E1824,2,0)),0,VLOOKUP(AL1826,Datos!D1819:E1824,2,0))</f>
        <v>0</v>
      </c>
      <c r="AL1826" s="198">
        <f>IF(ISERROR(VLOOKUP(Y1826,Datos!B1819:E1824,3,0)),0,VLOOKUP(Y1826,Datos!B1819:E1824,3,0))</f>
        <v>0</v>
      </c>
      <c r="AM1826" s="198">
        <f t="shared" si="89"/>
        <v>4</v>
      </c>
      <c r="AN1826" s="198" t="str">
        <f>IF(ISERROR(VLOOKUP($AM1826,Datos!$I$24:$J$28,2,0)),"-",VLOOKUP($AM1826,Datos!$I$24:$J$28,2,0))</f>
        <v>Moderado</v>
      </c>
    </row>
    <row r="1827" spans="1:40" s="199" customFormat="1">
      <c r="A1827" s="196"/>
      <c r="B1827" s="177"/>
      <c r="C1827" s="177"/>
      <c r="D1827" s="177"/>
      <c r="E1827" s="177"/>
      <c r="F1827" s="177"/>
      <c r="G1827" s="177"/>
      <c r="H1827" s="177"/>
      <c r="I1827" s="177"/>
      <c r="J1827" s="177"/>
      <c r="K1827" s="177"/>
      <c r="L1827" s="177"/>
      <c r="M1827" s="178" t="s">
        <v>191</v>
      </c>
      <c r="N1827" s="178" t="s">
        <v>194</v>
      </c>
      <c r="O1827" s="198">
        <f>IF( AND($M1827&lt;&gt;"", $N1827&lt;&gt;""), VLOOKUP( IF(ISERROR(VLOOKUP($M1827,Datos!$B$8:$C$13,2,0)),0,VLOOKUP($M1827,Datos!$B$8:$C$13,2,0)), Datos!$I$9:$N$13, IF(ISERROR(VLOOKUP($N1827,Datos!$B$17:$C$21,2,0)),0,VLOOKUP($N1827, Datos!$B$17:$C$21,2,0)+1),  0),  "-")</f>
        <v>22</v>
      </c>
      <c r="P1827" s="177"/>
      <c r="Q1827" s="177"/>
      <c r="R1827" s="177"/>
      <c r="S1827" s="178" t="s">
        <v>40</v>
      </c>
      <c r="T1827" s="198" t="str">
        <f>IF(ISERROR(VLOOKUP($S1827,Datos!$B$25:$C$29,2,0)),"", VLOOKUP($S1827,Datos!$B$25:$C$29,2,0))</f>
        <v>Alta</v>
      </c>
      <c r="U1827" s="198" t="str">
        <f>VLOOKUP($S1827,'Efectividad de Controles'!$B$5:$D$9,3,0)</f>
        <v>Impacto / Probabilidad</v>
      </c>
      <c r="V1827" s="177"/>
      <c r="W1827" s="177"/>
      <c r="X1827" s="178" t="s">
        <v>191</v>
      </c>
      <c r="Y1827" s="178" t="s">
        <v>196</v>
      </c>
      <c r="Z1827" s="198">
        <f>IF( AND($X1827&lt;&gt;"", $Y1827&lt;&gt;""), VLOOKUP( IF(ISERROR(VLOOKUP($X1827,Datos!$B$8:$C$13,2,0)),0,VLOOKUP($X1827,Datos!$B$8:$C$13,2,0)), Datos!$I$9:$N$13, IF(ISERROR(VLOOKUP($Y1827,Datos!$B$17:$C$21,2,0)),0,VLOOKUP($Y1827, Datos!$B$17:$C$21,2,0)+1),  0),  "-")</f>
        <v>25</v>
      </c>
      <c r="AA1827" s="177"/>
      <c r="AB1827" s="177"/>
      <c r="AC1827" s="179"/>
      <c r="AD1827" s="180"/>
      <c r="AE1827" s="198">
        <f t="shared" si="87"/>
        <v>22</v>
      </c>
      <c r="AF1827" s="198">
        <f t="shared" si="88"/>
        <v>25</v>
      </c>
      <c r="AG1827" s="178">
        <v>3</v>
      </c>
      <c r="AH1827" s="198" t="str">
        <f>IF(ISERROR(VLOOKUP($AG1827,Datos!$A$9:$E$13,2,0)),"",VLOOKUP($AG1827,Datos!$A$9:$E$13,2,0))</f>
        <v>3 Moderado</v>
      </c>
      <c r="AI1827" s="197" t="str">
        <f>IF(ISERROR(VLOOKUP($AJ1827,Datos!$D$8:$E$13,2,0)),0,VLOOKUP($AJ1827,Datos!$D$8:$E$13,2,0))</f>
        <v>Extremadamente Dañino</v>
      </c>
      <c r="AJ1827" s="198">
        <f>IF(ISERROR(VLOOKUP($X1827,Datos!$B$8:$E$13,3,0)), 0, VLOOKUP($X1827,Datos!$B$8:$E$13,3,0))</f>
        <v>4</v>
      </c>
      <c r="AK1827" s="198">
        <f>IF(ISERROR(VLOOKUP(AL1827,Datos!D1820:E1825,2,0)),0,VLOOKUP(AL1827,Datos!D1820:E1825,2,0))</f>
        <v>0</v>
      </c>
      <c r="AL1827" s="198">
        <f>IF(ISERROR(VLOOKUP(Y1827,Datos!B1820:E1825,3,0)),0,VLOOKUP(Y1827,Datos!B1820:E1825,3,0))</f>
        <v>0</v>
      </c>
      <c r="AM1827" s="198">
        <f t="shared" si="89"/>
        <v>4</v>
      </c>
      <c r="AN1827" s="198" t="str">
        <f>IF(ISERROR(VLOOKUP($AM1827,Datos!$I$24:$J$28,2,0)),"-",VLOOKUP($AM1827,Datos!$I$24:$J$28,2,0))</f>
        <v>Moderado</v>
      </c>
    </row>
    <row r="1828" spans="1:40" s="199" customFormat="1">
      <c r="A1828" s="196"/>
      <c r="B1828" s="177"/>
      <c r="C1828" s="177"/>
      <c r="D1828" s="177"/>
      <c r="E1828" s="177"/>
      <c r="F1828" s="177"/>
      <c r="G1828" s="177"/>
      <c r="H1828" s="177"/>
      <c r="I1828" s="177"/>
      <c r="J1828" s="177"/>
      <c r="K1828" s="177"/>
      <c r="L1828" s="177"/>
      <c r="M1828" s="178" t="s">
        <v>191</v>
      </c>
      <c r="N1828" s="178" t="s">
        <v>194</v>
      </c>
      <c r="O1828" s="198">
        <f>IF( AND($M1828&lt;&gt;"", $N1828&lt;&gt;""), VLOOKUP( IF(ISERROR(VLOOKUP($M1828,Datos!$B$8:$C$13,2,0)),0,VLOOKUP($M1828,Datos!$B$8:$C$13,2,0)), Datos!$I$9:$N$13, IF(ISERROR(VLOOKUP($N1828,Datos!$B$17:$C$21,2,0)),0,VLOOKUP($N1828, Datos!$B$17:$C$21,2,0)+1),  0),  "-")</f>
        <v>22</v>
      </c>
      <c r="P1828" s="177"/>
      <c r="Q1828" s="177"/>
      <c r="R1828" s="177"/>
      <c r="S1828" s="178" t="s">
        <v>40</v>
      </c>
      <c r="T1828" s="198" t="str">
        <f>IF(ISERROR(VLOOKUP($S1828,Datos!$B$25:$C$29,2,0)),"", VLOOKUP($S1828,Datos!$B$25:$C$29,2,0))</f>
        <v>Alta</v>
      </c>
      <c r="U1828" s="198" t="str">
        <f>VLOOKUP($S1828,'Efectividad de Controles'!$B$5:$D$9,3,0)</f>
        <v>Impacto / Probabilidad</v>
      </c>
      <c r="V1828" s="177"/>
      <c r="W1828" s="177"/>
      <c r="X1828" s="178" t="s">
        <v>191</v>
      </c>
      <c r="Y1828" s="178" t="s">
        <v>196</v>
      </c>
      <c r="Z1828" s="198">
        <f>IF( AND($X1828&lt;&gt;"", $Y1828&lt;&gt;""), VLOOKUP( IF(ISERROR(VLOOKUP($X1828,Datos!$B$8:$C$13,2,0)),0,VLOOKUP($X1828,Datos!$B$8:$C$13,2,0)), Datos!$I$9:$N$13, IF(ISERROR(VLOOKUP($Y1828,Datos!$B$17:$C$21,2,0)),0,VLOOKUP($Y1828, Datos!$B$17:$C$21,2,0)+1),  0),  "-")</f>
        <v>25</v>
      </c>
      <c r="AA1828" s="177"/>
      <c r="AB1828" s="177"/>
      <c r="AC1828" s="179"/>
      <c r="AD1828" s="180"/>
      <c r="AE1828" s="198">
        <f t="shared" si="87"/>
        <v>22</v>
      </c>
      <c r="AF1828" s="198">
        <f t="shared" si="88"/>
        <v>25</v>
      </c>
      <c r="AG1828" s="178">
        <v>3</v>
      </c>
      <c r="AH1828" s="198" t="str">
        <f>IF(ISERROR(VLOOKUP($AG1828,Datos!$A$9:$E$13,2,0)),"",VLOOKUP($AG1828,Datos!$A$9:$E$13,2,0))</f>
        <v>3 Moderado</v>
      </c>
      <c r="AI1828" s="197" t="str">
        <f>IF(ISERROR(VLOOKUP($AJ1828,Datos!$D$8:$E$13,2,0)),0,VLOOKUP($AJ1828,Datos!$D$8:$E$13,2,0))</f>
        <v>Extremadamente Dañino</v>
      </c>
      <c r="AJ1828" s="198">
        <f>IF(ISERROR(VLOOKUP($X1828,Datos!$B$8:$E$13,3,0)), 0, VLOOKUP($X1828,Datos!$B$8:$E$13,3,0))</f>
        <v>4</v>
      </c>
      <c r="AK1828" s="198">
        <f>IF(ISERROR(VLOOKUP(AL1828,Datos!D1821:E1826,2,0)),0,VLOOKUP(AL1828,Datos!D1821:E1826,2,0))</f>
        <v>0</v>
      </c>
      <c r="AL1828" s="198">
        <f>IF(ISERROR(VLOOKUP(Y1828,Datos!B1821:E1826,3,0)),0,VLOOKUP(Y1828,Datos!B1821:E1826,3,0))</f>
        <v>0</v>
      </c>
      <c r="AM1828" s="198">
        <f t="shared" si="89"/>
        <v>4</v>
      </c>
      <c r="AN1828" s="198" t="str">
        <f>IF(ISERROR(VLOOKUP($AM1828,Datos!$I$24:$J$28,2,0)),"-",VLOOKUP($AM1828,Datos!$I$24:$J$28,2,0))</f>
        <v>Moderado</v>
      </c>
    </row>
    <row r="1829" spans="1:40" s="199" customFormat="1">
      <c r="A1829" s="196"/>
      <c r="B1829" s="177"/>
      <c r="C1829" s="177"/>
      <c r="D1829" s="177"/>
      <c r="E1829" s="177"/>
      <c r="F1829" s="177"/>
      <c r="G1829" s="177"/>
      <c r="H1829" s="177"/>
      <c r="I1829" s="177"/>
      <c r="J1829" s="177"/>
      <c r="K1829" s="177"/>
      <c r="L1829" s="177"/>
      <c r="M1829" s="178" t="s">
        <v>191</v>
      </c>
      <c r="N1829" s="178" t="s">
        <v>194</v>
      </c>
      <c r="O1829" s="198">
        <f>IF( AND($M1829&lt;&gt;"", $N1829&lt;&gt;""), VLOOKUP( IF(ISERROR(VLOOKUP($M1829,Datos!$B$8:$C$13,2,0)),0,VLOOKUP($M1829,Datos!$B$8:$C$13,2,0)), Datos!$I$9:$N$13, IF(ISERROR(VLOOKUP($N1829,Datos!$B$17:$C$21,2,0)),0,VLOOKUP($N1829, Datos!$B$17:$C$21,2,0)+1),  0),  "-")</f>
        <v>22</v>
      </c>
      <c r="P1829" s="177"/>
      <c r="Q1829" s="177"/>
      <c r="R1829" s="177"/>
      <c r="S1829" s="178" t="s">
        <v>40</v>
      </c>
      <c r="T1829" s="198" t="str">
        <f>IF(ISERROR(VLOOKUP($S1829,Datos!$B$25:$C$29,2,0)),"", VLOOKUP($S1829,Datos!$B$25:$C$29,2,0))</f>
        <v>Alta</v>
      </c>
      <c r="U1829" s="198" t="str">
        <f>VLOOKUP($S1829,'Efectividad de Controles'!$B$5:$D$9,3,0)</f>
        <v>Impacto / Probabilidad</v>
      </c>
      <c r="V1829" s="177"/>
      <c r="W1829" s="177"/>
      <c r="X1829" s="178" t="s">
        <v>191</v>
      </c>
      <c r="Y1829" s="178" t="s">
        <v>196</v>
      </c>
      <c r="Z1829" s="198">
        <f>IF( AND($X1829&lt;&gt;"", $Y1829&lt;&gt;""), VLOOKUP( IF(ISERROR(VLOOKUP($X1829,Datos!$B$8:$C$13,2,0)),0,VLOOKUP($X1829,Datos!$B$8:$C$13,2,0)), Datos!$I$9:$N$13, IF(ISERROR(VLOOKUP($Y1829,Datos!$B$17:$C$21,2,0)),0,VLOOKUP($Y1829, Datos!$B$17:$C$21,2,0)+1),  0),  "-")</f>
        <v>25</v>
      </c>
      <c r="AA1829" s="177"/>
      <c r="AB1829" s="177"/>
      <c r="AC1829" s="179"/>
      <c r="AD1829" s="180"/>
      <c r="AE1829" s="198">
        <f t="shared" si="87"/>
        <v>22</v>
      </c>
      <c r="AF1829" s="198">
        <f t="shared" si="88"/>
        <v>25</v>
      </c>
      <c r="AG1829" s="178">
        <v>3</v>
      </c>
      <c r="AH1829" s="198" t="str">
        <f>IF(ISERROR(VLOOKUP($AG1829,Datos!$A$9:$E$13,2,0)),"",VLOOKUP($AG1829,Datos!$A$9:$E$13,2,0))</f>
        <v>3 Moderado</v>
      </c>
      <c r="AI1829" s="197" t="str">
        <f>IF(ISERROR(VLOOKUP($AJ1829,Datos!$D$8:$E$13,2,0)),0,VLOOKUP($AJ1829,Datos!$D$8:$E$13,2,0))</f>
        <v>Extremadamente Dañino</v>
      </c>
      <c r="AJ1829" s="198">
        <f>IF(ISERROR(VLOOKUP($X1829,Datos!$B$8:$E$13,3,0)), 0, VLOOKUP($X1829,Datos!$B$8:$E$13,3,0))</f>
        <v>4</v>
      </c>
      <c r="AK1829" s="198">
        <f>IF(ISERROR(VLOOKUP(AL1829,Datos!D1822:E1827,2,0)),0,VLOOKUP(AL1829,Datos!D1822:E1827,2,0))</f>
        <v>0</v>
      </c>
      <c r="AL1829" s="198">
        <f>IF(ISERROR(VLOOKUP(Y1829,Datos!B1822:E1827,3,0)),0,VLOOKUP(Y1829,Datos!B1822:E1827,3,0))</f>
        <v>0</v>
      </c>
      <c r="AM1829" s="198">
        <f t="shared" si="89"/>
        <v>4</v>
      </c>
      <c r="AN1829" s="198" t="str">
        <f>IF(ISERROR(VLOOKUP($AM1829,Datos!$I$24:$J$28,2,0)),"-",VLOOKUP($AM1829,Datos!$I$24:$J$28,2,0))</f>
        <v>Moderado</v>
      </c>
    </row>
    <row r="1830" spans="1:40" s="199" customFormat="1">
      <c r="A1830" s="196"/>
      <c r="B1830" s="177"/>
      <c r="C1830" s="177"/>
      <c r="D1830" s="177"/>
      <c r="E1830" s="177"/>
      <c r="F1830" s="177"/>
      <c r="G1830" s="177"/>
      <c r="H1830" s="177"/>
      <c r="I1830" s="177"/>
      <c r="J1830" s="177"/>
      <c r="K1830" s="177"/>
      <c r="L1830" s="177"/>
      <c r="M1830" s="178" t="s">
        <v>191</v>
      </c>
      <c r="N1830" s="178" t="s">
        <v>194</v>
      </c>
      <c r="O1830" s="198">
        <f>IF( AND($M1830&lt;&gt;"", $N1830&lt;&gt;""), VLOOKUP( IF(ISERROR(VLOOKUP($M1830,Datos!$B$8:$C$13,2,0)),0,VLOOKUP($M1830,Datos!$B$8:$C$13,2,0)), Datos!$I$9:$N$13, IF(ISERROR(VLOOKUP($N1830,Datos!$B$17:$C$21,2,0)),0,VLOOKUP($N1830, Datos!$B$17:$C$21,2,0)+1),  0),  "-")</f>
        <v>22</v>
      </c>
      <c r="P1830" s="177"/>
      <c r="Q1830" s="177"/>
      <c r="R1830" s="177"/>
      <c r="S1830" s="178" t="s">
        <v>40</v>
      </c>
      <c r="T1830" s="198" t="str">
        <f>IF(ISERROR(VLOOKUP($S1830,Datos!$B$25:$C$29,2,0)),"", VLOOKUP($S1830,Datos!$B$25:$C$29,2,0))</f>
        <v>Alta</v>
      </c>
      <c r="U1830" s="198" t="str">
        <f>VLOOKUP($S1830,'Efectividad de Controles'!$B$5:$D$9,3,0)</f>
        <v>Impacto / Probabilidad</v>
      </c>
      <c r="V1830" s="177"/>
      <c r="W1830" s="177"/>
      <c r="X1830" s="178" t="s">
        <v>191</v>
      </c>
      <c r="Y1830" s="178" t="s">
        <v>196</v>
      </c>
      <c r="Z1830" s="198">
        <f>IF( AND($X1830&lt;&gt;"", $Y1830&lt;&gt;""), VLOOKUP( IF(ISERROR(VLOOKUP($X1830,Datos!$B$8:$C$13,2,0)),0,VLOOKUP($X1830,Datos!$B$8:$C$13,2,0)), Datos!$I$9:$N$13, IF(ISERROR(VLOOKUP($Y1830,Datos!$B$17:$C$21,2,0)),0,VLOOKUP($Y1830, Datos!$B$17:$C$21,2,0)+1),  0),  "-")</f>
        <v>25</v>
      </c>
      <c r="AA1830" s="177"/>
      <c r="AB1830" s="177"/>
      <c r="AC1830" s="179"/>
      <c r="AD1830" s="180"/>
      <c r="AE1830" s="198">
        <f t="shared" si="87"/>
        <v>22</v>
      </c>
      <c r="AF1830" s="198">
        <f t="shared" si="88"/>
        <v>25</v>
      </c>
      <c r="AG1830" s="178">
        <v>3</v>
      </c>
      <c r="AH1830" s="198" t="str">
        <f>IF(ISERROR(VLOOKUP($AG1830,Datos!$A$9:$E$13,2,0)),"",VLOOKUP($AG1830,Datos!$A$9:$E$13,2,0))</f>
        <v>3 Moderado</v>
      </c>
      <c r="AI1830" s="197" t="str">
        <f>IF(ISERROR(VLOOKUP($AJ1830,Datos!$D$8:$E$13,2,0)),0,VLOOKUP($AJ1830,Datos!$D$8:$E$13,2,0))</f>
        <v>Extremadamente Dañino</v>
      </c>
      <c r="AJ1830" s="198">
        <f>IF(ISERROR(VLOOKUP($X1830,Datos!$B$8:$E$13,3,0)), 0, VLOOKUP($X1830,Datos!$B$8:$E$13,3,0))</f>
        <v>4</v>
      </c>
      <c r="AK1830" s="198">
        <f>IF(ISERROR(VLOOKUP(AL1830,Datos!D1823:E1828,2,0)),0,VLOOKUP(AL1830,Datos!D1823:E1828,2,0))</f>
        <v>0</v>
      </c>
      <c r="AL1830" s="198">
        <f>IF(ISERROR(VLOOKUP(Y1830,Datos!B1823:E1828,3,0)),0,VLOOKUP(Y1830,Datos!B1823:E1828,3,0))</f>
        <v>0</v>
      </c>
      <c r="AM1830" s="198">
        <f t="shared" si="89"/>
        <v>4</v>
      </c>
      <c r="AN1830" s="198" t="str">
        <f>IF(ISERROR(VLOOKUP($AM1830,Datos!$I$24:$J$28,2,0)),"-",VLOOKUP($AM1830,Datos!$I$24:$J$28,2,0))</f>
        <v>Moderado</v>
      </c>
    </row>
    <row r="1831" spans="1:40" s="199" customFormat="1">
      <c r="A1831" s="196"/>
      <c r="B1831" s="177"/>
      <c r="C1831" s="177"/>
      <c r="D1831" s="177"/>
      <c r="E1831" s="177"/>
      <c r="F1831" s="177"/>
      <c r="G1831" s="177"/>
      <c r="H1831" s="177"/>
      <c r="I1831" s="177"/>
      <c r="J1831" s="177"/>
      <c r="K1831" s="177"/>
      <c r="L1831" s="177"/>
      <c r="M1831" s="178" t="s">
        <v>191</v>
      </c>
      <c r="N1831" s="178" t="s">
        <v>194</v>
      </c>
      <c r="O1831" s="198">
        <f>IF( AND($M1831&lt;&gt;"", $N1831&lt;&gt;""), VLOOKUP( IF(ISERROR(VLOOKUP($M1831,Datos!$B$8:$C$13,2,0)),0,VLOOKUP($M1831,Datos!$B$8:$C$13,2,0)), Datos!$I$9:$N$13, IF(ISERROR(VLOOKUP($N1831,Datos!$B$17:$C$21,2,0)),0,VLOOKUP($N1831, Datos!$B$17:$C$21,2,0)+1),  0),  "-")</f>
        <v>22</v>
      </c>
      <c r="P1831" s="177"/>
      <c r="Q1831" s="177"/>
      <c r="R1831" s="177"/>
      <c r="S1831" s="178" t="s">
        <v>40</v>
      </c>
      <c r="T1831" s="198" t="str">
        <f>IF(ISERROR(VLOOKUP($S1831,Datos!$B$25:$C$29,2,0)),"", VLOOKUP($S1831,Datos!$B$25:$C$29,2,0))</f>
        <v>Alta</v>
      </c>
      <c r="U1831" s="198" t="str">
        <f>VLOOKUP($S1831,'Efectividad de Controles'!$B$5:$D$9,3,0)</f>
        <v>Impacto / Probabilidad</v>
      </c>
      <c r="V1831" s="177"/>
      <c r="W1831" s="177"/>
      <c r="X1831" s="178" t="s">
        <v>191</v>
      </c>
      <c r="Y1831" s="178" t="s">
        <v>196</v>
      </c>
      <c r="Z1831" s="198">
        <f>IF( AND($X1831&lt;&gt;"", $Y1831&lt;&gt;""), VLOOKUP( IF(ISERROR(VLOOKUP($X1831,Datos!$B$8:$C$13,2,0)),0,VLOOKUP($X1831,Datos!$B$8:$C$13,2,0)), Datos!$I$9:$N$13, IF(ISERROR(VLOOKUP($Y1831,Datos!$B$17:$C$21,2,0)),0,VLOOKUP($Y1831, Datos!$B$17:$C$21,2,0)+1),  0),  "-")</f>
        <v>25</v>
      </c>
      <c r="AA1831" s="177"/>
      <c r="AB1831" s="177"/>
      <c r="AC1831" s="179"/>
      <c r="AD1831" s="180"/>
      <c r="AE1831" s="198">
        <f t="shared" si="87"/>
        <v>22</v>
      </c>
      <c r="AF1831" s="198">
        <f t="shared" si="88"/>
        <v>25</v>
      </c>
      <c r="AG1831" s="178">
        <v>3</v>
      </c>
      <c r="AH1831" s="198" t="str">
        <f>IF(ISERROR(VLOOKUP($AG1831,Datos!$A$9:$E$13,2,0)),"",VLOOKUP($AG1831,Datos!$A$9:$E$13,2,0))</f>
        <v>3 Moderado</v>
      </c>
      <c r="AI1831" s="197" t="str">
        <f>IF(ISERROR(VLOOKUP($AJ1831,Datos!$D$8:$E$13,2,0)),0,VLOOKUP($AJ1831,Datos!$D$8:$E$13,2,0))</f>
        <v>Extremadamente Dañino</v>
      </c>
      <c r="AJ1831" s="198">
        <f>IF(ISERROR(VLOOKUP($X1831,Datos!$B$8:$E$13,3,0)), 0, VLOOKUP($X1831,Datos!$B$8:$E$13,3,0))</f>
        <v>4</v>
      </c>
      <c r="AK1831" s="198">
        <f>IF(ISERROR(VLOOKUP(AL1831,Datos!D1824:E1829,2,0)),0,VLOOKUP(AL1831,Datos!D1824:E1829,2,0))</f>
        <v>0</v>
      </c>
      <c r="AL1831" s="198">
        <f>IF(ISERROR(VLOOKUP(Y1831,Datos!B1824:E1829,3,0)),0,VLOOKUP(Y1831,Datos!B1824:E1829,3,0))</f>
        <v>0</v>
      </c>
      <c r="AM1831" s="198">
        <f t="shared" si="89"/>
        <v>4</v>
      </c>
      <c r="AN1831" s="198" t="str">
        <f>IF(ISERROR(VLOOKUP($AM1831,Datos!$I$24:$J$28,2,0)),"-",VLOOKUP($AM1831,Datos!$I$24:$J$28,2,0))</f>
        <v>Moderado</v>
      </c>
    </row>
    <row r="1832" spans="1:40" s="199" customFormat="1">
      <c r="A1832" s="196"/>
      <c r="B1832" s="177"/>
      <c r="C1832" s="177"/>
      <c r="D1832" s="177"/>
      <c r="E1832" s="177"/>
      <c r="F1832" s="177"/>
      <c r="G1832" s="177"/>
      <c r="H1832" s="177"/>
      <c r="I1832" s="177"/>
      <c r="J1832" s="177"/>
      <c r="K1832" s="177"/>
      <c r="L1832" s="177"/>
      <c r="M1832" s="178" t="s">
        <v>191</v>
      </c>
      <c r="N1832" s="178" t="s">
        <v>194</v>
      </c>
      <c r="O1832" s="198">
        <f>IF( AND($M1832&lt;&gt;"", $N1832&lt;&gt;""), VLOOKUP( IF(ISERROR(VLOOKUP($M1832,Datos!$B$8:$C$13,2,0)),0,VLOOKUP($M1832,Datos!$B$8:$C$13,2,0)), Datos!$I$9:$N$13, IF(ISERROR(VLOOKUP($N1832,Datos!$B$17:$C$21,2,0)),0,VLOOKUP($N1832, Datos!$B$17:$C$21,2,0)+1),  0),  "-")</f>
        <v>22</v>
      </c>
      <c r="P1832" s="177"/>
      <c r="Q1832" s="177"/>
      <c r="R1832" s="177"/>
      <c r="S1832" s="178" t="s">
        <v>40</v>
      </c>
      <c r="T1832" s="198" t="str">
        <f>IF(ISERROR(VLOOKUP($S1832,Datos!$B$25:$C$29,2,0)),"", VLOOKUP($S1832,Datos!$B$25:$C$29,2,0))</f>
        <v>Alta</v>
      </c>
      <c r="U1832" s="198" t="str">
        <f>VLOOKUP($S1832,'Efectividad de Controles'!$B$5:$D$9,3,0)</f>
        <v>Impacto / Probabilidad</v>
      </c>
      <c r="V1832" s="177"/>
      <c r="W1832" s="177"/>
      <c r="X1832" s="178" t="s">
        <v>191</v>
      </c>
      <c r="Y1832" s="178" t="s">
        <v>196</v>
      </c>
      <c r="Z1832" s="198">
        <f>IF( AND($X1832&lt;&gt;"", $Y1832&lt;&gt;""), VLOOKUP( IF(ISERROR(VLOOKUP($X1832,Datos!$B$8:$C$13,2,0)),0,VLOOKUP($X1832,Datos!$B$8:$C$13,2,0)), Datos!$I$9:$N$13, IF(ISERROR(VLOOKUP($Y1832,Datos!$B$17:$C$21,2,0)),0,VLOOKUP($Y1832, Datos!$B$17:$C$21,2,0)+1),  0),  "-")</f>
        <v>25</v>
      </c>
      <c r="AA1832" s="177"/>
      <c r="AB1832" s="177"/>
      <c r="AC1832" s="179"/>
      <c r="AD1832" s="180"/>
      <c r="AE1832" s="198">
        <f t="shared" si="87"/>
        <v>22</v>
      </c>
      <c r="AF1832" s="198">
        <f t="shared" si="88"/>
        <v>25</v>
      </c>
      <c r="AG1832" s="178">
        <v>3</v>
      </c>
      <c r="AH1832" s="198" t="str">
        <f>IF(ISERROR(VLOOKUP($AG1832,Datos!$A$9:$E$13,2,0)),"",VLOOKUP($AG1832,Datos!$A$9:$E$13,2,0))</f>
        <v>3 Moderado</v>
      </c>
      <c r="AI1832" s="197" t="str">
        <f>IF(ISERROR(VLOOKUP($AJ1832,Datos!$D$8:$E$13,2,0)),0,VLOOKUP($AJ1832,Datos!$D$8:$E$13,2,0))</f>
        <v>Extremadamente Dañino</v>
      </c>
      <c r="AJ1832" s="198">
        <f>IF(ISERROR(VLOOKUP($X1832,Datos!$B$8:$E$13,3,0)), 0, VLOOKUP($X1832,Datos!$B$8:$E$13,3,0))</f>
        <v>4</v>
      </c>
      <c r="AK1832" s="198">
        <f>IF(ISERROR(VLOOKUP(AL1832,Datos!D1825:E1830,2,0)),0,VLOOKUP(AL1832,Datos!D1825:E1830,2,0))</f>
        <v>0</v>
      </c>
      <c r="AL1832" s="198">
        <f>IF(ISERROR(VLOOKUP(Y1832,Datos!B1825:E1830,3,0)),0,VLOOKUP(Y1832,Datos!B1825:E1830,3,0))</f>
        <v>0</v>
      </c>
      <c r="AM1832" s="198">
        <f t="shared" si="89"/>
        <v>4</v>
      </c>
      <c r="AN1832" s="198" t="str">
        <f>IF(ISERROR(VLOOKUP($AM1832,Datos!$I$24:$J$28,2,0)),"-",VLOOKUP($AM1832,Datos!$I$24:$J$28,2,0))</f>
        <v>Moderado</v>
      </c>
    </row>
    <row r="1833" spans="1:40" s="199" customFormat="1">
      <c r="A1833" s="196"/>
      <c r="B1833" s="177"/>
      <c r="C1833" s="177"/>
      <c r="D1833" s="177"/>
      <c r="E1833" s="177"/>
      <c r="F1833" s="177"/>
      <c r="G1833" s="177"/>
      <c r="H1833" s="177"/>
      <c r="I1833" s="177"/>
      <c r="J1833" s="177"/>
      <c r="K1833" s="177"/>
      <c r="L1833" s="177"/>
      <c r="M1833" s="178" t="s">
        <v>191</v>
      </c>
      <c r="N1833" s="178" t="s">
        <v>194</v>
      </c>
      <c r="O1833" s="198">
        <f>IF( AND($M1833&lt;&gt;"", $N1833&lt;&gt;""), VLOOKUP( IF(ISERROR(VLOOKUP($M1833,Datos!$B$8:$C$13,2,0)),0,VLOOKUP($M1833,Datos!$B$8:$C$13,2,0)), Datos!$I$9:$N$13, IF(ISERROR(VLOOKUP($N1833,Datos!$B$17:$C$21,2,0)),0,VLOOKUP($N1833, Datos!$B$17:$C$21,2,0)+1),  0),  "-")</f>
        <v>22</v>
      </c>
      <c r="P1833" s="177"/>
      <c r="Q1833" s="177"/>
      <c r="R1833" s="177"/>
      <c r="S1833" s="178" t="s">
        <v>40</v>
      </c>
      <c r="T1833" s="198" t="str">
        <f>IF(ISERROR(VLOOKUP($S1833,Datos!$B$25:$C$29,2,0)),"", VLOOKUP($S1833,Datos!$B$25:$C$29,2,0))</f>
        <v>Alta</v>
      </c>
      <c r="U1833" s="198" t="str">
        <f>VLOOKUP($S1833,'Efectividad de Controles'!$B$5:$D$9,3,0)</f>
        <v>Impacto / Probabilidad</v>
      </c>
      <c r="V1833" s="177"/>
      <c r="W1833" s="177"/>
      <c r="X1833" s="178" t="s">
        <v>191</v>
      </c>
      <c r="Y1833" s="178" t="s">
        <v>196</v>
      </c>
      <c r="Z1833" s="198">
        <f>IF( AND($X1833&lt;&gt;"", $Y1833&lt;&gt;""), VLOOKUP( IF(ISERROR(VLOOKUP($X1833,Datos!$B$8:$C$13,2,0)),0,VLOOKUP($X1833,Datos!$B$8:$C$13,2,0)), Datos!$I$9:$N$13, IF(ISERROR(VLOOKUP($Y1833,Datos!$B$17:$C$21,2,0)),0,VLOOKUP($Y1833, Datos!$B$17:$C$21,2,0)+1),  0),  "-")</f>
        <v>25</v>
      </c>
      <c r="AA1833" s="177"/>
      <c r="AB1833" s="177"/>
      <c r="AC1833" s="179"/>
      <c r="AD1833" s="180"/>
      <c r="AE1833" s="198">
        <f t="shared" si="87"/>
        <v>22</v>
      </c>
      <c r="AF1833" s="198">
        <f t="shared" si="88"/>
        <v>25</v>
      </c>
      <c r="AG1833" s="178">
        <v>3</v>
      </c>
      <c r="AH1833" s="198" t="str">
        <f>IF(ISERROR(VLOOKUP($AG1833,Datos!$A$9:$E$13,2,0)),"",VLOOKUP($AG1833,Datos!$A$9:$E$13,2,0))</f>
        <v>3 Moderado</v>
      </c>
      <c r="AI1833" s="197" t="str">
        <f>IF(ISERROR(VLOOKUP($AJ1833,Datos!$D$8:$E$13,2,0)),0,VLOOKUP($AJ1833,Datos!$D$8:$E$13,2,0))</f>
        <v>Extremadamente Dañino</v>
      </c>
      <c r="AJ1833" s="198">
        <f>IF(ISERROR(VLOOKUP($X1833,Datos!$B$8:$E$13,3,0)), 0, VLOOKUP($X1833,Datos!$B$8:$E$13,3,0))</f>
        <v>4</v>
      </c>
      <c r="AK1833" s="198">
        <f>IF(ISERROR(VLOOKUP(AL1833,Datos!D1826:E1831,2,0)),0,VLOOKUP(AL1833,Datos!D1826:E1831,2,0))</f>
        <v>0</v>
      </c>
      <c r="AL1833" s="198">
        <f>IF(ISERROR(VLOOKUP(Y1833,Datos!B1826:E1831,3,0)),0,VLOOKUP(Y1833,Datos!B1826:E1831,3,0))</f>
        <v>0</v>
      </c>
      <c r="AM1833" s="198">
        <f t="shared" si="89"/>
        <v>4</v>
      </c>
      <c r="AN1833" s="198" t="str">
        <f>IF(ISERROR(VLOOKUP($AM1833,Datos!$I$24:$J$28,2,0)),"-",VLOOKUP($AM1833,Datos!$I$24:$J$28,2,0))</f>
        <v>Moderado</v>
      </c>
    </row>
    <row r="1834" spans="1:40" s="199" customFormat="1">
      <c r="A1834" s="196"/>
      <c r="B1834" s="177"/>
      <c r="C1834" s="177"/>
      <c r="D1834" s="177"/>
      <c r="E1834" s="177"/>
      <c r="F1834" s="177"/>
      <c r="G1834" s="177"/>
      <c r="H1834" s="177"/>
      <c r="I1834" s="177"/>
      <c r="J1834" s="177"/>
      <c r="K1834" s="177"/>
      <c r="L1834" s="177"/>
      <c r="M1834" s="178" t="s">
        <v>191</v>
      </c>
      <c r="N1834" s="178" t="s">
        <v>194</v>
      </c>
      <c r="O1834" s="198">
        <f>IF( AND($M1834&lt;&gt;"", $N1834&lt;&gt;""), VLOOKUP( IF(ISERROR(VLOOKUP($M1834,Datos!$B$8:$C$13,2,0)),0,VLOOKUP($M1834,Datos!$B$8:$C$13,2,0)), Datos!$I$9:$N$13, IF(ISERROR(VLOOKUP($N1834,Datos!$B$17:$C$21,2,0)),0,VLOOKUP($N1834, Datos!$B$17:$C$21,2,0)+1),  0),  "-")</f>
        <v>22</v>
      </c>
      <c r="P1834" s="177"/>
      <c r="Q1834" s="177"/>
      <c r="R1834" s="177"/>
      <c r="S1834" s="178" t="s">
        <v>40</v>
      </c>
      <c r="T1834" s="198" t="str">
        <f>IF(ISERROR(VLOOKUP($S1834,Datos!$B$25:$C$29,2,0)),"", VLOOKUP($S1834,Datos!$B$25:$C$29,2,0))</f>
        <v>Alta</v>
      </c>
      <c r="U1834" s="198" t="str">
        <f>VLOOKUP($S1834,'Efectividad de Controles'!$B$5:$D$9,3,0)</f>
        <v>Impacto / Probabilidad</v>
      </c>
      <c r="V1834" s="177"/>
      <c r="W1834" s="177"/>
      <c r="X1834" s="178" t="s">
        <v>191</v>
      </c>
      <c r="Y1834" s="178" t="s">
        <v>196</v>
      </c>
      <c r="Z1834" s="198">
        <f>IF( AND($X1834&lt;&gt;"", $Y1834&lt;&gt;""), VLOOKUP( IF(ISERROR(VLOOKUP($X1834,Datos!$B$8:$C$13,2,0)),0,VLOOKUP($X1834,Datos!$B$8:$C$13,2,0)), Datos!$I$9:$N$13, IF(ISERROR(VLOOKUP($Y1834,Datos!$B$17:$C$21,2,0)),0,VLOOKUP($Y1834, Datos!$B$17:$C$21,2,0)+1),  0),  "-")</f>
        <v>25</v>
      </c>
      <c r="AA1834" s="177"/>
      <c r="AB1834" s="177"/>
      <c r="AC1834" s="179"/>
      <c r="AD1834" s="180"/>
      <c r="AE1834" s="198">
        <f t="shared" si="87"/>
        <v>22</v>
      </c>
      <c r="AF1834" s="198">
        <f t="shared" si="88"/>
        <v>25</v>
      </c>
      <c r="AG1834" s="178">
        <v>3</v>
      </c>
      <c r="AH1834" s="198" t="str">
        <f>IF(ISERROR(VLOOKUP($AG1834,Datos!$A$9:$E$13,2,0)),"",VLOOKUP($AG1834,Datos!$A$9:$E$13,2,0))</f>
        <v>3 Moderado</v>
      </c>
      <c r="AI1834" s="197" t="str">
        <f>IF(ISERROR(VLOOKUP($AJ1834,Datos!$D$8:$E$13,2,0)),0,VLOOKUP($AJ1834,Datos!$D$8:$E$13,2,0))</f>
        <v>Extremadamente Dañino</v>
      </c>
      <c r="AJ1834" s="198">
        <f>IF(ISERROR(VLOOKUP($X1834,Datos!$B$8:$E$13,3,0)), 0, VLOOKUP($X1834,Datos!$B$8:$E$13,3,0))</f>
        <v>4</v>
      </c>
      <c r="AK1834" s="198">
        <f>IF(ISERROR(VLOOKUP(AL1834,Datos!D1827:E1832,2,0)),0,VLOOKUP(AL1834,Datos!D1827:E1832,2,0))</f>
        <v>0</v>
      </c>
      <c r="AL1834" s="198">
        <f>IF(ISERROR(VLOOKUP(Y1834,Datos!B1827:E1832,3,0)),0,VLOOKUP(Y1834,Datos!B1827:E1832,3,0))</f>
        <v>0</v>
      </c>
      <c r="AM1834" s="198">
        <f t="shared" si="89"/>
        <v>4</v>
      </c>
      <c r="AN1834" s="198" t="str">
        <f>IF(ISERROR(VLOOKUP($AM1834,Datos!$I$24:$J$28,2,0)),"-",VLOOKUP($AM1834,Datos!$I$24:$J$28,2,0))</f>
        <v>Moderado</v>
      </c>
    </row>
    <row r="1835" spans="1:40" s="199" customFormat="1">
      <c r="A1835" s="196"/>
      <c r="B1835" s="177"/>
      <c r="C1835" s="177"/>
      <c r="D1835" s="177"/>
      <c r="E1835" s="177"/>
      <c r="F1835" s="177"/>
      <c r="G1835" s="177"/>
      <c r="H1835" s="177"/>
      <c r="I1835" s="177"/>
      <c r="J1835" s="177"/>
      <c r="K1835" s="177"/>
      <c r="L1835" s="177"/>
      <c r="M1835" s="178" t="s">
        <v>191</v>
      </c>
      <c r="N1835" s="178" t="s">
        <v>194</v>
      </c>
      <c r="O1835" s="198">
        <f>IF( AND($M1835&lt;&gt;"", $N1835&lt;&gt;""), VLOOKUP( IF(ISERROR(VLOOKUP($M1835,Datos!$B$8:$C$13,2,0)),0,VLOOKUP($M1835,Datos!$B$8:$C$13,2,0)), Datos!$I$9:$N$13, IF(ISERROR(VLOOKUP($N1835,Datos!$B$17:$C$21,2,0)),0,VLOOKUP($N1835, Datos!$B$17:$C$21,2,0)+1),  0),  "-")</f>
        <v>22</v>
      </c>
      <c r="P1835" s="177"/>
      <c r="Q1835" s="177"/>
      <c r="R1835" s="177"/>
      <c r="S1835" s="178" t="s">
        <v>40</v>
      </c>
      <c r="T1835" s="198" t="str">
        <f>IF(ISERROR(VLOOKUP($S1835,Datos!$B$25:$C$29,2,0)),"", VLOOKUP($S1835,Datos!$B$25:$C$29,2,0))</f>
        <v>Alta</v>
      </c>
      <c r="U1835" s="198" t="str">
        <f>VLOOKUP($S1835,'Efectividad de Controles'!$B$5:$D$9,3,0)</f>
        <v>Impacto / Probabilidad</v>
      </c>
      <c r="V1835" s="177"/>
      <c r="W1835" s="177"/>
      <c r="X1835" s="178" t="s">
        <v>191</v>
      </c>
      <c r="Y1835" s="178" t="s">
        <v>196</v>
      </c>
      <c r="Z1835" s="198">
        <f>IF( AND($X1835&lt;&gt;"", $Y1835&lt;&gt;""), VLOOKUP( IF(ISERROR(VLOOKUP($X1835,Datos!$B$8:$C$13,2,0)),0,VLOOKUP($X1835,Datos!$B$8:$C$13,2,0)), Datos!$I$9:$N$13, IF(ISERROR(VLOOKUP($Y1835,Datos!$B$17:$C$21,2,0)),0,VLOOKUP($Y1835, Datos!$B$17:$C$21,2,0)+1),  0),  "-")</f>
        <v>25</v>
      </c>
      <c r="AA1835" s="177"/>
      <c r="AB1835" s="177"/>
      <c r="AC1835" s="179"/>
      <c r="AD1835" s="180"/>
      <c r="AE1835" s="198">
        <f t="shared" si="87"/>
        <v>22</v>
      </c>
      <c r="AF1835" s="198">
        <f t="shared" si="88"/>
        <v>25</v>
      </c>
      <c r="AG1835" s="178">
        <v>3</v>
      </c>
      <c r="AH1835" s="198" t="str">
        <f>IF(ISERROR(VLOOKUP($AG1835,Datos!$A$9:$E$13,2,0)),"",VLOOKUP($AG1835,Datos!$A$9:$E$13,2,0))</f>
        <v>3 Moderado</v>
      </c>
      <c r="AI1835" s="197" t="str">
        <f>IF(ISERROR(VLOOKUP($AJ1835,Datos!$D$8:$E$13,2,0)),0,VLOOKUP($AJ1835,Datos!$D$8:$E$13,2,0))</f>
        <v>Extremadamente Dañino</v>
      </c>
      <c r="AJ1835" s="198">
        <f>IF(ISERROR(VLOOKUP($X1835,Datos!$B$8:$E$13,3,0)), 0, VLOOKUP($X1835,Datos!$B$8:$E$13,3,0))</f>
        <v>4</v>
      </c>
      <c r="AK1835" s="198">
        <f>IF(ISERROR(VLOOKUP(AL1835,Datos!D1828:E1833,2,0)),0,VLOOKUP(AL1835,Datos!D1828:E1833,2,0))</f>
        <v>0</v>
      </c>
      <c r="AL1835" s="198">
        <f>IF(ISERROR(VLOOKUP(Y1835,Datos!B1828:E1833,3,0)),0,VLOOKUP(Y1835,Datos!B1828:E1833,3,0))</f>
        <v>0</v>
      </c>
      <c r="AM1835" s="198">
        <f t="shared" si="89"/>
        <v>4</v>
      </c>
      <c r="AN1835" s="198" t="str">
        <f>IF(ISERROR(VLOOKUP($AM1835,Datos!$I$24:$J$28,2,0)),"-",VLOOKUP($AM1835,Datos!$I$24:$J$28,2,0))</f>
        <v>Moderado</v>
      </c>
    </row>
    <row r="1836" spans="1:40" s="199" customFormat="1">
      <c r="A1836" s="196"/>
      <c r="B1836" s="177"/>
      <c r="C1836" s="177"/>
      <c r="D1836" s="177"/>
      <c r="E1836" s="177"/>
      <c r="F1836" s="177"/>
      <c r="G1836" s="177"/>
      <c r="H1836" s="177"/>
      <c r="I1836" s="177"/>
      <c r="J1836" s="177"/>
      <c r="K1836" s="177"/>
      <c r="L1836" s="177"/>
      <c r="M1836" s="178" t="s">
        <v>191</v>
      </c>
      <c r="N1836" s="178" t="s">
        <v>194</v>
      </c>
      <c r="O1836" s="198">
        <f>IF( AND($M1836&lt;&gt;"", $N1836&lt;&gt;""), VLOOKUP( IF(ISERROR(VLOOKUP($M1836,Datos!$B$8:$C$13,2,0)),0,VLOOKUP($M1836,Datos!$B$8:$C$13,2,0)), Datos!$I$9:$N$13, IF(ISERROR(VLOOKUP($N1836,Datos!$B$17:$C$21,2,0)),0,VLOOKUP($N1836, Datos!$B$17:$C$21,2,0)+1),  0),  "-")</f>
        <v>22</v>
      </c>
      <c r="P1836" s="177"/>
      <c r="Q1836" s="177"/>
      <c r="R1836" s="177"/>
      <c r="S1836" s="178" t="s">
        <v>40</v>
      </c>
      <c r="T1836" s="198" t="str">
        <f>IF(ISERROR(VLOOKUP($S1836,Datos!$B$25:$C$29,2,0)),"", VLOOKUP($S1836,Datos!$B$25:$C$29,2,0))</f>
        <v>Alta</v>
      </c>
      <c r="U1836" s="198" t="str">
        <f>VLOOKUP($S1836,'Efectividad de Controles'!$B$5:$D$9,3,0)</f>
        <v>Impacto / Probabilidad</v>
      </c>
      <c r="V1836" s="177"/>
      <c r="W1836" s="177"/>
      <c r="X1836" s="178" t="s">
        <v>191</v>
      </c>
      <c r="Y1836" s="178" t="s">
        <v>196</v>
      </c>
      <c r="Z1836" s="198">
        <f>IF( AND($X1836&lt;&gt;"", $Y1836&lt;&gt;""), VLOOKUP( IF(ISERROR(VLOOKUP($X1836,Datos!$B$8:$C$13,2,0)),0,VLOOKUP($X1836,Datos!$B$8:$C$13,2,0)), Datos!$I$9:$N$13, IF(ISERROR(VLOOKUP($Y1836,Datos!$B$17:$C$21,2,0)),0,VLOOKUP($Y1836, Datos!$B$17:$C$21,2,0)+1),  0),  "-")</f>
        <v>25</v>
      </c>
      <c r="AA1836" s="177"/>
      <c r="AB1836" s="177"/>
      <c r="AC1836" s="179"/>
      <c r="AD1836" s="180"/>
      <c r="AE1836" s="198">
        <f t="shared" si="87"/>
        <v>22</v>
      </c>
      <c r="AF1836" s="198">
        <f t="shared" si="88"/>
        <v>25</v>
      </c>
      <c r="AG1836" s="178">
        <v>3</v>
      </c>
      <c r="AH1836" s="198" t="str">
        <f>IF(ISERROR(VLOOKUP($AG1836,Datos!$A$9:$E$13,2,0)),"",VLOOKUP($AG1836,Datos!$A$9:$E$13,2,0))</f>
        <v>3 Moderado</v>
      </c>
      <c r="AI1836" s="197" t="str">
        <f>IF(ISERROR(VLOOKUP($AJ1836,Datos!$D$8:$E$13,2,0)),0,VLOOKUP($AJ1836,Datos!$D$8:$E$13,2,0))</f>
        <v>Extremadamente Dañino</v>
      </c>
      <c r="AJ1836" s="198">
        <f>IF(ISERROR(VLOOKUP($X1836,Datos!$B$8:$E$13,3,0)), 0, VLOOKUP($X1836,Datos!$B$8:$E$13,3,0))</f>
        <v>4</v>
      </c>
      <c r="AK1836" s="198">
        <f>IF(ISERROR(VLOOKUP(AL1836,Datos!D1829:E1834,2,0)),0,VLOOKUP(AL1836,Datos!D1829:E1834,2,0))</f>
        <v>0</v>
      </c>
      <c r="AL1836" s="198">
        <f>IF(ISERROR(VLOOKUP(Y1836,Datos!B1829:E1834,3,0)),0,VLOOKUP(Y1836,Datos!B1829:E1834,3,0))</f>
        <v>0</v>
      </c>
      <c r="AM1836" s="198">
        <f t="shared" si="89"/>
        <v>4</v>
      </c>
      <c r="AN1836" s="198" t="str">
        <f>IF(ISERROR(VLOOKUP($AM1836,Datos!$I$24:$J$28,2,0)),"-",VLOOKUP($AM1836,Datos!$I$24:$J$28,2,0))</f>
        <v>Moderado</v>
      </c>
    </row>
    <row r="1837" spans="1:40" s="199" customFormat="1">
      <c r="A1837" s="196"/>
      <c r="B1837" s="177"/>
      <c r="C1837" s="177"/>
      <c r="D1837" s="177"/>
      <c r="E1837" s="177"/>
      <c r="F1837" s="177"/>
      <c r="G1837" s="177"/>
      <c r="H1837" s="177"/>
      <c r="I1837" s="177"/>
      <c r="J1837" s="177"/>
      <c r="K1837" s="177"/>
      <c r="L1837" s="177"/>
      <c r="M1837" s="178" t="s">
        <v>191</v>
      </c>
      <c r="N1837" s="178" t="s">
        <v>194</v>
      </c>
      <c r="O1837" s="198">
        <f>IF( AND($M1837&lt;&gt;"", $N1837&lt;&gt;""), VLOOKUP( IF(ISERROR(VLOOKUP($M1837,Datos!$B$8:$C$13,2,0)),0,VLOOKUP($M1837,Datos!$B$8:$C$13,2,0)), Datos!$I$9:$N$13, IF(ISERROR(VLOOKUP($N1837,Datos!$B$17:$C$21,2,0)),0,VLOOKUP($N1837, Datos!$B$17:$C$21,2,0)+1),  0),  "-")</f>
        <v>22</v>
      </c>
      <c r="P1837" s="177"/>
      <c r="Q1837" s="177"/>
      <c r="R1837" s="177"/>
      <c r="S1837" s="178" t="s">
        <v>40</v>
      </c>
      <c r="T1837" s="198" t="str">
        <f>IF(ISERROR(VLOOKUP($S1837,Datos!$B$25:$C$29,2,0)),"", VLOOKUP($S1837,Datos!$B$25:$C$29,2,0))</f>
        <v>Alta</v>
      </c>
      <c r="U1837" s="198" t="str">
        <f>VLOOKUP($S1837,'Efectividad de Controles'!$B$5:$D$9,3,0)</f>
        <v>Impacto / Probabilidad</v>
      </c>
      <c r="V1837" s="177"/>
      <c r="W1837" s="177"/>
      <c r="X1837" s="178" t="s">
        <v>191</v>
      </c>
      <c r="Y1837" s="178" t="s">
        <v>196</v>
      </c>
      <c r="Z1837" s="198">
        <f>IF( AND($X1837&lt;&gt;"", $Y1837&lt;&gt;""), VLOOKUP( IF(ISERROR(VLOOKUP($X1837,Datos!$B$8:$C$13,2,0)),0,VLOOKUP($X1837,Datos!$B$8:$C$13,2,0)), Datos!$I$9:$N$13, IF(ISERROR(VLOOKUP($Y1837,Datos!$B$17:$C$21,2,0)),0,VLOOKUP($Y1837, Datos!$B$17:$C$21,2,0)+1),  0),  "-")</f>
        <v>25</v>
      </c>
      <c r="AA1837" s="177"/>
      <c r="AB1837" s="177"/>
      <c r="AC1837" s="179"/>
      <c r="AD1837" s="180"/>
      <c r="AE1837" s="198">
        <f t="shared" si="87"/>
        <v>22</v>
      </c>
      <c r="AF1837" s="198">
        <f t="shared" si="88"/>
        <v>25</v>
      </c>
      <c r="AG1837" s="178">
        <v>3</v>
      </c>
      <c r="AH1837" s="198" t="str">
        <f>IF(ISERROR(VLOOKUP($AG1837,Datos!$A$9:$E$13,2,0)),"",VLOOKUP($AG1837,Datos!$A$9:$E$13,2,0))</f>
        <v>3 Moderado</v>
      </c>
      <c r="AI1837" s="197" t="str">
        <f>IF(ISERROR(VLOOKUP($AJ1837,Datos!$D$8:$E$13,2,0)),0,VLOOKUP($AJ1837,Datos!$D$8:$E$13,2,0))</f>
        <v>Extremadamente Dañino</v>
      </c>
      <c r="AJ1837" s="198">
        <f>IF(ISERROR(VLOOKUP($X1837,Datos!$B$8:$E$13,3,0)), 0, VLOOKUP($X1837,Datos!$B$8:$E$13,3,0))</f>
        <v>4</v>
      </c>
      <c r="AK1837" s="198">
        <f>IF(ISERROR(VLOOKUP(AL1837,Datos!D1830:E1835,2,0)),0,VLOOKUP(AL1837,Datos!D1830:E1835,2,0))</f>
        <v>0</v>
      </c>
      <c r="AL1837" s="198">
        <f>IF(ISERROR(VLOOKUP(Y1837,Datos!B1830:E1835,3,0)),0,VLOOKUP(Y1837,Datos!B1830:E1835,3,0))</f>
        <v>0</v>
      </c>
      <c r="AM1837" s="198">
        <f t="shared" si="89"/>
        <v>4</v>
      </c>
      <c r="AN1837" s="198" t="str">
        <f>IF(ISERROR(VLOOKUP($AM1837,Datos!$I$24:$J$28,2,0)),"-",VLOOKUP($AM1837,Datos!$I$24:$J$28,2,0))</f>
        <v>Moderado</v>
      </c>
    </row>
    <row r="1838" spans="1:40" s="199" customFormat="1">
      <c r="A1838" s="196"/>
      <c r="B1838" s="177"/>
      <c r="C1838" s="177"/>
      <c r="D1838" s="177"/>
      <c r="E1838" s="177"/>
      <c r="F1838" s="177"/>
      <c r="G1838" s="177"/>
      <c r="H1838" s="177"/>
      <c r="I1838" s="177"/>
      <c r="J1838" s="177"/>
      <c r="K1838" s="177"/>
      <c r="L1838" s="177"/>
      <c r="M1838" s="178" t="s">
        <v>191</v>
      </c>
      <c r="N1838" s="178" t="s">
        <v>194</v>
      </c>
      <c r="O1838" s="198">
        <f>IF( AND($M1838&lt;&gt;"", $N1838&lt;&gt;""), VLOOKUP( IF(ISERROR(VLOOKUP($M1838,Datos!$B$8:$C$13,2,0)),0,VLOOKUP($M1838,Datos!$B$8:$C$13,2,0)), Datos!$I$9:$N$13, IF(ISERROR(VLOOKUP($N1838,Datos!$B$17:$C$21,2,0)),0,VLOOKUP($N1838, Datos!$B$17:$C$21,2,0)+1),  0),  "-")</f>
        <v>22</v>
      </c>
      <c r="P1838" s="177"/>
      <c r="Q1838" s="177"/>
      <c r="R1838" s="177"/>
      <c r="S1838" s="178" t="s">
        <v>40</v>
      </c>
      <c r="T1838" s="198" t="str">
        <f>IF(ISERROR(VLOOKUP($S1838,Datos!$B$25:$C$29,2,0)),"", VLOOKUP($S1838,Datos!$B$25:$C$29,2,0))</f>
        <v>Alta</v>
      </c>
      <c r="U1838" s="198" t="str">
        <f>VLOOKUP($S1838,'Efectividad de Controles'!$B$5:$D$9,3,0)</f>
        <v>Impacto / Probabilidad</v>
      </c>
      <c r="V1838" s="177"/>
      <c r="W1838" s="177"/>
      <c r="X1838" s="178" t="s">
        <v>191</v>
      </c>
      <c r="Y1838" s="178" t="s">
        <v>196</v>
      </c>
      <c r="Z1838" s="198">
        <f>IF( AND($X1838&lt;&gt;"", $Y1838&lt;&gt;""), VLOOKUP( IF(ISERROR(VLOOKUP($X1838,Datos!$B$8:$C$13,2,0)),0,VLOOKUP($X1838,Datos!$B$8:$C$13,2,0)), Datos!$I$9:$N$13, IF(ISERROR(VLOOKUP($Y1838,Datos!$B$17:$C$21,2,0)),0,VLOOKUP($Y1838, Datos!$B$17:$C$21,2,0)+1),  0),  "-")</f>
        <v>25</v>
      </c>
      <c r="AA1838" s="177"/>
      <c r="AB1838" s="177"/>
      <c r="AC1838" s="179"/>
      <c r="AD1838" s="180"/>
      <c r="AE1838" s="198">
        <f t="shared" si="87"/>
        <v>22</v>
      </c>
      <c r="AF1838" s="198">
        <f t="shared" si="88"/>
        <v>25</v>
      </c>
      <c r="AG1838" s="178">
        <v>3</v>
      </c>
      <c r="AH1838" s="198" t="str">
        <f>IF(ISERROR(VLOOKUP($AG1838,Datos!$A$9:$E$13,2,0)),"",VLOOKUP($AG1838,Datos!$A$9:$E$13,2,0))</f>
        <v>3 Moderado</v>
      </c>
      <c r="AI1838" s="197" t="str">
        <f>IF(ISERROR(VLOOKUP($AJ1838,Datos!$D$8:$E$13,2,0)),0,VLOOKUP($AJ1838,Datos!$D$8:$E$13,2,0))</f>
        <v>Extremadamente Dañino</v>
      </c>
      <c r="AJ1838" s="198">
        <f>IF(ISERROR(VLOOKUP($X1838,Datos!$B$8:$E$13,3,0)), 0, VLOOKUP($X1838,Datos!$B$8:$E$13,3,0))</f>
        <v>4</v>
      </c>
      <c r="AK1838" s="198">
        <f>IF(ISERROR(VLOOKUP(AL1838,Datos!D1831:E1836,2,0)),0,VLOOKUP(AL1838,Datos!D1831:E1836,2,0))</f>
        <v>0</v>
      </c>
      <c r="AL1838" s="198">
        <f>IF(ISERROR(VLOOKUP(Y1838,Datos!B1831:E1836,3,0)),0,VLOOKUP(Y1838,Datos!B1831:E1836,3,0))</f>
        <v>0</v>
      </c>
      <c r="AM1838" s="198">
        <f t="shared" si="89"/>
        <v>4</v>
      </c>
      <c r="AN1838" s="198" t="str">
        <f>IF(ISERROR(VLOOKUP($AM1838,Datos!$I$24:$J$28,2,0)),"-",VLOOKUP($AM1838,Datos!$I$24:$J$28,2,0))</f>
        <v>Moderado</v>
      </c>
    </row>
    <row r="1839" spans="1:40" s="199" customFormat="1">
      <c r="A1839" s="196"/>
      <c r="B1839" s="177"/>
      <c r="C1839" s="177"/>
      <c r="D1839" s="177"/>
      <c r="E1839" s="177"/>
      <c r="F1839" s="177"/>
      <c r="G1839" s="177"/>
      <c r="H1839" s="177"/>
      <c r="I1839" s="177"/>
      <c r="J1839" s="177"/>
      <c r="K1839" s="177"/>
      <c r="L1839" s="177"/>
      <c r="M1839" s="178" t="s">
        <v>191</v>
      </c>
      <c r="N1839" s="178" t="s">
        <v>194</v>
      </c>
      <c r="O1839" s="198">
        <f>IF( AND($M1839&lt;&gt;"", $N1839&lt;&gt;""), VLOOKUP( IF(ISERROR(VLOOKUP($M1839,Datos!$B$8:$C$13,2,0)),0,VLOOKUP($M1839,Datos!$B$8:$C$13,2,0)), Datos!$I$9:$N$13, IF(ISERROR(VLOOKUP($N1839,Datos!$B$17:$C$21,2,0)),0,VLOOKUP($N1839, Datos!$B$17:$C$21,2,0)+1),  0),  "-")</f>
        <v>22</v>
      </c>
      <c r="P1839" s="177"/>
      <c r="Q1839" s="177"/>
      <c r="R1839" s="177"/>
      <c r="S1839" s="178" t="s">
        <v>40</v>
      </c>
      <c r="T1839" s="198" t="str">
        <f>IF(ISERROR(VLOOKUP($S1839,Datos!$B$25:$C$29,2,0)),"", VLOOKUP($S1839,Datos!$B$25:$C$29,2,0))</f>
        <v>Alta</v>
      </c>
      <c r="U1839" s="198" t="str">
        <f>VLOOKUP($S1839,'Efectividad de Controles'!$B$5:$D$9,3,0)</f>
        <v>Impacto / Probabilidad</v>
      </c>
      <c r="V1839" s="177"/>
      <c r="W1839" s="177"/>
      <c r="X1839" s="178" t="s">
        <v>191</v>
      </c>
      <c r="Y1839" s="178" t="s">
        <v>196</v>
      </c>
      <c r="Z1839" s="198">
        <f>IF( AND($X1839&lt;&gt;"", $Y1839&lt;&gt;""), VLOOKUP( IF(ISERROR(VLOOKUP($X1839,Datos!$B$8:$C$13,2,0)),0,VLOOKUP($X1839,Datos!$B$8:$C$13,2,0)), Datos!$I$9:$N$13, IF(ISERROR(VLOOKUP($Y1839,Datos!$B$17:$C$21,2,0)),0,VLOOKUP($Y1839, Datos!$B$17:$C$21,2,0)+1),  0),  "-")</f>
        <v>25</v>
      </c>
      <c r="AA1839" s="177"/>
      <c r="AB1839" s="177"/>
      <c r="AC1839" s="179"/>
      <c r="AD1839" s="180"/>
      <c r="AE1839" s="198">
        <f t="shared" si="87"/>
        <v>22</v>
      </c>
      <c r="AF1839" s="198">
        <f t="shared" si="88"/>
        <v>25</v>
      </c>
      <c r="AG1839" s="178">
        <v>3</v>
      </c>
      <c r="AH1839" s="198" t="str">
        <f>IF(ISERROR(VLOOKUP($AG1839,Datos!$A$9:$E$13,2,0)),"",VLOOKUP($AG1839,Datos!$A$9:$E$13,2,0))</f>
        <v>3 Moderado</v>
      </c>
      <c r="AI1839" s="197" t="str">
        <f>IF(ISERROR(VLOOKUP($AJ1839,Datos!$D$8:$E$13,2,0)),0,VLOOKUP($AJ1839,Datos!$D$8:$E$13,2,0))</f>
        <v>Extremadamente Dañino</v>
      </c>
      <c r="AJ1839" s="198">
        <f>IF(ISERROR(VLOOKUP($X1839,Datos!$B$8:$E$13,3,0)), 0, VLOOKUP($X1839,Datos!$B$8:$E$13,3,0))</f>
        <v>4</v>
      </c>
      <c r="AK1839" s="198">
        <f>IF(ISERROR(VLOOKUP(AL1839,Datos!D1832:E1837,2,0)),0,VLOOKUP(AL1839,Datos!D1832:E1837,2,0))</f>
        <v>0</v>
      </c>
      <c r="AL1839" s="198">
        <f>IF(ISERROR(VLOOKUP(Y1839,Datos!B1832:E1837,3,0)),0,VLOOKUP(Y1839,Datos!B1832:E1837,3,0))</f>
        <v>0</v>
      </c>
      <c r="AM1839" s="198">
        <f t="shared" si="89"/>
        <v>4</v>
      </c>
      <c r="AN1839" s="198" t="str">
        <f>IF(ISERROR(VLOOKUP($AM1839,Datos!$I$24:$J$28,2,0)),"-",VLOOKUP($AM1839,Datos!$I$24:$J$28,2,0))</f>
        <v>Moderado</v>
      </c>
    </row>
    <row r="1840" spans="1:40" s="199" customFormat="1">
      <c r="A1840" s="196"/>
      <c r="B1840" s="177"/>
      <c r="C1840" s="177"/>
      <c r="D1840" s="177"/>
      <c r="E1840" s="177"/>
      <c r="F1840" s="177"/>
      <c r="G1840" s="177"/>
      <c r="H1840" s="177"/>
      <c r="I1840" s="177"/>
      <c r="J1840" s="177"/>
      <c r="K1840" s="177"/>
      <c r="L1840" s="177"/>
      <c r="M1840" s="178" t="s">
        <v>191</v>
      </c>
      <c r="N1840" s="178" t="s">
        <v>194</v>
      </c>
      <c r="O1840" s="198">
        <f>IF( AND($M1840&lt;&gt;"", $N1840&lt;&gt;""), VLOOKUP( IF(ISERROR(VLOOKUP($M1840,Datos!$B$8:$C$13,2,0)),0,VLOOKUP($M1840,Datos!$B$8:$C$13,2,0)), Datos!$I$9:$N$13, IF(ISERROR(VLOOKUP($N1840,Datos!$B$17:$C$21,2,0)),0,VLOOKUP($N1840, Datos!$B$17:$C$21,2,0)+1),  0),  "-")</f>
        <v>22</v>
      </c>
      <c r="P1840" s="177"/>
      <c r="Q1840" s="177"/>
      <c r="R1840" s="177"/>
      <c r="S1840" s="178" t="s">
        <v>40</v>
      </c>
      <c r="T1840" s="198" t="str">
        <f>IF(ISERROR(VLOOKUP($S1840,Datos!$B$25:$C$29,2,0)),"", VLOOKUP($S1840,Datos!$B$25:$C$29,2,0))</f>
        <v>Alta</v>
      </c>
      <c r="U1840" s="198" t="str">
        <f>VLOOKUP($S1840,'Efectividad de Controles'!$B$5:$D$9,3,0)</f>
        <v>Impacto / Probabilidad</v>
      </c>
      <c r="V1840" s="177"/>
      <c r="W1840" s="177"/>
      <c r="X1840" s="178" t="s">
        <v>191</v>
      </c>
      <c r="Y1840" s="178" t="s">
        <v>196</v>
      </c>
      <c r="Z1840" s="198">
        <f>IF( AND($X1840&lt;&gt;"", $Y1840&lt;&gt;""), VLOOKUP( IF(ISERROR(VLOOKUP($X1840,Datos!$B$8:$C$13,2,0)),0,VLOOKUP($X1840,Datos!$B$8:$C$13,2,0)), Datos!$I$9:$N$13, IF(ISERROR(VLOOKUP($Y1840,Datos!$B$17:$C$21,2,0)),0,VLOOKUP($Y1840, Datos!$B$17:$C$21,2,0)+1),  0),  "-")</f>
        <v>25</v>
      </c>
      <c r="AA1840" s="177"/>
      <c r="AB1840" s="177"/>
      <c r="AC1840" s="179"/>
      <c r="AD1840" s="180"/>
      <c r="AE1840" s="198">
        <f t="shared" si="87"/>
        <v>22</v>
      </c>
      <c r="AF1840" s="198">
        <f t="shared" si="88"/>
        <v>25</v>
      </c>
      <c r="AG1840" s="178">
        <v>3</v>
      </c>
      <c r="AH1840" s="198" t="str">
        <f>IF(ISERROR(VLOOKUP($AG1840,Datos!$A$9:$E$13,2,0)),"",VLOOKUP($AG1840,Datos!$A$9:$E$13,2,0))</f>
        <v>3 Moderado</v>
      </c>
      <c r="AI1840" s="197" t="str">
        <f>IF(ISERROR(VLOOKUP($AJ1840,Datos!$D$8:$E$13,2,0)),0,VLOOKUP($AJ1840,Datos!$D$8:$E$13,2,0))</f>
        <v>Extremadamente Dañino</v>
      </c>
      <c r="AJ1840" s="198">
        <f>IF(ISERROR(VLOOKUP($X1840,Datos!$B$8:$E$13,3,0)), 0, VLOOKUP($X1840,Datos!$B$8:$E$13,3,0))</f>
        <v>4</v>
      </c>
      <c r="AK1840" s="198">
        <f>IF(ISERROR(VLOOKUP(AL1840,Datos!D1833:E1838,2,0)),0,VLOOKUP(AL1840,Datos!D1833:E1838,2,0))</f>
        <v>0</v>
      </c>
      <c r="AL1840" s="198">
        <f>IF(ISERROR(VLOOKUP(Y1840,Datos!B1833:E1838,3,0)),0,VLOOKUP(Y1840,Datos!B1833:E1838,3,0))</f>
        <v>0</v>
      </c>
      <c r="AM1840" s="198">
        <f t="shared" si="89"/>
        <v>4</v>
      </c>
      <c r="AN1840" s="198" t="str">
        <f>IF(ISERROR(VLOOKUP($AM1840,Datos!$I$24:$J$28,2,0)),"-",VLOOKUP($AM1840,Datos!$I$24:$J$28,2,0))</f>
        <v>Moderado</v>
      </c>
    </row>
    <row r="1841" spans="1:40" s="199" customFormat="1">
      <c r="A1841" s="196"/>
      <c r="B1841" s="177"/>
      <c r="C1841" s="177"/>
      <c r="D1841" s="177"/>
      <c r="E1841" s="177"/>
      <c r="F1841" s="177"/>
      <c r="G1841" s="177"/>
      <c r="H1841" s="177"/>
      <c r="I1841" s="177"/>
      <c r="J1841" s="177"/>
      <c r="K1841" s="177"/>
      <c r="L1841" s="177"/>
      <c r="M1841" s="178" t="s">
        <v>191</v>
      </c>
      <c r="N1841" s="178" t="s">
        <v>194</v>
      </c>
      <c r="O1841" s="198">
        <f>IF( AND($M1841&lt;&gt;"", $N1841&lt;&gt;""), VLOOKUP( IF(ISERROR(VLOOKUP($M1841,Datos!$B$8:$C$13,2,0)),0,VLOOKUP($M1841,Datos!$B$8:$C$13,2,0)), Datos!$I$9:$N$13, IF(ISERROR(VLOOKUP($N1841,Datos!$B$17:$C$21,2,0)),0,VLOOKUP($N1841, Datos!$B$17:$C$21,2,0)+1),  0),  "-")</f>
        <v>22</v>
      </c>
      <c r="P1841" s="177"/>
      <c r="Q1841" s="177"/>
      <c r="R1841" s="177"/>
      <c r="S1841" s="178" t="s">
        <v>40</v>
      </c>
      <c r="T1841" s="198" t="str">
        <f>IF(ISERROR(VLOOKUP($S1841,Datos!$B$25:$C$29,2,0)),"", VLOOKUP($S1841,Datos!$B$25:$C$29,2,0))</f>
        <v>Alta</v>
      </c>
      <c r="U1841" s="198" t="str">
        <f>VLOOKUP($S1841,'Efectividad de Controles'!$B$5:$D$9,3,0)</f>
        <v>Impacto / Probabilidad</v>
      </c>
      <c r="V1841" s="177"/>
      <c r="W1841" s="177"/>
      <c r="X1841" s="178" t="s">
        <v>191</v>
      </c>
      <c r="Y1841" s="178" t="s">
        <v>196</v>
      </c>
      <c r="Z1841" s="198">
        <f>IF( AND($X1841&lt;&gt;"", $Y1841&lt;&gt;""), VLOOKUP( IF(ISERROR(VLOOKUP($X1841,Datos!$B$8:$C$13,2,0)),0,VLOOKUP($X1841,Datos!$B$8:$C$13,2,0)), Datos!$I$9:$N$13, IF(ISERROR(VLOOKUP($Y1841,Datos!$B$17:$C$21,2,0)),0,VLOOKUP($Y1841, Datos!$B$17:$C$21,2,0)+1),  0),  "-")</f>
        <v>25</v>
      </c>
      <c r="AA1841" s="177"/>
      <c r="AB1841" s="177"/>
      <c r="AC1841" s="179"/>
      <c r="AD1841" s="180"/>
      <c r="AE1841" s="198">
        <f t="shared" si="87"/>
        <v>22</v>
      </c>
      <c r="AF1841" s="198">
        <f t="shared" si="88"/>
        <v>25</v>
      </c>
      <c r="AG1841" s="178">
        <v>3</v>
      </c>
      <c r="AH1841" s="198" t="str">
        <f>IF(ISERROR(VLOOKUP($AG1841,Datos!$A$9:$E$13,2,0)),"",VLOOKUP($AG1841,Datos!$A$9:$E$13,2,0))</f>
        <v>3 Moderado</v>
      </c>
      <c r="AI1841" s="197" t="str">
        <f>IF(ISERROR(VLOOKUP($AJ1841,Datos!$D$8:$E$13,2,0)),0,VLOOKUP($AJ1841,Datos!$D$8:$E$13,2,0))</f>
        <v>Extremadamente Dañino</v>
      </c>
      <c r="AJ1841" s="198">
        <f>IF(ISERROR(VLOOKUP($X1841,Datos!$B$8:$E$13,3,0)), 0, VLOOKUP($X1841,Datos!$B$8:$E$13,3,0))</f>
        <v>4</v>
      </c>
      <c r="AK1841" s="198">
        <f>IF(ISERROR(VLOOKUP(AL1841,Datos!D1834:E1839,2,0)),0,VLOOKUP(AL1841,Datos!D1834:E1839,2,0))</f>
        <v>0</v>
      </c>
      <c r="AL1841" s="198">
        <f>IF(ISERROR(VLOOKUP(Y1841,Datos!B1834:E1839,3,0)),0,VLOOKUP(Y1841,Datos!B1834:E1839,3,0))</f>
        <v>0</v>
      </c>
      <c r="AM1841" s="198">
        <f t="shared" si="89"/>
        <v>4</v>
      </c>
      <c r="AN1841" s="198" t="str">
        <f>IF(ISERROR(VLOOKUP($AM1841,Datos!$I$24:$J$28,2,0)),"-",VLOOKUP($AM1841,Datos!$I$24:$J$28,2,0))</f>
        <v>Moderado</v>
      </c>
    </row>
    <row r="1842" spans="1:40" s="199" customFormat="1">
      <c r="A1842" s="196"/>
      <c r="B1842" s="177"/>
      <c r="C1842" s="177"/>
      <c r="D1842" s="177"/>
      <c r="E1842" s="177"/>
      <c r="F1842" s="177"/>
      <c r="G1842" s="177"/>
      <c r="H1842" s="177"/>
      <c r="I1842" s="177"/>
      <c r="J1842" s="177"/>
      <c r="K1842" s="177"/>
      <c r="L1842" s="177"/>
      <c r="M1842" s="178" t="s">
        <v>191</v>
      </c>
      <c r="N1842" s="178" t="s">
        <v>194</v>
      </c>
      <c r="O1842" s="198">
        <f>IF( AND($M1842&lt;&gt;"", $N1842&lt;&gt;""), VLOOKUP( IF(ISERROR(VLOOKUP($M1842,Datos!$B$8:$C$13,2,0)),0,VLOOKUP($M1842,Datos!$B$8:$C$13,2,0)), Datos!$I$9:$N$13, IF(ISERROR(VLOOKUP($N1842,Datos!$B$17:$C$21,2,0)),0,VLOOKUP($N1842, Datos!$B$17:$C$21,2,0)+1),  0),  "-")</f>
        <v>22</v>
      </c>
      <c r="P1842" s="177"/>
      <c r="Q1842" s="177"/>
      <c r="R1842" s="177"/>
      <c r="S1842" s="178" t="s">
        <v>40</v>
      </c>
      <c r="T1842" s="198" t="str">
        <f>IF(ISERROR(VLOOKUP($S1842,Datos!$B$25:$C$29,2,0)),"", VLOOKUP($S1842,Datos!$B$25:$C$29,2,0))</f>
        <v>Alta</v>
      </c>
      <c r="U1842" s="198" t="str">
        <f>VLOOKUP($S1842,'Efectividad de Controles'!$B$5:$D$9,3,0)</f>
        <v>Impacto / Probabilidad</v>
      </c>
      <c r="V1842" s="177"/>
      <c r="W1842" s="177"/>
      <c r="X1842" s="178" t="s">
        <v>191</v>
      </c>
      <c r="Y1842" s="178" t="s">
        <v>196</v>
      </c>
      <c r="Z1842" s="198">
        <f>IF( AND($X1842&lt;&gt;"", $Y1842&lt;&gt;""), VLOOKUP( IF(ISERROR(VLOOKUP($X1842,Datos!$B$8:$C$13,2,0)),0,VLOOKUP($X1842,Datos!$B$8:$C$13,2,0)), Datos!$I$9:$N$13, IF(ISERROR(VLOOKUP($Y1842,Datos!$B$17:$C$21,2,0)),0,VLOOKUP($Y1842, Datos!$B$17:$C$21,2,0)+1),  0),  "-")</f>
        <v>25</v>
      </c>
      <c r="AA1842" s="177"/>
      <c r="AB1842" s="177"/>
      <c r="AC1842" s="179"/>
      <c r="AD1842" s="180"/>
      <c r="AE1842" s="198">
        <f t="shared" si="87"/>
        <v>22</v>
      </c>
      <c r="AF1842" s="198">
        <f t="shared" si="88"/>
        <v>25</v>
      </c>
      <c r="AG1842" s="178">
        <v>3</v>
      </c>
      <c r="AH1842" s="198" t="str">
        <f>IF(ISERROR(VLOOKUP($AG1842,Datos!$A$9:$E$13,2,0)),"",VLOOKUP($AG1842,Datos!$A$9:$E$13,2,0))</f>
        <v>3 Moderado</v>
      </c>
      <c r="AI1842" s="197" t="str">
        <f>IF(ISERROR(VLOOKUP($AJ1842,Datos!$D$8:$E$13,2,0)),0,VLOOKUP($AJ1842,Datos!$D$8:$E$13,2,0))</f>
        <v>Extremadamente Dañino</v>
      </c>
      <c r="AJ1842" s="198">
        <f>IF(ISERROR(VLOOKUP($X1842,Datos!$B$8:$E$13,3,0)), 0, VLOOKUP($X1842,Datos!$B$8:$E$13,3,0))</f>
        <v>4</v>
      </c>
      <c r="AK1842" s="198">
        <f>IF(ISERROR(VLOOKUP(AL1842,Datos!D1835:E1840,2,0)),0,VLOOKUP(AL1842,Datos!D1835:E1840,2,0))</f>
        <v>0</v>
      </c>
      <c r="AL1842" s="198">
        <f>IF(ISERROR(VLOOKUP(Y1842,Datos!B1835:E1840,3,0)),0,VLOOKUP(Y1842,Datos!B1835:E1840,3,0))</f>
        <v>0</v>
      </c>
      <c r="AM1842" s="198">
        <f t="shared" si="89"/>
        <v>4</v>
      </c>
      <c r="AN1842" s="198" t="str">
        <f>IF(ISERROR(VLOOKUP($AM1842,Datos!$I$24:$J$28,2,0)),"-",VLOOKUP($AM1842,Datos!$I$24:$J$28,2,0))</f>
        <v>Moderado</v>
      </c>
    </row>
    <row r="1843" spans="1:40" s="199" customFormat="1">
      <c r="A1843" s="196"/>
      <c r="B1843" s="177"/>
      <c r="C1843" s="177"/>
      <c r="D1843" s="177"/>
      <c r="E1843" s="177"/>
      <c r="F1843" s="177"/>
      <c r="G1843" s="177"/>
      <c r="H1843" s="177"/>
      <c r="I1843" s="177"/>
      <c r="J1843" s="177"/>
      <c r="K1843" s="177"/>
      <c r="L1843" s="177"/>
      <c r="M1843" s="178" t="s">
        <v>191</v>
      </c>
      <c r="N1843" s="178" t="s">
        <v>194</v>
      </c>
      <c r="O1843" s="198">
        <f>IF( AND($M1843&lt;&gt;"", $N1843&lt;&gt;""), VLOOKUP( IF(ISERROR(VLOOKUP($M1843,Datos!$B$8:$C$13,2,0)),0,VLOOKUP($M1843,Datos!$B$8:$C$13,2,0)), Datos!$I$9:$N$13, IF(ISERROR(VLOOKUP($N1843,Datos!$B$17:$C$21,2,0)),0,VLOOKUP($N1843, Datos!$B$17:$C$21,2,0)+1),  0),  "-")</f>
        <v>22</v>
      </c>
      <c r="P1843" s="177"/>
      <c r="Q1843" s="177"/>
      <c r="R1843" s="177"/>
      <c r="S1843" s="178" t="s">
        <v>40</v>
      </c>
      <c r="T1843" s="198" t="str">
        <f>IF(ISERROR(VLOOKUP($S1843,Datos!$B$25:$C$29,2,0)),"", VLOOKUP($S1843,Datos!$B$25:$C$29,2,0))</f>
        <v>Alta</v>
      </c>
      <c r="U1843" s="198" t="str">
        <f>VLOOKUP($S1843,'Efectividad de Controles'!$B$5:$D$9,3,0)</f>
        <v>Impacto / Probabilidad</v>
      </c>
      <c r="V1843" s="177"/>
      <c r="W1843" s="177"/>
      <c r="X1843" s="178" t="s">
        <v>191</v>
      </c>
      <c r="Y1843" s="178" t="s">
        <v>196</v>
      </c>
      <c r="Z1843" s="198">
        <f>IF( AND($X1843&lt;&gt;"", $Y1843&lt;&gt;""), VLOOKUP( IF(ISERROR(VLOOKUP($X1843,Datos!$B$8:$C$13,2,0)),0,VLOOKUP($X1843,Datos!$B$8:$C$13,2,0)), Datos!$I$9:$N$13, IF(ISERROR(VLOOKUP($Y1843,Datos!$B$17:$C$21,2,0)),0,VLOOKUP($Y1843, Datos!$B$17:$C$21,2,0)+1),  0),  "-")</f>
        <v>25</v>
      </c>
      <c r="AA1843" s="177"/>
      <c r="AB1843" s="177"/>
      <c r="AC1843" s="179"/>
      <c r="AD1843" s="180"/>
      <c r="AE1843" s="198">
        <f t="shared" si="87"/>
        <v>22</v>
      </c>
      <c r="AF1843" s="198">
        <f t="shared" si="88"/>
        <v>25</v>
      </c>
      <c r="AG1843" s="178">
        <v>3</v>
      </c>
      <c r="AH1843" s="198" t="str">
        <f>IF(ISERROR(VLOOKUP($AG1843,Datos!$A$9:$E$13,2,0)),"",VLOOKUP($AG1843,Datos!$A$9:$E$13,2,0))</f>
        <v>3 Moderado</v>
      </c>
      <c r="AI1843" s="197" t="str">
        <f>IF(ISERROR(VLOOKUP($AJ1843,Datos!$D$8:$E$13,2,0)),0,VLOOKUP($AJ1843,Datos!$D$8:$E$13,2,0))</f>
        <v>Extremadamente Dañino</v>
      </c>
      <c r="AJ1843" s="198">
        <f>IF(ISERROR(VLOOKUP($X1843,Datos!$B$8:$E$13,3,0)), 0, VLOOKUP($X1843,Datos!$B$8:$E$13,3,0))</f>
        <v>4</v>
      </c>
      <c r="AK1843" s="198">
        <f>IF(ISERROR(VLOOKUP(AL1843,Datos!D1836:E1841,2,0)),0,VLOOKUP(AL1843,Datos!D1836:E1841,2,0))</f>
        <v>0</v>
      </c>
      <c r="AL1843" s="198">
        <f>IF(ISERROR(VLOOKUP(Y1843,Datos!B1836:E1841,3,0)),0,VLOOKUP(Y1843,Datos!B1836:E1841,3,0))</f>
        <v>0</v>
      </c>
      <c r="AM1843" s="198">
        <f t="shared" si="89"/>
        <v>4</v>
      </c>
      <c r="AN1843" s="198" t="str">
        <f>IF(ISERROR(VLOOKUP($AM1843,Datos!$I$24:$J$28,2,0)),"-",VLOOKUP($AM1843,Datos!$I$24:$J$28,2,0))</f>
        <v>Moderado</v>
      </c>
    </row>
    <row r="1844" spans="1:40" s="199" customFormat="1">
      <c r="A1844" s="196"/>
      <c r="B1844" s="177"/>
      <c r="C1844" s="177"/>
      <c r="D1844" s="177"/>
      <c r="E1844" s="177"/>
      <c r="F1844" s="177"/>
      <c r="G1844" s="177"/>
      <c r="H1844" s="177"/>
      <c r="I1844" s="177"/>
      <c r="J1844" s="177"/>
      <c r="K1844" s="177"/>
      <c r="L1844" s="177"/>
      <c r="M1844" s="178" t="s">
        <v>191</v>
      </c>
      <c r="N1844" s="178" t="s">
        <v>194</v>
      </c>
      <c r="O1844" s="198">
        <f>IF( AND($M1844&lt;&gt;"", $N1844&lt;&gt;""), VLOOKUP( IF(ISERROR(VLOOKUP($M1844,Datos!$B$8:$C$13,2,0)),0,VLOOKUP($M1844,Datos!$B$8:$C$13,2,0)), Datos!$I$9:$N$13, IF(ISERROR(VLOOKUP($N1844,Datos!$B$17:$C$21,2,0)),0,VLOOKUP($N1844, Datos!$B$17:$C$21,2,0)+1),  0),  "-")</f>
        <v>22</v>
      </c>
      <c r="P1844" s="177"/>
      <c r="Q1844" s="177"/>
      <c r="R1844" s="177"/>
      <c r="S1844" s="178" t="s">
        <v>40</v>
      </c>
      <c r="T1844" s="198" t="str">
        <f>IF(ISERROR(VLOOKUP($S1844,Datos!$B$25:$C$29,2,0)),"", VLOOKUP($S1844,Datos!$B$25:$C$29,2,0))</f>
        <v>Alta</v>
      </c>
      <c r="U1844" s="198" t="str">
        <f>VLOOKUP($S1844,'Efectividad de Controles'!$B$5:$D$9,3,0)</f>
        <v>Impacto / Probabilidad</v>
      </c>
      <c r="V1844" s="177"/>
      <c r="W1844" s="177"/>
      <c r="X1844" s="178" t="s">
        <v>191</v>
      </c>
      <c r="Y1844" s="178" t="s">
        <v>196</v>
      </c>
      <c r="Z1844" s="198">
        <f>IF( AND($X1844&lt;&gt;"", $Y1844&lt;&gt;""), VLOOKUP( IF(ISERROR(VLOOKUP($X1844,Datos!$B$8:$C$13,2,0)),0,VLOOKUP($X1844,Datos!$B$8:$C$13,2,0)), Datos!$I$9:$N$13, IF(ISERROR(VLOOKUP($Y1844,Datos!$B$17:$C$21,2,0)),0,VLOOKUP($Y1844, Datos!$B$17:$C$21,2,0)+1),  0),  "-")</f>
        <v>25</v>
      </c>
      <c r="AA1844" s="177"/>
      <c r="AB1844" s="177"/>
      <c r="AC1844" s="179"/>
      <c r="AD1844" s="180"/>
      <c r="AE1844" s="198">
        <f t="shared" si="87"/>
        <v>22</v>
      </c>
      <c r="AF1844" s="198">
        <f t="shared" si="88"/>
        <v>25</v>
      </c>
      <c r="AG1844" s="178">
        <v>3</v>
      </c>
      <c r="AH1844" s="198" t="str">
        <f>IF(ISERROR(VLOOKUP($AG1844,Datos!$A$9:$E$13,2,0)),"",VLOOKUP($AG1844,Datos!$A$9:$E$13,2,0))</f>
        <v>3 Moderado</v>
      </c>
      <c r="AI1844" s="197" t="str">
        <f>IF(ISERROR(VLOOKUP($AJ1844,Datos!$D$8:$E$13,2,0)),0,VLOOKUP($AJ1844,Datos!$D$8:$E$13,2,0))</f>
        <v>Extremadamente Dañino</v>
      </c>
      <c r="AJ1844" s="198">
        <f>IF(ISERROR(VLOOKUP($X1844,Datos!$B$8:$E$13,3,0)), 0, VLOOKUP($X1844,Datos!$B$8:$E$13,3,0))</f>
        <v>4</v>
      </c>
      <c r="AK1844" s="198">
        <f>IF(ISERROR(VLOOKUP(AL1844,Datos!D1837:E1842,2,0)),0,VLOOKUP(AL1844,Datos!D1837:E1842,2,0))</f>
        <v>0</v>
      </c>
      <c r="AL1844" s="198">
        <f>IF(ISERROR(VLOOKUP(Y1844,Datos!B1837:E1842,3,0)),0,VLOOKUP(Y1844,Datos!B1837:E1842,3,0))</f>
        <v>0</v>
      </c>
      <c r="AM1844" s="198">
        <f t="shared" si="89"/>
        <v>4</v>
      </c>
      <c r="AN1844" s="198" t="str">
        <f>IF(ISERROR(VLOOKUP($AM1844,Datos!$I$24:$J$28,2,0)),"-",VLOOKUP($AM1844,Datos!$I$24:$J$28,2,0))</f>
        <v>Moderado</v>
      </c>
    </row>
    <row r="1845" spans="1:40" s="199" customFormat="1">
      <c r="A1845" s="196"/>
      <c r="B1845" s="177"/>
      <c r="C1845" s="177"/>
      <c r="D1845" s="177"/>
      <c r="E1845" s="177"/>
      <c r="F1845" s="177"/>
      <c r="G1845" s="177"/>
      <c r="H1845" s="177"/>
      <c r="I1845" s="177"/>
      <c r="J1845" s="177"/>
      <c r="K1845" s="177"/>
      <c r="L1845" s="177"/>
      <c r="M1845" s="178" t="s">
        <v>191</v>
      </c>
      <c r="N1845" s="178" t="s">
        <v>194</v>
      </c>
      <c r="O1845" s="198">
        <f>IF( AND($M1845&lt;&gt;"", $N1845&lt;&gt;""), VLOOKUP( IF(ISERROR(VLOOKUP($M1845,Datos!$B$8:$C$13,2,0)),0,VLOOKUP($M1845,Datos!$B$8:$C$13,2,0)), Datos!$I$9:$N$13, IF(ISERROR(VLOOKUP($N1845,Datos!$B$17:$C$21,2,0)),0,VLOOKUP($N1845, Datos!$B$17:$C$21,2,0)+1),  0),  "-")</f>
        <v>22</v>
      </c>
      <c r="P1845" s="177"/>
      <c r="Q1845" s="177"/>
      <c r="R1845" s="177"/>
      <c r="S1845" s="178" t="s">
        <v>40</v>
      </c>
      <c r="T1845" s="198" t="str">
        <f>IF(ISERROR(VLOOKUP($S1845,Datos!$B$25:$C$29,2,0)),"", VLOOKUP($S1845,Datos!$B$25:$C$29,2,0))</f>
        <v>Alta</v>
      </c>
      <c r="U1845" s="198" t="str">
        <f>VLOOKUP($S1845,'Efectividad de Controles'!$B$5:$D$9,3,0)</f>
        <v>Impacto / Probabilidad</v>
      </c>
      <c r="V1845" s="177"/>
      <c r="W1845" s="177"/>
      <c r="X1845" s="178" t="s">
        <v>191</v>
      </c>
      <c r="Y1845" s="178" t="s">
        <v>196</v>
      </c>
      <c r="Z1845" s="198">
        <f>IF( AND($X1845&lt;&gt;"", $Y1845&lt;&gt;""), VLOOKUP( IF(ISERROR(VLOOKUP($X1845,Datos!$B$8:$C$13,2,0)),0,VLOOKUP($X1845,Datos!$B$8:$C$13,2,0)), Datos!$I$9:$N$13, IF(ISERROR(VLOOKUP($Y1845,Datos!$B$17:$C$21,2,0)),0,VLOOKUP($Y1845, Datos!$B$17:$C$21,2,0)+1),  0),  "-")</f>
        <v>25</v>
      </c>
      <c r="AA1845" s="177"/>
      <c r="AB1845" s="177"/>
      <c r="AC1845" s="179"/>
      <c r="AD1845" s="180"/>
      <c r="AE1845" s="198">
        <f t="shared" si="87"/>
        <v>22</v>
      </c>
      <c r="AF1845" s="198">
        <f t="shared" si="88"/>
        <v>25</v>
      </c>
      <c r="AG1845" s="178">
        <v>3</v>
      </c>
      <c r="AH1845" s="198" t="str">
        <f>IF(ISERROR(VLOOKUP($AG1845,Datos!$A$9:$E$13,2,0)),"",VLOOKUP($AG1845,Datos!$A$9:$E$13,2,0))</f>
        <v>3 Moderado</v>
      </c>
      <c r="AI1845" s="197" t="str">
        <f>IF(ISERROR(VLOOKUP($AJ1845,Datos!$D$8:$E$13,2,0)),0,VLOOKUP($AJ1845,Datos!$D$8:$E$13,2,0))</f>
        <v>Extremadamente Dañino</v>
      </c>
      <c r="AJ1845" s="198">
        <f>IF(ISERROR(VLOOKUP($X1845,Datos!$B$8:$E$13,3,0)), 0, VLOOKUP($X1845,Datos!$B$8:$E$13,3,0))</f>
        <v>4</v>
      </c>
      <c r="AK1845" s="198">
        <f>IF(ISERROR(VLOOKUP(AL1845,Datos!D1838:E1843,2,0)),0,VLOOKUP(AL1845,Datos!D1838:E1843,2,0))</f>
        <v>0</v>
      </c>
      <c r="AL1845" s="198">
        <f>IF(ISERROR(VLOOKUP(Y1845,Datos!B1838:E1843,3,0)),0,VLOOKUP(Y1845,Datos!B1838:E1843,3,0))</f>
        <v>0</v>
      </c>
      <c r="AM1845" s="198">
        <f t="shared" si="89"/>
        <v>4</v>
      </c>
      <c r="AN1845" s="198" t="str">
        <f>IF(ISERROR(VLOOKUP($AM1845,Datos!$I$24:$J$28,2,0)),"-",VLOOKUP($AM1845,Datos!$I$24:$J$28,2,0))</f>
        <v>Moderado</v>
      </c>
    </row>
    <row r="1846" spans="1:40" s="199" customFormat="1">
      <c r="A1846" s="196"/>
      <c r="B1846" s="177"/>
      <c r="C1846" s="177"/>
      <c r="D1846" s="177"/>
      <c r="E1846" s="177"/>
      <c r="F1846" s="177"/>
      <c r="G1846" s="177"/>
      <c r="H1846" s="177"/>
      <c r="I1846" s="177"/>
      <c r="J1846" s="177"/>
      <c r="K1846" s="177"/>
      <c r="L1846" s="177"/>
      <c r="M1846" s="178" t="s">
        <v>191</v>
      </c>
      <c r="N1846" s="178" t="s">
        <v>194</v>
      </c>
      <c r="O1846" s="198">
        <f>IF( AND($M1846&lt;&gt;"", $N1846&lt;&gt;""), VLOOKUP( IF(ISERROR(VLOOKUP($M1846,Datos!$B$8:$C$13,2,0)),0,VLOOKUP($M1846,Datos!$B$8:$C$13,2,0)), Datos!$I$9:$N$13, IF(ISERROR(VLOOKUP($N1846,Datos!$B$17:$C$21,2,0)),0,VLOOKUP($N1846, Datos!$B$17:$C$21,2,0)+1),  0),  "-")</f>
        <v>22</v>
      </c>
      <c r="P1846" s="177"/>
      <c r="Q1846" s="177"/>
      <c r="R1846" s="177"/>
      <c r="S1846" s="178" t="s">
        <v>40</v>
      </c>
      <c r="T1846" s="198" t="str">
        <f>IF(ISERROR(VLOOKUP($S1846,Datos!$B$25:$C$29,2,0)),"", VLOOKUP($S1846,Datos!$B$25:$C$29,2,0))</f>
        <v>Alta</v>
      </c>
      <c r="U1846" s="198" t="str">
        <f>VLOOKUP($S1846,'Efectividad de Controles'!$B$5:$D$9,3,0)</f>
        <v>Impacto / Probabilidad</v>
      </c>
      <c r="V1846" s="177"/>
      <c r="W1846" s="177"/>
      <c r="X1846" s="178" t="s">
        <v>191</v>
      </c>
      <c r="Y1846" s="178" t="s">
        <v>196</v>
      </c>
      <c r="Z1846" s="198">
        <f>IF( AND($X1846&lt;&gt;"", $Y1846&lt;&gt;""), VLOOKUP( IF(ISERROR(VLOOKUP($X1846,Datos!$B$8:$C$13,2,0)),0,VLOOKUP($X1846,Datos!$B$8:$C$13,2,0)), Datos!$I$9:$N$13, IF(ISERROR(VLOOKUP($Y1846,Datos!$B$17:$C$21,2,0)),0,VLOOKUP($Y1846, Datos!$B$17:$C$21,2,0)+1),  0),  "-")</f>
        <v>25</v>
      </c>
      <c r="AA1846" s="177"/>
      <c r="AB1846" s="177"/>
      <c r="AC1846" s="179"/>
      <c r="AD1846" s="180"/>
      <c r="AE1846" s="198">
        <f t="shared" si="87"/>
        <v>22</v>
      </c>
      <c r="AF1846" s="198">
        <f t="shared" si="88"/>
        <v>25</v>
      </c>
      <c r="AG1846" s="178">
        <v>3</v>
      </c>
      <c r="AH1846" s="198" t="str">
        <f>IF(ISERROR(VLOOKUP($AG1846,Datos!$A$9:$E$13,2,0)),"",VLOOKUP($AG1846,Datos!$A$9:$E$13,2,0))</f>
        <v>3 Moderado</v>
      </c>
      <c r="AI1846" s="197" t="str">
        <f>IF(ISERROR(VLOOKUP($AJ1846,Datos!$D$8:$E$13,2,0)),0,VLOOKUP($AJ1846,Datos!$D$8:$E$13,2,0))</f>
        <v>Extremadamente Dañino</v>
      </c>
      <c r="AJ1846" s="198">
        <f>IF(ISERROR(VLOOKUP($X1846,Datos!$B$8:$E$13,3,0)), 0, VLOOKUP($X1846,Datos!$B$8:$E$13,3,0))</f>
        <v>4</v>
      </c>
      <c r="AK1846" s="198">
        <f>IF(ISERROR(VLOOKUP(AL1846,Datos!D1839:E1844,2,0)),0,VLOOKUP(AL1846,Datos!D1839:E1844,2,0))</f>
        <v>0</v>
      </c>
      <c r="AL1846" s="198">
        <f>IF(ISERROR(VLOOKUP(Y1846,Datos!B1839:E1844,3,0)),0,VLOOKUP(Y1846,Datos!B1839:E1844,3,0))</f>
        <v>0</v>
      </c>
      <c r="AM1846" s="198">
        <f t="shared" si="89"/>
        <v>4</v>
      </c>
      <c r="AN1846" s="198" t="str">
        <f>IF(ISERROR(VLOOKUP($AM1846,Datos!$I$24:$J$28,2,0)),"-",VLOOKUP($AM1846,Datos!$I$24:$J$28,2,0))</f>
        <v>Moderado</v>
      </c>
    </row>
    <row r="1847" spans="1:40" s="199" customFormat="1">
      <c r="A1847" s="196"/>
      <c r="B1847" s="177"/>
      <c r="C1847" s="177"/>
      <c r="D1847" s="177"/>
      <c r="E1847" s="177"/>
      <c r="F1847" s="177"/>
      <c r="G1847" s="177"/>
      <c r="H1847" s="177"/>
      <c r="I1847" s="177"/>
      <c r="J1847" s="177"/>
      <c r="K1847" s="177"/>
      <c r="L1847" s="177"/>
      <c r="M1847" s="178" t="s">
        <v>191</v>
      </c>
      <c r="N1847" s="178" t="s">
        <v>194</v>
      </c>
      <c r="O1847" s="198">
        <f>IF( AND($M1847&lt;&gt;"", $N1847&lt;&gt;""), VLOOKUP( IF(ISERROR(VLOOKUP($M1847,Datos!$B$8:$C$13,2,0)),0,VLOOKUP($M1847,Datos!$B$8:$C$13,2,0)), Datos!$I$9:$N$13, IF(ISERROR(VLOOKUP($N1847,Datos!$B$17:$C$21,2,0)),0,VLOOKUP($N1847, Datos!$B$17:$C$21,2,0)+1),  0),  "-")</f>
        <v>22</v>
      </c>
      <c r="P1847" s="177"/>
      <c r="Q1847" s="177"/>
      <c r="R1847" s="177"/>
      <c r="S1847" s="178" t="s">
        <v>40</v>
      </c>
      <c r="T1847" s="198" t="str">
        <f>IF(ISERROR(VLOOKUP($S1847,Datos!$B$25:$C$29,2,0)),"", VLOOKUP($S1847,Datos!$B$25:$C$29,2,0))</f>
        <v>Alta</v>
      </c>
      <c r="U1847" s="198" t="str">
        <f>VLOOKUP($S1847,'Efectividad de Controles'!$B$5:$D$9,3,0)</f>
        <v>Impacto / Probabilidad</v>
      </c>
      <c r="V1847" s="177"/>
      <c r="W1847" s="177"/>
      <c r="X1847" s="178" t="s">
        <v>191</v>
      </c>
      <c r="Y1847" s="178" t="s">
        <v>196</v>
      </c>
      <c r="Z1847" s="198">
        <f>IF( AND($X1847&lt;&gt;"", $Y1847&lt;&gt;""), VLOOKUP( IF(ISERROR(VLOOKUP($X1847,Datos!$B$8:$C$13,2,0)),0,VLOOKUP($X1847,Datos!$B$8:$C$13,2,0)), Datos!$I$9:$N$13, IF(ISERROR(VLOOKUP($Y1847,Datos!$B$17:$C$21,2,0)),0,VLOOKUP($Y1847, Datos!$B$17:$C$21,2,0)+1),  0),  "-")</f>
        <v>25</v>
      </c>
      <c r="AA1847" s="177"/>
      <c r="AB1847" s="177"/>
      <c r="AC1847" s="179"/>
      <c r="AD1847" s="180"/>
      <c r="AE1847" s="198">
        <f t="shared" si="87"/>
        <v>22</v>
      </c>
      <c r="AF1847" s="198">
        <f t="shared" si="88"/>
        <v>25</v>
      </c>
      <c r="AG1847" s="178">
        <v>3</v>
      </c>
      <c r="AH1847" s="198" t="str">
        <f>IF(ISERROR(VLOOKUP($AG1847,Datos!$A$9:$E$13,2,0)),"",VLOOKUP($AG1847,Datos!$A$9:$E$13,2,0))</f>
        <v>3 Moderado</v>
      </c>
      <c r="AI1847" s="197" t="str">
        <f>IF(ISERROR(VLOOKUP($AJ1847,Datos!$D$8:$E$13,2,0)),0,VLOOKUP($AJ1847,Datos!$D$8:$E$13,2,0))</f>
        <v>Extremadamente Dañino</v>
      </c>
      <c r="AJ1847" s="198">
        <f>IF(ISERROR(VLOOKUP($X1847,Datos!$B$8:$E$13,3,0)), 0, VLOOKUP($X1847,Datos!$B$8:$E$13,3,0))</f>
        <v>4</v>
      </c>
      <c r="AK1847" s="198">
        <f>IF(ISERROR(VLOOKUP(AL1847,Datos!D1840:E1845,2,0)),0,VLOOKUP(AL1847,Datos!D1840:E1845,2,0))</f>
        <v>0</v>
      </c>
      <c r="AL1847" s="198">
        <f>IF(ISERROR(VLOOKUP(Y1847,Datos!B1840:E1845,3,0)),0,VLOOKUP(Y1847,Datos!B1840:E1845,3,0))</f>
        <v>0</v>
      </c>
      <c r="AM1847" s="198">
        <f t="shared" si="89"/>
        <v>4</v>
      </c>
      <c r="AN1847" s="198" t="str">
        <f>IF(ISERROR(VLOOKUP($AM1847,Datos!$I$24:$J$28,2,0)),"-",VLOOKUP($AM1847,Datos!$I$24:$J$28,2,0))</f>
        <v>Moderado</v>
      </c>
    </row>
    <row r="1848" spans="1:40" s="199" customFormat="1">
      <c r="A1848" s="196"/>
      <c r="B1848" s="177"/>
      <c r="C1848" s="177"/>
      <c r="D1848" s="177"/>
      <c r="E1848" s="177"/>
      <c r="F1848" s="177"/>
      <c r="G1848" s="177"/>
      <c r="H1848" s="177"/>
      <c r="I1848" s="177"/>
      <c r="J1848" s="177"/>
      <c r="K1848" s="177"/>
      <c r="L1848" s="177"/>
      <c r="M1848" s="178" t="s">
        <v>191</v>
      </c>
      <c r="N1848" s="178" t="s">
        <v>194</v>
      </c>
      <c r="O1848" s="198">
        <f>IF( AND($M1848&lt;&gt;"", $N1848&lt;&gt;""), VLOOKUP( IF(ISERROR(VLOOKUP($M1848,Datos!$B$8:$C$13,2,0)),0,VLOOKUP($M1848,Datos!$B$8:$C$13,2,0)), Datos!$I$9:$N$13, IF(ISERROR(VLOOKUP($N1848,Datos!$B$17:$C$21,2,0)),0,VLOOKUP($N1848, Datos!$B$17:$C$21,2,0)+1),  0),  "-")</f>
        <v>22</v>
      </c>
      <c r="P1848" s="177"/>
      <c r="Q1848" s="177"/>
      <c r="R1848" s="177"/>
      <c r="S1848" s="178" t="s">
        <v>40</v>
      </c>
      <c r="T1848" s="198" t="str">
        <f>IF(ISERROR(VLOOKUP($S1848,Datos!$B$25:$C$29,2,0)),"", VLOOKUP($S1848,Datos!$B$25:$C$29,2,0))</f>
        <v>Alta</v>
      </c>
      <c r="U1848" s="198" t="str">
        <f>VLOOKUP($S1848,'Efectividad de Controles'!$B$5:$D$9,3,0)</f>
        <v>Impacto / Probabilidad</v>
      </c>
      <c r="V1848" s="177"/>
      <c r="W1848" s="177"/>
      <c r="X1848" s="178" t="s">
        <v>191</v>
      </c>
      <c r="Y1848" s="178" t="s">
        <v>196</v>
      </c>
      <c r="Z1848" s="198">
        <f>IF( AND($X1848&lt;&gt;"", $Y1848&lt;&gt;""), VLOOKUP( IF(ISERROR(VLOOKUP($X1848,Datos!$B$8:$C$13,2,0)),0,VLOOKUP($X1848,Datos!$B$8:$C$13,2,0)), Datos!$I$9:$N$13, IF(ISERROR(VLOOKUP($Y1848,Datos!$B$17:$C$21,2,0)),0,VLOOKUP($Y1848, Datos!$B$17:$C$21,2,0)+1),  0),  "-")</f>
        <v>25</v>
      </c>
      <c r="AA1848" s="177"/>
      <c r="AB1848" s="177"/>
      <c r="AC1848" s="179"/>
      <c r="AD1848" s="180"/>
      <c r="AE1848" s="198">
        <f t="shared" si="87"/>
        <v>22</v>
      </c>
      <c r="AF1848" s="198">
        <f t="shared" si="88"/>
        <v>25</v>
      </c>
      <c r="AG1848" s="178">
        <v>3</v>
      </c>
      <c r="AH1848" s="198" t="str">
        <f>IF(ISERROR(VLOOKUP($AG1848,Datos!$A$9:$E$13,2,0)),"",VLOOKUP($AG1848,Datos!$A$9:$E$13,2,0))</f>
        <v>3 Moderado</v>
      </c>
      <c r="AI1848" s="197" t="str">
        <f>IF(ISERROR(VLOOKUP($AJ1848,Datos!$D$8:$E$13,2,0)),0,VLOOKUP($AJ1848,Datos!$D$8:$E$13,2,0))</f>
        <v>Extremadamente Dañino</v>
      </c>
      <c r="AJ1848" s="198">
        <f>IF(ISERROR(VLOOKUP($X1848,Datos!$B$8:$E$13,3,0)), 0, VLOOKUP($X1848,Datos!$B$8:$E$13,3,0))</f>
        <v>4</v>
      </c>
      <c r="AK1848" s="198">
        <f>IF(ISERROR(VLOOKUP(AL1848,Datos!D1841:E1846,2,0)),0,VLOOKUP(AL1848,Datos!D1841:E1846,2,0))</f>
        <v>0</v>
      </c>
      <c r="AL1848" s="198">
        <f>IF(ISERROR(VLOOKUP(Y1848,Datos!B1841:E1846,3,0)),0,VLOOKUP(Y1848,Datos!B1841:E1846,3,0))</f>
        <v>0</v>
      </c>
      <c r="AM1848" s="198">
        <f t="shared" si="89"/>
        <v>4</v>
      </c>
      <c r="AN1848" s="198" t="str">
        <f>IF(ISERROR(VLOOKUP($AM1848,Datos!$I$24:$J$28,2,0)),"-",VLOOKUP($AM1848,Datos!$I$24:$J$28,2,0))</f>
        <v>Moderado</v>
      </c>
    </row>
    <row r="1849" spans="1:40" s="199" customFormat="1">
      <c r="A1849" s="196"/>
      <c r="B1849" s="177"/>
      <c r="C1849" s="177"/>
      <c r="D1849" s="177"/>
      <c r="E1849" s="177"/>
      <c r="F1849" s="177"/>
      <c r="G1849" s="177"/>
      <c r="H1849" s="177"/>
      <c r="I1849" s="177"/>
      <c r="J1849" s="177"/>
      <c r="K1849" s="177"/>
      <c r="L1849" s="177"/>
      <c r="M1849" s="178" t="s">
        <v>191</v>
      </c>
      <c r="N1849" s="178" t="s">
        <v>194</v>
      </c>
      <c r="O1849" s="198">
        <f>IF( AND($M1849&lt;&gt;"", $N1849&lt;&gt;""), VLOOKUP( IF(ISERROR(VLOOKUP($M1849,Datos!$B$8:$C$13,2,0)),0,VLOOKUP($M1849,Datos!$B$8:$C$13,2,0)), Datos!$I$9:$N$13, IF(ISERROR(VLOOKUP($N1849,Datos!$B$17:$C$21,2,0)),0,VLOOKUP($N1849, Datos!$B$17:$C$21,2,0)+1),  0),  "-")</f>
        <v>22</v>
      </c>
      <c r="P1849" s="177"/>
      <c r="Q1849" s="177"/>
      <c r="R1849" s="177"/>
      <c r="S1849" s="178" t="s">
        <v>40</v>
      </c>
      <c r="T1849" s="198" t="str">
        <f>IF(ISERROR(VLOOKUP($S1849,Datos!$B$25:$C$29,2,0)),"", VLOOKUP($S1849,Datos!$B$25:$C$29,2,0))</f>
        <v>Alta</v>
      </c>
      <c r="U1849" s="198" t="str">
        <f>VLOOKUP($S1849,'Efectividad de Controles'!$B$5:$D$9,3,0)</f>
        <v>Impacto / Probabilidad</v>
      </c>
      <c r="V1849" s="177"/>
      <c r="W1849" s="177"/>
      <c r="X1849" s="178" t="s">
        <v>191</v>
      </c>
      <c r="Y1849" s="178" t="s">
        <v>196</v>
      </c>
      <c r="Z1849" s="198">
        <f>IF( AND($X1849&lt;&gt;"", $Y1849&lt;&gt;""), VLOOKUP( IF(ISERROR(VLOOKUP($X1849,Datos!$B$8:$C$13,2,0)),0,VLOOKUP($X1849,Datos!$B$8:$C$13,2,0)), Datos!$I$9:$N$13, IF(ISERROR(VLOOKUP($Y1849,Datos!$B$17:$C$21,2,0)),0,VLOOKUP($Y1849, Datos!$B$17:$C$21,2,0)+1),  0),  "-")</f>
        <v>25</v>
      </c>
      <c r="AA1849" s="177"/>
      <c r="AB1849" s="177"/>
      <c r="AC1849" s="179"/>
      <c r="AD1849" s="180"/>
      <c r="AE1849" s="198">
        <f t="shared" si="87"/>
        <v>22</v>
      </c>
      <c r="AF1849" s="198">
        <f t="shared" si="88"/>
        <v>25</v>
      </c>
      <c r="AG1849" s="178">
        <v>3</v>
      </c>
      <c r="AH1849" s="198" t="str">
        <f>IF(ISERROR(VLOOKUP($AG1849,Datos!$A$9:$E$13,2,0)),"",VLOOKUP($AG1849,Datos!$A$9:$E$13,2,0))</f>
        <v>3 Moderado</v>
      </c>
      <c r="AI1849" s="197" t="str">
        <f>IF(ISERROR(VLOOKUP($AJ1849,Datos!$D$8:$E$13,2,0)),0,VLOOKUP($AJ1849,Datos!$D$8:$E$13,2,0))</f>
        <v>Extremadamente Dañino</v>
      </c>
      <c r="AJ1849" s="198">
        <f>IF(ISERROR(VLOOKUP($X1849,Datos!$B$8:$E$13,3,0)), 0, VLOOKUP($X1849,Datos!$B$8:$E$13,3,0))</f>
        <v>4</v>
      </c>
      <c r="AK1849" s="198">
        <f>IF(ISERROR(VLOOKUP(AL1849,Datos!D1842:E1847,2,0)),0,VLOOKUP(AL1849,Datos!D1842:E1847,2,0))</f>
        <v>0</v>
      </c>
      <c r="AL1849" s="198">
        <f>IF(ISERROR(VLOOKUP(Y1849,Datos!B1842:E1847,3,0)),0,VLOOKUP(Y1849,Datos!B1842:E1847,3,0))</f>
        <v>0</v>
      </c>
      <c r="AM1849" s="198">
        <f t="shared" si="89"/>
        <v>4</v>
      </c>
      <c r="AN1849" s="198" t="str">
        <f>IF(ISERROR(VLOOKUP($AM1849,Datos!$I$24:$J$28,2,0)),"-",VLOOKUP($AM1849,Datos!$I$24:$J$28,2,0))</f>
        <v>Moderado</v>
      </c>
    </row>
    <row r="1850" spans="1:40" s="199" customFormat="1">
      <c r="A1850" s="196"/>
      <c r="B1850" s="177"/>
      <c r="C1850" s="177"/>
      <c r="D1850" s="177"/>
      <c r="E1850" s="177"/>
      <c r="F1850" s="177"/>
      <c r="G1850" s="177"/>
      <c r="H1850" s="177"/>
      <c r="I1850" s="177"/>
      <c r="J1850" s="177"/>
      <c r="K1850" s="177"/>
      <c r="L1850" s="177"/>
      <c r="M1850" s="178" t="s">
        <v>191</v>
      </c>
      <c r="N1850" s="178" t="s">
        <v>194</v>
      </c>
      <c r="O1850" s="198">
        <f>IF( AND($M1850&lt;&gt;"", $N1850&lt;&gt;""), VLOOKUP( IF(ISERROR(VLOOKUP($M1850,Datos!$B$8:$C$13,2,0)),0,VLOOKUP($M1850,Datos!$B$8:$C$13,2,0)), Datos!$I$9:$N$13, IF(ISERROR(VLOOKUP($N1850,Datos!$B$17:$C$21,2,0)),0,VLOOKUP($N1850, Datos!$B$17:$C$21,2,0)+1),  0),  "-")</f>
        <v>22</v>
      </c>
      <c r="P1850" s="177"/>
      <c r="Q1850" s="177"/>
      <c r="R1850" s="177"/>
      <c r="S1850" s="178" t="s">
        <v>40</v>
      </c>
      <c r="T1850" s="198" t="str">
        <f>IF(ISERROR(VLOOKUP($S1850,Datos!$B$25:$C$29,2,0)),"", VLOOKUP($S1850,Datos!$B$25:$C$29,2,0))</f>
        <v>Alta</v>
      </c>
      <c r="U1850" s="198" t="str">
        <f>VLOOKUP($S1850,'Efectividad de Controles'!$B$5:$D$9,3,0)</f>
        <v>Impacto / Probabilidad</v>
      </c>
      <c r="V1850" s="177"/>
      <c r="W1850" s="177"/>
      <c r="X1850" s="178" t="s">
        <v>191</v>
      </c>
      <c r="Y1850" s="178" t="s">
        <v>196</v>
      </c>
      <c r="Z1850" s="198">
        <f>IF( AND($X1850&lt;&gt;"", $Y1850&lt;&gt;""), VLOOKUP( IF(ISERROR(VLOOKUP($X1850,Datos!$B$8:$C$13,2,0)),0,VLOOKUP($X1850,Datos!$B$8:$C$13,2,0)), Datos!$I$9:$N$13, IF(ISERROR(VLOOKUP($Y1850,Datos!$B$17:$C$21,2,0)),0,VLOOKUP($Y1850, Datos!$B$17:$C$21,2,0)+1),  0),  "-")</f>
        <v>25</v>
      </c>
      <c r="AA1850" s="177"/>
      <c r="AB1850" s="177"/>
      <c r="AC1850" s="179"/>
      <c r="AD1850" s="180"/>
      <c r="AE1850" s="198">
        <f t="shared" si="87"/>
        <v>22</v>
      </c>
      <c r="AF1850" s="198">
        <f t="shared" si="88"/>
        <v>25</v>
      </c>
      <c r="AG1850" s="178">
        <v>3</v>
      </c>
      <c r="AH1850" s="198" t="str">
        <f>IF(ISERROR(VLOOKUP($AG1850,Datos!$A$9:$E$13,2,0)),"",VLOOKUP($AG1850,Datos!$A$9:$E$13,2,0))</f>
        <v>3 Moderado</v>
      </c>
      <c r="AI1850" s="197" t="str">
        <f>IF(ISERROR(VLOOKUP($AJ1850,Datos!$D$8:$E$13,2,0)),0,VLOOKUP($AJ1850,Datos!$D$8:$E$13,2,0))</f>
        <v>Extremadamente Dañino</v>
      </c>
      <c r="AJ1850" s="198">
        <f>IF(ISERROR(VLOOKUP($X1850,Datos!$B$8:$E$13,3,0)), 0, VLOOKUP($X1850,Datos!$B$8:$E$13,3,0))</f>
        <v>4</v>
      </c>
      <c r="AK1850" s="198">
        <f>IF(ISERROR(VLOOKUP(AL1850,Datos!D1843:E1848,2,0)),0,VLOOKUP(AL1850,Datos!D1843:E1848,2,0))</f>
        <v>0</v>
      </c>
      <c r="AL1850" s="198">
        <f>IF(ISERROR(VLOOKUP(Y1850,Datos!B1843:E1848,3,0)),0,VLOOKUP(Y1850,Datos!B1843:E1848,3,0))</f>
        <v>0</v>
      </c>
      <c r="AM1850" s="198">
        <f t="shared" si="89"/>
        <v>4</v>
      </c>
      <c r="AN1850" s="198" t="str">
        <f>IF(ISERROR(VLOOKUP($AM1850,Datos!$I$24:$J$28,2,0)),"-",VLOOKUP($AM1850,Datos!$I$24:$J$28,2,0))</f>
        <v>Moderado</v>
      </c>
    </row>
    <row r="1851" spans="1:40" s="199" customFormat="1">
      <c r="A1851" s="196"/>
      <c r="B1851" s="177"/>
      <c r="C1851" s="177"/>
      <c r="D1851" s="177"/>
      <c r="E1851" s="177"/>
      <c r="F1851" s="177"/>
      <c r="G1851" s="177"/>
      <c r="H1851" s="177"/>
      <c r="I1851" s="177"/>
      <c r="J1851" s="177"/>
      <c r="K1851" s="177"/>
      <c r="L1851" s="177"/>
      <c r="M1851" s="178" t="s">
        <v>191</v>
      </c>
      <c r="N1851" s="178" t="s">
        <v>194</v>
      </c>
      <c r="O1851" s="198">
        <f>IF( AND($M1851&lt;&gt;"", $N1851&lt;&gt;""), VLOOKUP( IF(ISERROR(VLOOKUP($M1851,Datos!$B$8:$C$13,2,0)),0,VLOOKUP($M1851,Datos!$B$8:$C$13,2,0)), Datos!$I$9:$N$13, IF(ISERROR(VLOOKUP($N1851,Datos!$B$17:$C$21,2,0)),0,VLOOKUP($N1851, Datos!$B$17:$C$21,2,0)+1),  0),  "-")</f>
        <v>22</v>
      </c>
      <c r="P1851" s="177"/>
      <c r="Q1851" s="177"/>
      <c r="R1851" s="177"/>
      <c r="S1851" s="178" t="s">
        <v>40</v>
      </c>
      <c r="T1851" s="198" t="str">
        <f>IF(ISERROR(VLOOKUP($S1851,Datos!$B$25:$C$29,2,0)),"", VLOOKUP($S1851,Datos!$B$25:$C$29,2,0))</f>
        <v>Alta</v>
      </c>
      <c r="U1851" s="198" t="str">
        <f>VLOOKUP($S1851,'Efectividad de Controles'!$B$5:$D$9,3,0)</f>
        <v>Impacto / Probabilidad</v>
      </c>
      <c r="V1851" s="177"/>
      <c r="W1851" s="177"/>
      <c r="X1851" s="178" t="s">
        <v>191</v>
      </c>
      <c r="Y1851" s="178" t="s">
        <v>196</v>
      </c>
      <c r="Z1851" s="198">
        <f>IF( AND($X1851&lt;&gt;"", $Y1851&lt;&gt;""), VLOOKUP( IF(ISERROR(VLOOKUP($X1851,Datos!$B$8:$C$13,2,0)),0,VLOOKUP($X1851,Datos!$B$8:$C$13,2,0)), Datos!$I$9:$N$13, IF(ISERROR(VLOOKUP($Y1851,Datos!$B$17:$C$21,2,0)),0,VLOOKUP($Y1851, Datos!$B$17:$C$21,2,0)+1),  0),  "-")</f>
        <v>25</v>
      </c>
      <c r="AA1851" s="177"/>
      <c r="AB1851" s="177"/>
      <c r="AC1851" s="179"/>
      <c r="AD1851" s="180"/>
      <c r="AE1851" s="198">
        <f t="shared" si="87"/>
        <v>22</v>
      </c>
      <c r="AF1851" s="198">
        <f t="shared" si="88"/>
        <v>25</v>
      </c>
      <c r="AG1851" s="178">
        <v>3</v>
      </c>
      <c r="AH1851" s="198" t="str">
        <f>IF(ISERROR(VLOOKUP($AG1851,Datos!$A$9:$E$13,2,0)),"",VLOOKUP($AG1851,Datos!$A$9:$E$13,2,0))</f>
        <v>3 Moderado</v>
      </c>
      <c r="AI1851" s="197" t="str">
        <f>IF(ISERROR(VLOOKUP($AJ1851,Datos!$D$8:$E$13,2,0)),0,VLOOKUP($AJ1851,Datos!$D$8:$E$13,2,0))</f>
        <v>Extremadamente Dañino</v>
      </c>
      <c r="AJ1851" s="198">
        <f>IF(ISERROR(VLOOKUP($X1851,Datos!$B$8:$E$13,3,0)), 0, VLOOKUP($X1851,Datos!$B$8:$E$13,3,0))</f>
        <v>4</v>
      </c>
      <c r="AK1851" s="198">
        <f>IF(ISERROR(VLOOKUP(AL1851,Datos!D1844:E1849,2,0)),0,VLOOKUP(AL1851,Datos!D1844:E1849,2,0))</f>
        <v>0</v>
      </c>
      <c r="AL1851" s="198">
        <f>IF(ISERROR(VLOOKUP(Y1851,Datos!B1844:E1849,3,0)),0,VLOOKUP(Y1851,Datos!B1844:E1849,3,0))</f>
        <v>0</v>
      </c>
      <c r="AM1851" s="198">
        <f t="shared" si="89"/>
        <v>4</v>
      </c>
      <c r="AN1851" s="198" t="str">
        <f>IF(ISERROR(VLOOKUP($AM1851,Datos!$I$24:$J$28,2,0)),"-",VLOOKUP($AM1851,Datos!$I$24:$J$28,2,0))</f>
        <v>Moderado</v>
      </c>
    </row>
    <row r="1852" spans="1:40" s="199" customFormat="1">
      <c r="A1852" s="196"/>
      <c r="B1852" s="177"/>
      <c r="C1852" s="177"/>
      <c r="D1852" s="177"/>
      <c r="E1852" s="177"/>
      <c r="F1852" s="177"/>
      <c r="G1852" s="177"/>
      <c r="H1852" s="177"/>
      <c r="I1852" s="177"/>
      <c r="J1852" s="177"/>
      <c r="K1852" s="177"/>
      <c r="L1852" s="177"/>
      <c r="M1852" s="178" t="s">
        <v>191</v>
      </c>
      <c r="N1852" s="178" t="s">
        <v>194</v>
      </c>
      <c r="O1852" s="198">
        <f>IF( AND($M1852&lt;&gt;"", $N1852&lt;&gt;""), VLOOKUP( IF(ISERROR(VLOOKUP($M1852,Datos!$B$8:$C$13,2,0)),0,VLOOKUP($M1852,Datos!$B$8:$C$13,2,0)), Datos!$I$9:$N$13, IF(ISERROR(VLOOKUP($N1852,Datos!$B$17:$C$21,2,0)),0,VLOOKUP($N1852, Datos!$B$17:$C$21,2,0)+1),  0),  "-")</f>
        <v>22</v>
      </c>
      <c r="P1852" s="177"/>
      <c r="Q1852" s="177"/>
      <c r="R1852" s="177"/>
      <c r="S1852" s="178" t="s">
        <v>40</v>
      </c>
      <c r="T1852" s="198" t="str">
        <f>IF(ISERROR(VLOOKUP($S1852,Datos!$B$25:$C$29,2,0)),"", VLOOKUP($S1852,Datos!$B$25:$C$29,2,0))</f>
        <v>Alta</v>
      </c>
      <c r="U1852" s="198" t="str">
        <f>VLOOKUP($S1852,'Efectividad de Controles'!$B$5:$D$9,3,0)</f>
        <v>Impacto / Probabilidad</v>
      </c>
      <c r="V1852" s="177"/>
      <c r="W1852" s="177"/>
      <c r="X1852" s="178" t="s">
        <v>191</v>
      </c>
      <c r="Y1852" s="178" t="s">
        <v>196</v>
      </c>
      <c r="Z1852" s="198">
        <f>IF( AND($X1852&lt;&gt;"", $Y1852&lt;&gt;""), VLOOKUP( IF(ISERROR(VLOOKUP($X1852,Datos!$B$8:$C$13,2,0)),0,VLOOKUP($X1852,Datos!$B$8:$C$13,2,0)), Datos!$I$9:$N$13, IF(ISERROR(VLOOKUP($Y1852,Datos!$B$17:$C$21,2,0)),0,VLOOKUP($Y1852, Datos!$B$17:$C$21,2,0)+1),  0),  "-")</f>
        <v>25</v>
      </c>
      <c r="AA1852" s="177"/>
      <c r="AB1852" s="177"/>
      <c r="AC1852" s="179"/>
      <c r="AD1852" s="180"/>
      <c r="AE1852" s="198">
        <f t="shared" si="87"/>
        <v>22</v>
      </c>
      <c r="AF1852" s="198">
        <f t="shared" si="88"/>
        <v>25</v>
      </c>
      <c r="AG1852" s="178">
        <v>3</v>
      </c>
      <c r="AH1852" s="198" t="str">
        <f>IF(ISERROR(VLOOKUP($AG1852,Datos!$A$9:$E$13,2,0)),"",VLOOKUP($AG1852,Datos!$A$9:$E$13,2,0))</f>
        <v>3 Moderado</v>
      </c>
      <c r="AI1852" s="197" t="str">
        <f>IF(ISERROR(VLOOKUP($AJ1852,Datos!$D$8:$E$13,2,0)),0,VLOOKUP($AJ1852,Datos!$D$8:$E$13,2,0))</f>
        <v>Extremadamente Dañino</v>
      </c>
      <c r="AJ1852" s="198">
        <f>IF(ISERROR(VLOOKUP($X1852,Datos!$B$8:$E$13,3,0)), 0, VLOOKUP($X1852,Datos!$B$8:$E$13,3,0))</f>
        <v>4</v>
      </c>
      <c r="AK1852" s="198">
        <f>IF(ISERROR(VLOOKUP(AL1852,Datos!D1845:E1850,2,0)),0,VLOOKUP(AL1852,Datos!D1845:E1850,2,0))</f>
        <v>0</v>
      </c>
      <c r="AL1852" s="198">
        <f>IF(ISERROR(VLOOKUP(Y1852,Datos!B1845:E1850,3,0)),0,VLOOKUP(Y1852,Datos!B1845:E1850,3,0))</f>
        <v>0</v>
      </c>
      <c r="AM1852" s="198">
        <f t="shared" si="89"/>
        <v>4</v>
      </c>
      <c r="AN1852" s="198" t="str">
        <f>IF(ISERROR(VLOOKUP($AM1852,Datos!$I$24:$J$28,2,0)),"-",VLOOKUP($AM1852,Datos!$I$24:$J$28,2,0))</f>
        <v>Moderado</v>
      </c>
    </row>
    <row r="1853" spans="1:40" s="199" customFormat="1">
      <c r="A1853" s="196"/>
      <c r="B1853" s="177"/>
      <c r="C1853" s="177"/>
      <c r="D1853" s="177"/>
      <c r="E1853" s="177"/>
      <c r="F1853" s="177"/>
      <c r="G1853" s="177"/>
      <c r="H1853" s="177"/>
      <c r="I1853" s="177"/>
      <c r="J1853" s="177"/>
      <c r="K1853" s="177"/>
      <c r="L1853" s="177"/>
      <c r="M1853" s="178" t="s">
        <v>191</v>
      </c>
      <c r="N1853" s="178" t="s">
        <v>194</v>
      </c>
      <c r="O1853" s="198">
        <f>IF( AND($M1853&lt;&gt;"", $N1853&lt;&gt;""), VLOOKUP( IF(ISERROR(VLOOKUP($M1853,Datos!$B$8:$C$13,2,0)),0,VLOOKUP($M1853,Datos!$B$8:$C$13,2,0)), Datos!$I$9:$N$13, IF(ISERROR(VLOOKUP($N1853,Datos!$B$17:$C$21,2,0)),0,VLOOKUP($N1853, Datos!$B$17:$C$21,2,0)+1),  0),  "-")</f>
        <v>22</v>
      </c>
      <c r="P1853" s="177"/>
      <c r="Q1853" s="177"/>
      <c r="R1853" s="177"/>
      <c r="S1853" s="178" t="s">
        <v>40</v>
      </c>
      <c r="T1853" s="198" t="str">
        <f>IF(ISERROR(VLOOKUP($S1853,Datos!$B$25:$C$29,2,0)),"", VLOOKUP($S1853,Datos!$B$25:$C$29,2,0))</f>
        <v>Alta</v>
      </c>
      <c r="U1853" s="198" t="str">
        <f>VLOOKUP($S1853,'Efectividad de Controles'!$B$5:$D$9,3,0)</f>
        <v>Impacto / Probabilidad</v>
      </c>
      <c r="V1853" s="177"/>
      <c r="W1853" s="177"/>
      <c r="X1853" s="178" t="s">
        <v>191</v>
      </c>
      <c r="Y1853" s="178" t="s">
        <v>196</v>
      </c>
      <c r="Z1853" s="198">
        <f>IF( AND($X1853&lt;&gt;"", $Y1853&lt;&gt;""), VLOOKUP( IF(ISERROR(VLOOKUP($X1853,Datos!$B$8:$C$13,2,0)),0,VLOOKUP($X1853,Datos!$B$8:$C$13,2,0)), Datos!$I$9:$N$13, IF(ISERROR(VLOOKUP($Y1853,Datos!$B$17:$C$21,2,0)),0,VLOOKUP($Y1853, Datos!$B$17:$C$21,2,0)+1),  0),  "-")</f>
        <v>25</v>
      </c>
      <c r="AA1853" s="177"/>
      <c r="AB1853" s="177"/>
      <c r="AC1853" s="179"/>
      <c r="AD1853" s="180"/>
      <c r="AE1853" s="198">
        <f t="shared" si="87"/>
        <v>22</v>
      </c>
      <c r="AF1853" s="198">
        <f t="shared" si="88"/>
        <v>25</v>
      </c>
      <c r="AG1853" s="178">
        <v>3</v>
      </c>
      <c r="AH1853" s="198" t="str">
        <f>IF(ISERROR(VLOOKUP($AG1853,Datos!$A$9:$E$13,2,0)),"",VLOOKUP($AG1853,Datos!$A$9:$E$13,2,0))</f>
        <v>3 Moderado</v>
      </c>
      <c r="AI1853" s="197" t="str">
        <f>IF(ISERROR(VLOOKUP($AJ1853,Datos!$D$8:$E$13,2,0)),0,VLOOKUP($AJ1853,Datos!$D$8:$E$13,2,0))</f>
        <v>Extremadamente Dañino</v>
      </c>
      <c r="AJ1853" s="198">
        <f>IF(ISERROR(VLOOKUP($X1853,Datos!$B$8:$E$13,3,0)), 0, VLOOKUP($X1853,Datos!$B$8:$E$13,3,0))</f>
        <v>4</v>
      </c>
      <c r="AK1853" s="198">
        <f>IF(ISERROR(VLOOKUP(AL1853,Datos!D1846:E1851,2,0)),0,VLOOKUP(AL1853,Datos!D1846:E1851,2,0))</f>
        <v>0</v>
      </c>
      <c r="AL1853" s="198">
        <f>IF(ISERROR(VLOOKUP(Y1853,Datos!B1846:E1851,3,0)),0,VLOOKUP(Y1853,Datos!B1846:E1851,3,0))</f>
        <v>0</v>
      </c>
      <c r="AM1853" s="198">
        <f t="shared" si="89"/>
        <v>4</v>
      </c>
      <c r="AN1853" s="198" t="str">
        <f>IF(ISERROR(VLOOKUP($AM1853,Datos!$I$24:$J$28,2,0)),"-",VLOOKUP($AM1853,Datos!$I$24:$J$28,2,0))</f>
        <v>Moderado</v>
      </c>
    </row>
    <row r="1854" spans="1:40" s="199" customFormat="1">
      <c r="A1854" s="196"/>
      <c r="B1854" s="177"/>
      <c r="C1854" s="177"/>
      <c r="D1854" s="177"/>
      <c r="E1854" s="177"/>
      <c r="F1854" s="177"/>
      <c r="G1854" s="177"/>
      <c r="H1854" s="177"/>
      <c r="I1854" s="177"/>
      <c r="J1854" s="177"/>
      <c r="K1854" s="177"/>
      <c r="L1854" s="177"/>
      <c r="M1854" s="178" t="s">
        <v>191</v>
      </c>
      <c r="N1854" s="178" t="s">
        <v>194</v>
      </c>
      <c r="O1854" s="198">
        <f>IF( AND($M1854&lt;&gt;"", $N1854&lt;&gt;""), VLOOKUP( IF(ISERROR(VLOOKUP($M1854,Datos!$B$8:$C$13,2,0)),0,VLOOKUP($M1854,Datos!$B$8:$C$13,2,0)), Datos!$I$9:$N$13, IF(ISERROR(VLOOKUP($N1854,Datos!$B$17:$C$21,2,0)),0,VLOOKUP($N1854, Datos!$B$17:$C$21,2,0)+1),  0),  "-")</f>
        <v>22</v>
      </c>
      <c r="P1854" s="177"/>
      <c r="Q1854" s="177"/>
      <c r="R1854" s="177"/>
      <c r="S1854" s="178" t="s">
        <v>40</v>
      </c>
      <c r="T1854" s="198" t="str">
        <f>IF(ISERROR(VLOOKUP($S1854,Datos!$B$25:$C$29,2,0)),"", VLOOKUP($S1854,Datos!$B$25:$C$29,2,0))</f>
        <v>Alta</v>
      </c>
      <c r="U1854" s="198" t="str">
        <f>VLOOKUP($S1854,'Efectividad de Controles'!$B$5:$D$9,3,0)</f>
        <v>Impacto / Probabilidad</v>
      </c>
      <c r="V1854" s="177"/>
      <c r="W1854" s="177"/>
      <c r="X1854" s="178" t="s">
        <v>191</v>
      </c>
      <c r="Y1854" s="178" t="s">
        <v>196</v>
      </c>
      <c r="Z1854" s="198">
        <f>IF( AND($X1854&lt;&gt;"", $Y1854&lt;&gt;""), VLOOKUP( IF(ISERROR(VLOOKUP($X1854,Datos!$B$8:$C$13,2,0)),0,VLOOKUP($X1854,Datos!$B$8:$C$13,2,0)), Datos!$I$9:$N$13, IF(ISERROR(VLOOKUP($Y1854,Datos!$B$17:$C$21,2,0)),0,VLOOKUP($Y1854, Datos!$B$17:$C$21,2,0)+1),  0),  "-")</f>
        <v>25</v>
      </c>
      <c r="AA1854" s="177"/>
      <c r="AB1854" s="177"/>
      <c r="AC1854" s="179"/>
      <c r="AD1854" s="180"/>
      <c r="AE1854" s="198">
        <f t="shared" si="87"/>
        <v>22</v>
      </c>
      <c r="AF1854" s="198">
        <f t="shared" si="88"/>
        <v>25</v>
      </c>
      <c r="AG1854" s="178">
        <v>3</v>
      </c>
      <c r="AH1854" s="198" t="str">
        <f>IF(ISERROR(VLOOKUP($AG1854,Datos!$A$9:$E$13,2,0)),"",VLOOKUP($AG1854,Datos!$A$9:$E$13,2,0))</f>
        <v>3 Moderado</v>
      </c>
      <c r="AI1854" s="197" t="str">
        <f>IF(ISERROR(VLOOKUP($AJ1854,Datos!$D$8:$E$13,2,0)),0,VLOOKUP($AJ1854,Datos!$D$8:$E$13,2,0))</f>
        <v>Extremadamente Dañino</v>
      </c>
      <c r="AJ1854" s="198">
        <f>IF(ISERROR(VLOOKUP($X1854,Datos!$B$8:$E$13,3,0)), 0, VLOOKUP($X1854,Datos!$B$8:$E$13,3,0))</f>
        <v>4</v>
      </c>
      <c r="AK1854" s="198">
        <f>IF(ISERROR(VLOOKUP(AL1854,Datos!D1847:E1852,2,0)),0,VLOOKUP(AL1854,Datos!D1847:E1852,2,0))</f>
        <v>0</v>
      </c>
      <c r="AL1854" s="198">
        <f>IF(ISERROR(VLOOKUP(Y1854,Datos!B1847:E1852,3,0)),0,VLOOKUP(Y1854,Datos!B1847:E1852,3,0))</f>
        <v>0</v>
      </c>
      <c r="AM1854" s="198">
        <f t="shared" si="89"/>
        <v>4</v>
      </c>
      <c r="AN1854" s="198" t="str">
        <f>IF(ISERROR(VLOOKUP($AM1854,Datos!$I$24:$J$28,2,0)),"-",VLOOKUP($AM1854,Datos!$I$24:$J$28,2,0))</f>
        <v>Moderado</v>
      </c>
    </row>
    <row r="1855" spans="1:40" s="199" customFormat="1">
      <c r="A1855" s="196"/>
      <c r="B1855" s="177"/>
      <c r="C1855" s="177"/>
      <c r="D1855" s="177"/>
      <c r="E1855" s="177"/>
      <c r="F1855" s="177"/>
      <c r="G1855" s="177"/>
      <c r="H1855" s="177"/>
      <c r="I1855" s="177"/>
      <c r="J1855" s="177"/>
      <c r="K1855" s="177"/>
      <c r="L1855" s="177"/>
      <c r="M1855" s="178" t="s">
        <v>191</v>
      </c>
      <c r="N1855" s="178" t="s">
        <v>194</v>
      </c>
      <c r="O1855" s="198">
        <f>IF( AND($M1855&lt;&gt;"", $N1855&lt;&gt;""), VLOOKUP( IF(ISERROR(VLOOKUP($M1855,Datos!$B$8:$C$13,2,0)),0,VLOOKUP($M1855,Datos!$B$8:$C$13,2,0)), Datos!$I$9:$N$13, IF(ISERROR(VLOOKUP($N1855,Datos!$B$17:$C$21,2,0)),0,VLOOKUP($N1855, Datos!$B$17:$C$21,2,0)+1),  0),  "-")</f>
        <v>22</v>
      </c>
      <c r="P1855" s="177"/>
      <c r="Q1855" s="177"/>
      <c r="R1855" s="177"/>
      <c r="S1855" s="178" t="s">
        <v>40</v>
      </c>
      <c r="T1855" s="198" t="str">
        <f>IF(ISERROR(VLOOKUP($S1855,Datos!$B$25:$C$29,2,0)),"", VLOOKUP($S1855,Datos!$B$25:$C$29,2,0))</f>
        <v>Alta</v>
      </c>
      <c r="U1855" s="198" t="str">
        <f>VLOOKUP($S1855,'Efectividad de Controles'!$B$5:$D$9,3,0)</f>
        <v>Impacto / Probabilidad</v>
      </c>
      <c r="V1855" s="177"/>
      <c r="W1855" s="177"/>
      <c r="X1855" s="178" t="s">
        <v>191</v>
      </c>
      <c r="Y1855" s="178" t="s">
        <v>196</v>
      </c>
      <c r="Z1855" s="198">
        <f>IF( AND($X1855&lt;&gt;"", $Y1855&lt;&gt;""), VLOOKUP( IF(ISERROR(VLOOKUP($X1855,Datos!$B$8:$C$13,2,0)),0,VLOOKUP($X1855,Datos!$B$8:$C$13,2,0)), Datos!$I$9:$N$13, IF(ISERROR(VLOOKUP($Y1855,Datos!$B$17:$C$21,2,0)),0,VLOOKUP($Y1855, Datos!$B$17:$C$21,2,0)+1),  0),  "-")</f>
        <v>25</v>
      </c>
      <c r="AA1855" s="177"/>
      <c r="AB1855" s="177"/>
      <c r="AC1855" s="179"/>
      <c r="AD1855" s="180"/>
      <c r="AE1855" s="198">
        <f t="shared" si="87"/>
        <v>22</v>
      </c>
      <c r="AF1855" s="198">
        <f t="shared" si="88"/>
        <v>25</v>
      </c>
      <c r="AG1855" s="178">
        <v>3</v>
      </c>
      <c r="AH1855" s="198" t="str">
        <f>IF(ISERROR(VLOOKUP($AG1855,Datos!$A$9:$E$13,2,0)),"",VLOOKUP($AG1855,Datos!$A$9:$E$13,2,0))</f>
        <v>3 Moderado</v>
      </c>
      <c r="AI1855" s="197" t="str">
        <f>IF(ISERROR(VLOOKUP($AJ1855,Datos!$D$8:$E$13,2,0)),0,VLOOKUP($AJ1855,Datos!$D$8:$E$13,2,0))</f>
        <v>Extremadamente Dañino</v>
      </c>
      <c r="AJ1855" s="198">
        <f>IF(ISERROR(VLOOKUP($X1855,Datos!$B$8:$E$13,3,0)), 0, VLOOKUP($X1855,Datos!$B$8:$E$13,3,0))</f>
        <v>4</v>
      </c>
      <c r="AK1855" s="198">
        <f>IF(ISERROR(VLOOKUP(AL1855,Datos!D1848:E1853,2,0)),0,VLOOKUP(AL1855,Datos!D1848:E1853,2,0))</f>
        <v>0</v>
      </c>
      <c r="AL1855" s="198">
        <f>IF(ISERROR(VLOOKUP(Y1855,Datos!B1848:E1853,3,0)),0,VLOOKUP(Y1855,Datos!B1848:E1853,3,0))</f>
        <v>0</v>
      </c>
      <c r="AM1855" s="198">
        <f t="shared" si="89"/>
        <v>4</v>
      </c>
      <c r="AN1855" s="198" t="str">
        <f>IF(ISERROR(VLOOKUP($AM1855,Datos!$I$24:$J$28,2,0)),"-",VLOOKUP($AM1855,Datos!$I$24:$J$28,2,0))</f>
        <v>Moderado</v>
      </c>
    </row>
    <row r="1856" spans="1:40" s="199" customFormat="1">
      <c r="A1856" s="196"/>
      <c r="B1856" s="177"/>
      <c r="C1856" s="177"/>
      <c r="D1856" s="177"/>
      <c r="E1856" s="177"/>
      <c r="F1856" s="177"/>
      <c r="G1856" s="177"/>
      <c r="H1856" s="177"/>
      <c r="I1856" s="177"/>
      <c r="J1856" s="177"/>
      <c r="K1856" s="177"/>
      <c r="L1856" s="177"/>
      <c r="M1856" s="178" t="s">
        <v>191</v>
      </c>
      <c r="N1856" s="178" t="s">
        <v>194</v>
      </c>
      <c r="O1856" s="198">
        <f>IF( AND($M1856&lt;&gt;"", $N1856&lt;&gt;""), VLOOKUP( IF(ISERROR(VLOOKUP($M1856,Datos!$B$8:$C$13,2,0)),0,VLOOKUP($M1856,Datos!$B$8:$C$13,2,0)), Datos!$I$9:$N$13, IF(ISERROR(VLOOKUP($N1856,Datos!$B$17:$C$21,2,0)),0,VLOOKUP($N1856, Datos!$B$17:$C$21,2,0)+1),  0),  "-")</f>
        <v>22</v>
      </c>
      <c r="P1856" s="177"/>
      <c r="Q1856" s="177"/>
      <c r="R1856" s="177"/>
      <c r="S1856" s="178" t="s">
        <v>40</v>
      </c>
      <c r="T1856" s="198" t="str">
        <f>IF(ISERROR(VLOOKUP($S1856,Datos!$B$25:$C$29,2,0)),"", VLOOKUP($S1856,Datos!$B$25:$C$29,2,0))</f>
        <v>Alta</v>
      </c>
      <c r="U1856" s="198" t="str">
        <f>VLOOKUP($S1856,'Efectividad de Controles'!$B$5:$D$9,3,0)</f>
        <v>Impacto / Probabilidad</v>
      </c>
      <c r="V1856" s="177"/>
      <c r="W1856" s="177"/>
      <c r="X1856" s="178" t="s">
        <v>191</v>
      </c>
      <c r="Y1856" s="178" t="s">
        <v>196</v>
      </c>
      <c r="Z1856" s="198">
        <f>IF( AND($X1856&lt;&gt;"", $Y1856&lt;&gt;""), VLOOKUP( IF(ISERROR(VLOOKUP($X1856,Datos!$B$8:$C$13,2,0)),0,VLOOKUP($X1856,Datos!$B$8:$C$13,2,0)), Datos!$I$9:$N$13, IF(ISERROR(VLOOKUP($Y1856,Datos!$B$17:$C$21,2,0)),0,VLOOKUP($Y1856, Datos!$B$17:$C$21,2,0)+1),  0),  "-")</f>
        <v>25</v>
      </c>
      <c r="AA1856" s="177"/>
      <c r="AB1856" s="177"/>
      <c r="AC1856" s="179"/>
      <c r="AD1856" s="180"/>
      <c r="AE1856" s="198">
        <f t="shared" si="87"/>
        <v>22</v>
      </c>
      <c r="AF1856" s="198">
        <f t="shared" si="88"/>
        <v>25</v>
      </c>
      <c r="AG1856" s="178">
        <v>3</v>
      </c>
      <c r="AH1856" s="198" t="str">
        <f>IF(ISERROR(VLOOKUP($AG1856,Datos!$A$9:$E$13,2,0)),"",VLOOKUP($AG1856,Datos!$A$9:$E$13,2,0))</f>
        <v>3 Moderado</v>
      </c>
      <c r="AI1856" s="197" t="str">
        <f>IF(ISERROR(VLOOKUP($AJ1856,Datos!$D$8:$E$13,2,0)),0,VLOOKUP($AJ1856,Datos!$D$8:$E$13,2,0))</f>
        <v>Extremadamente Dañino</v>
      </c>
      <c r="AJ1856" s="198">
        <f>IF(ISERROR(VLOOKUP($X1856,Datos!$B$8:$E$13,3,0)), 0, VLOOKUP($X1856,Datos!$B$8:$E$13,3,0))</f>
        <v>4</v>
      </c>
      <c r="AK1856" s="198">
        <f>IF(ISERROR(VLOOKUP(AL1856,Datos!D1849:E1854,2,0)),0,VLOOKUP(AL1856,Datos!D1849:E1854,2,0))</f>
        <v>0</v>
      </c>
      <c r="AL1856" s="198">
        <f>IF(ISERROR(VLOOKUP(Y1856,Datos!B1849:E1854,3,0)),0,VLOOKUP(Y1856,Datos!B1849:E1854,3,0))</f>
        <v>0</v>
      </c>
      <c r="AM1856" s="198">
        <f t="shared" si="89"/>
        <v>4</v>
      </c>
      <c r="AN1856" s="198" t="str">
        <f>IF(ISERROR(VLOOKUP($AM1856,Datos!$I$24:$J$28,2,0)),"-",VLOOKUP($AM1856,Datos!$I$24:$J$28,2,0))</f>
        <v>Moderado</v>
      </c>
    </row>
    <row r="1857" spans="1:40" s="199" customFormat="1">
      <c r="A1857" s="196"/>
      <c r="B1857" s="177"/>
      <c r="C1857" s="177"/>
      <c r="D1857" s="177"/>
      <c r="E1857" s="177"/>
      <c r="F1857" s="177"/>
      <c r="G1857" s="177"/>
      <c r="H1857" s="177"/>
      <c r="I1857" s="177"/>
      <c r="J1857" s="177"/>
      <c r="K1857" s="177"/>
      <c r="L1857" s="177"/>
      <c r="M1857" s="178" t="s">
        <v>191</v>
      </c>
      <c r="N1857" s="178" t="s">
        <v>194</v>
      </c>
      <c r="O1857" s="198">
        <f>IF( AND($M1857&lt;&gt;"", $N1857&lt;&gt;""), VLOOKUP( IF(ISERROR(VLOOKUP($M1857,Datos!$B$8:$C$13,2,0)),0,VLOOKUP($M1857,Datos!$B$8:$C$13,2,0)), Datos!$I$9:$N$13, IF(ISERROR(VLOOKUP($N1857,Datos!$B$17:$C$21,2,0)),0,VLOOKUP($N1857, Datos!$B$17:$C$21,2,0)+1),  0),  "-")</f>
        <v>22</v>
      </c>
      <c r="P1857" s="177"/>
      <c r="Q1857" s="177"/>
      <c r="R1857" s="177"/>
      <c r="S1857" s="178" t="s">
        <v>40</v>
      </c>
      <c r="T1857" s="198" t="str">
        <f>IF(ISERROR(VLOOKUP($S1857,Datos!$B$25:$C$29,2,0)),"", VLOOKUP($S1857,Datos!$B$25:$C$29,2,0))</f>
        <v>Alta</v>
      </c>
      <c r="U1857" s="198" t="str">
        <f>VLOOKUP($S1857,'Efectividad de Controles'!$B$5:$D$9,3,0)</f>
        <v>Impacto / Probabilidad</v>
      </c>
      <c r="V1857" s="177"/>
      <c r="W1857" s="177"/>
      <c r="X1857" s="178" t="s">
        <v>191</v>
      </c>
      <c r="Y1857" s="178" t="s">
        <v>196</v>
      </c>
      <c r="Z1857" s="198">
        <f>IF( AND($X1857&lt;&gt;"", $Y1857&lt;&gt;""), VLOOKUP( IF(ISERROR(VLOOKUP($X1857,Datos!$B$8:$C$13,2,0)),0,VLOOKUP($X1857,Datos!$B$8:$C$13,2,0)), Datos!$I$9:$N$13, IF(ISERROR(VLOOKUP($Y1857,Datos!$B$17:$C$21,2,0)),0,VLOOKUP($Y1857, Datos!$B$17:$C$21,2,0)+1),  0),  "-")</f>
        <v>25</v>
      </c>
      <c r="AA1857" s="177"/>
      <c r="AB1857" s="177"/>
      <c r="AC1857" s="179"/>
      <c r="AD1857" s="180"/>
      <c r="AE1857" s="198">
        <f t="shared" si="87"/>
        <v>22</v>
      </c>
      <c r="AF1857" s="198">
        <f t="shared" si="88"/>
        <v>25</v>
      </c>
      <c r="AG1857" s="178">
        <v>3</v>
      </c>
      <c r="AH1857" s="198" t="str">
        <f>IF(ISERROR(VLOOKUP($AG1857,Datos!$A$9:$E$13,2,0)),"",VLOOKUP($AG1857,Datos!$A$9:$E$13,2,0))</f>
        <v>3 Moderado</v>
      </c>
      <c r="AI1857" s="197" t="str">
        <f>IF(ISERROR(VLOOKUP($AJ1857,Datos!$D$8:$E$13,2,0)),0,VLOOKUP($AJ1857,Datos!$D$8:$E$13,2,0))</f>
        <v>Extremadamente Dañino</v>
      </c>
      <c r="AJ1857" s="198">
        <f>IF(ISERROR(VLOOKUP($X1857,Datos!$B$8:$E$13,3,0)), 0, VLOOKUP($X1857,Datos!$B$8:$E$13,3,0))</f>
        <v>4</v>
      </c>
      <c r="AK1857" s="198">
        <f>IF(ISERROR(VLOOKUP(AL1857,Datos!D1850:E1855,2,0)),0,VLOOKUP(AL1857,Datos!D1850:E1855,2,0))</f>
        <v>0</v>
      </c>
      <c r="AL1857" s="198">
        <f>IF(ISERROR(VLOOKUP(Y1857,Datos!B1850:E1855,3,0)),0,VLOOKUP(Y1857,Datos!B1850:E1855,3,0))</f>
        <v>0</v>
      </c>
      <c r="AM1857" s="198">
        <f t="shared" si="89"/>
        <v>4</v>
      </c>
      <c r="AN1857" s="198" t="str">
        <f>IF(ISERROR(VLOOKUP($AM1857,Datos!$I$24:$J$28,2,0)),"-",VLOOKUP($AM1857,Datos!$I$24:$J$28,2,0))</f>
        <v>Moderado</v>
      </c>
    </row>
    <row r="1858" spans="1:40" s="199" customFormat="1">
      <c r="A1858" s="196"/>
      <c r="B1858" s="177"/>
      <c r="C1858" s="177"/>
      <c r="D1858" s="177"/>
      <c r="E1858" s="177"/>
      <c r="F1858" s="177"/>
      <c r="G1858" s="177"/>
      <c r="H1858" s="177"/>
      <c r="I1858" s="177"/>
      <c r="J1858" s="177"/>
      <c r="K1858" s="177"/>
      <c r="L1858" s="177"/>
      <c r="M1858" s="178" t="s">
        <v>191</v>
      </c>
      <c r="N1858" s="178" t="s">
        <v>194</v>
      </c>
      <c r="O1858" s="198">
        <f>IF( AND($M1858&lt;&gt;"", $N1858&lt;&gt;""), VLOOKUP( IF(ISERROR(VLOOKUP($M1858,Datos!$B$8:$C$13,2,0)),0,VLOOKUP($M1858,Datos!$B$8:$C$13,2,0)), Datos!$I$9:$N$13, IF(ISERROR(VLOOKUP($N1858,Datos!$B$17:$C$21,2,0)),0,VLOOKUP($N1858, Datos!$B$17:$C$21,2,0)+1),  0),  "-")</f>
        <v>22</v>
      </c>
      <c r="P1858" s="177"/>
      <c r="Q1858" s="177"/>
      <c r="R1858" s="177"/>
      <c r="S1858" s="178" t="s">
        <v>40</v>
      </c>
      <c r="T1858" s="198" t="str">
        <f>IF(ISERROR(VLOOKUP($S1858,Datos!$B$25:$C$29,2,0)),"", VLOOKUP($S1858,Datos!$B$25:$C$29,2,0))</f>
        <v>Alta</v>
      </c>
      <c r="U1858" s="198" t="str">
        <f>VLOOKUP($S1858,'Efectividad de Controles'!$B$5:$D$9,3,0)</f>
        <v>Impacto / Probabilidad</v>
      </c>
      <c r="V1858" s="177"/>
      <c r="W1858" s="177"/>
      <c r="X1858" s="178" t="s">
        <v>191</v>
      </c>
      <c r="Y1858" s="178" t="s">
        <v>196</v>
      </c>
      <c r="Z1858" s="198">
        <f>IF( AND($X1858&lt;&gt;"", $Y1858&lt;&gt;""), VLOOKUP( IF(ISERROR(VLOOKUP($X1858,Datos!$B$8:$C$13,2,0)),0,VLOOKUP($X1858,Datos!$B$8:$C$13,2,0)), Datos!$I$9:$N$13, IF(ISERROR(VLOOKUP($Y1858,Datos!$B$17:$C$21,2,0)),0,VLOOKUP($Y1858, Datos!$B$17:$C$21,2,0)+1),  0),  "-")</f>
        <v>25</v>
      </c>
      <c r="AA1858" s="177"/>
      <c r="AB1858" s="177"/>
      <c r="AC1858" s="179"/>
      <c r="AD1858" s="180"/>
      <c r="AE1858" s="198">
        <f t="shared" si="87"/>
        <v>22</v>
      </c>
      <c r="AF1858" s="198">
        <f t="shared" si="88"/>
        <v>25</v>
      </c>
      <c r="AG1858" s="178">
        <v>3</v>
      </c>
      <c r="AH1858" s="198" t="str">
        <f>IF(ISERROR(VLOOKUP($AG1858,Datos!$A$9:$E$13,2,0)),"",VLOOKUP($AG1858,Datos!$A$9:$E$13,2,0))</f>
        <v>3 Moderado</v>
      </c>
      <c r="AI1858" s="197" t="str">
        <f>IF(ISERROR(VLOOKUP($AJ1858,Datos!$D$8:$E$13,2,0)),0,VLOOKUP($AJ1858,Datos!$D$8:$E$13,2,0))</f>
        <v>Extremadamente Dañino</v>
      </c>
      <c r="AJ1858" s="198">
        <f>IF(ISERROR(VLOOKUP($X1858,Datos!$B$8:$E$13,3,0)), 0, VLOOKUP($X1858,Datos!$B$8:$E$13,3,0))</f>
        <v>4</v>
      </c>
      <c r="AK1858" s="198">
        <f>IF(ISERROR(VLOOKUP(AL1858,Datos!D1851:E1856,2,0)),0,VLOOKUP(AL1858,Datos!D1851:E1856,2,0))</f>
        <v>0</v>
      </c>
      <c r="AL1858" s="198">
        <f>IF(ISERROR(VLOOKUP(Y1858,Datos!B1851:E1856,3,0)),0,VLOOKUP(Y1858,Datos!B1851:E1856,3,0))</f>
        <v>0</v>
      </c>
      <c r="AM1858" s="198">
        <f t="shared" si="89"/>
        <v>4</v>
      </c>
      <c r="AN1858" s="198" t="str">
        <f>IF(ISERROR(VLOOKUP($AM1858,Datos!$I$24:$J$28,2,0)),"-",VLOOKUP($AM1858,Datos!$I$24:$J$28,2,0))</f>
        <v>Moderado</v>
      </c>
    </row>
    <row r="1859" spans="1:40" s="199" customFormat="1">
      <c r="A1859" s="196"/>
      <c r="B1859" s="177"/>
      <c r="C1859" s="177"/>
      <c r="D1859" s="177"/>
      <c r="E1859" s="177"/>
      <c r="F1859" s="177"/>
      <c r="G1859" s="177"/>
      <c r="H1859" s="177"/>
      <c r="I1859" s="177"/>
      <c r="J1859" s="177"/>
      <c r="K1859" s="177"/>
      <c r="L1859" s="177"/>
      <c r="M1859" s="178" t="s">
        <v>191</v>
      </c>
      <c r="N1859" s="178" t="s">
        <v>194</v>
      </c>
      <c r="O1859" s="198">
        <f>IF( AND($M1859&lt;&gt;"", $N1859&lt;&gt;""), VLOOKUP( IF(ISERROR(VLOOKUP($M1859,Datos!$B$8:$C$13,2,0)),0,VLOOKUP($M1859,Datos!$B$8:$C$13,2,0)), Datos!$I$9:$N$13, IF(ISERROR(VLOOKUP($N1859,Datos!$B$17:$C$21,2,0)),0,VLOOKUP($N1859, Datos!$B$17:$C$21,2,0)+1),  0),  "-")</f>
        <v>22</v>
      </c>
      <c r="P1859" s="177"/>
      <c r="Q1859" s="177"/>
      <c r="R1859" s="177"/>
      <c r="S1859" s="178" t="s">
        <v>40</v>
      </c>
      <c r="T1859" s="198" t="str">
        <f>IF(ISERROR(VLOOKUP($S1859,Datos!$B$25:$C$29,2,0)),"", VLOOKUP($S1859,Datos!$B$25:$C$29,2,0))</f>
        <v>Alta</v>
      </c>
      <c r="U1859" s="198" t="str">
        <f>VLOOKUP($S1859,'Efectividad de Controles'!$B$5:$D$9,3,0)</f>
        <v>Impacto / Probabilidad</v>
      </c>
      <c r="V1859" s="177"/>
      <c r="W1859" s="177"/>
      <c r="X1859" s="178" t="s">
        <v>191</v>
      </c>
      <c r="Y1859" s="178" t="s">
        <v>196</v>
      </c>
      <c r="Z1859" s="198">
        <f>IF( AND($X1859&lt;&gt;"", $Y1859&lt;&gt;""), VLOOKUP( IF(ISERROR(VLOOKUP($X1859,Datos!$B$8:$C$13,2,0)),0,VLOOKUP($X1859,Datos!$B$8:$C$13,2,0)), Datos!$I$9:$N$13, IF(ISERROR(VLOOKUP($Y1859,Datos!$B$17:$C$21,2,0)),0,VLOOKUP($Y1859, Datos!$B$17:$C$21,2,0)+1),  0),  "-")</f>
        <v>25</v>
      </c>
      <c r="AA1859" s="177"/>
      <c r="AB1859" s="177"/>
      <c r="AC1859" s="179"/>
      <c r="AD1859" s="180"/>
      <c r="AE1859" s="198">
        <f t="shared" si="87"/>
        <v>22</v>
      </c>
      <c r="AF1859" s="198">
        <f t="shared" si="88"/>
        <v>25</v>
      </c>
      <c r="AG1859" s="178">
        <v>3</v>
      </c>
      <c r="AH1859" s="198" t="str">
        <f>IF(ISERROR(VLOOKUP($AG1859,Datos!$A$9:$E$13,2,0)),"",VLOOKUP($AG1859,Datos!$A$9:$E$13,2,0))</f>
        <v>3 Moderado</v>
      </c>
      <c r="AI1859" s="197" t="str">
        <f>IF(ISERROR(VLOOKUP($AJ1859,Datos!$D$8:$E$13,2,0)),0,VLOOKUP($AJ1859,Datos!$D$8:$E$13,2,0))</f>
        <v>Extremadamente Dañino</v>
      </c>
      <c r="AJ1859" s="198">
        <f>IF(ISERROR(VLOOKUP($X1859,Datos!$B$8:$E$13,3,0)), 0, VLOOKUP($X1859,Datos!$B$8:$E$13,3,0))</f>
        <v>4</v>
      </c>
      <c r="AK1859" s="198">
        <f>IF(ISERROR(VLOOKUP(AL1859,Datos!D1852:E1857,2,0)),0,VLOOKUP(AL1859,Datos!D1852:E1857,2,0))</f>
        <v>0</v>
      </c>
      <c r="AL1859" s="198">
        <f>IF(ISERROR(VLOOKUP(Y1859,Datos!B1852:E1857,3,0)),0,VLOOKUP(Y1859,Datos!B1852:E1857,3,0))</f>
        <v>0</v>
      </c>
      <c r="AM1859" s="198">
        <f t="shared" si="89"/>
        <v>4</v>
      </c>
      <c r="AN1859" s="198" t="str">
        <f>IF(ISERROR(VLOOKUP($AM1859,Datos!$I$24:$J$28,2,0)),"-",VLOOKUP($AM1859,Datos!$I$24:$J$28,2,0))</f>
        <v>Moderado</v>
      </c>
    </row>
    <row r="1860" spans="1:40" s="199" customFormat="1">
      <c r="A1860" s="196"/>
      <c r="B1860" s="177"/>
      <c r="C1860" s="177"/>
      <c r="D1860" s="177"/>
      <c r="E1860" s="177"/>
      <c r="F1860" s="177"/>
      <c r="G1860" s="177"/>
      <c r="H1860" s="177"/>
      <c r="I1860" s="177"/>
      <c r="J1860" s="177"/>
      <c r="K1860" s="177"/>
      <c r="L1860" s="177"/>
      <c r="M1860" s="178" t="s">
        <v>191</v>
      </c>
      <c r="N1860" s="178" t="s">
        <v>194</v>
      </c>
      <c r="O1860" s="198">
        <f>IF( AND($M1860&lt;&gt;"", $N1860&lt;&gt;""), VLOOKUP( IF(ISERROR(VLOOKUP($M1860,Datos!$B$8:$C$13,2,0)),0,VLOOKUP($M1860,Datos!$B$8:$C$13,2,0)), Datos!$I$9:$N$13, IF(ISERROR(VLOOKUP($N1860,Datos!$B$17:$C$21,2,0)),0,VLOOKUP($N1860, Datos!$B$17:$C$21,2,0)+1),  0),  "-")</f>
        <v>22</v>
      </c>
      <c r="P1860" s="177"/>
      <c r="Q1860" s="177"/>
      <c r="R1860" s="177"/>
      <c r="S1860" s="178" t="s">
        <v>40</v>
      </c>
      <c r="T1860" s="198" t="str">
        <f>IF(ISERROR(VLOOKUP($S1860,Datos!$B$25:$C$29,2,0)),"", VLOOKUP($S1860,Datos!$B$25:$C$29,2,0))</f>
        <v>Alta</v>
      </c>
      <c r="U1860" s="198" t="str">
        <f>VLOOKUP($S1860,'Efectividad de Controles'!$B$5:$D$9,3,0)</f>
        <v>Impacto / Probabilidad</v>
      </c>
      <c r="V1860" s="177"/>
      <c r="W1860" s="177"/>
      <c r="X1860" s="178" t="s">
        <v>191</v>
      </c>
      <c r="Y1860" s="178" t="s">
        <v>196</v>
      </c>
      <c r="Z1860" s="198">
        <f>IF( AND($X1860&lt;&gt;"", $Y1860&lt;&gt;""), VLOOKUP( IF(ISERROR(VLOOKUP($X1860,Datos!$B$8:$C$13,2,0)),0,VLOOKUP($X1860,Datos!$B$8:$C$13,2,0)), Datos!$I$9:$N$13, IF(ISERROR(VLOOKUP($Y1860,Datos!$B$17:$C$21,2,0)),0,VLOOKUP($Y1860, Datos!$B$17:$C$21,2,0)+1),  0),  "-")</f>
        <v>25</v>
      </c>
      <c r="AA1860" s="177"/>
      <c r="AB1860" s="177"/>
      <c r="AC1860" s="179"/>
      <c r="AD1860" s="180"/>
      <c r="AE1860" s="198">
        <f t="shared" si="87"/>
        <v>22</v>
      </c>
      <c r="AF1860" s="198">
        <f t="shared" si="88"/>
        <v>25</v>
      </c>
      <c r="AG1860" s="178">
        <v>3</v>
      </c>
      <c r="AH1860" s="198" t="str">
        <f>IF(ISERROR(VLOOKUP($AG1860,Datos!$A$9:$E$13,2,0)),"",VLOOKUP($AG1860,Datos!$A$9:$E$13,2,0))</f>
        <v>3 Moderado</v>
      </c>
      <c r="AI1860" s="197" t="str">
        <f>IF(ISERROR(VLOOKUP($AJ1860,Datos!$D$8:$E$13,2,0)),0,VLOOKUP($AJ1860,Datos!$D$8:$E$13,2,0))</f>
        <v>Extremadamente Dañino</v>
      </c>
      <c r="AJ1860" s="198">
        <f>IF(ISERROR(VLOOKUP($X1860,Datos!$B$8:$E$13,3,0)), 0, VLOOKUP($X1860,Datos!$B$8:$E$13,3,0))</f>
        <v>4</v>
      </c>
      <c r="AK1860" s="198">
        <f>IF(ISERROR(VLOOKUP(AL1860,Datos!D1853:E1858,2,0)),0,VLOOKUP(AL1860,Datos!D1853:E1858,2,0))</f>
        <v>0</v>
      </c>
      <c r="AL1860" s="198">
        <f>IF(ISERROR(VLOOKUP(Y1860,Datos!B1853:E1858,3,0)),0,VLOOKUP(Y1860,Datos!B1853:E1858,3,0))</f>
        <v>0</v>
      </c>
      <c r="AM1860" s="198">
        <f t="shared" si="89"/>
        <v>4</v>
      </c>
      <c r="AN1860" s="198" t="str">
        <f>IF(ISERROR(VLOOKUP($AM1860,Datos!$I$24:$J$28,2,0)),"-",VLOOKUP($AM1860,Datos!$I$24:$J$28,2,0))</f>
        <v>Moderado</v>
      </c>
    </row>
    <row r="1861" spans="1:40" s="199" customFormat="1">
      <c r="A1861" s="196"/>
      <c r="B1861" s="177"/>
      <c r="C1861" s="177"/>
      <c r="D1861" s="177"/>
      <c r="E1861" s="177"/>
      <c r="F1861" s="177"/>
      <c r="G1861" s="177"/>
      <c r="H1861" s="177"/>
      <c r="I1861" s="177"/>
      <c r="J1861" s="177"/>
      <c r="K1861" s="177"/>
      <c r="L1861" s="177"/>
      <c r="M1861" s="178" t="s">
        <v>191</v>
      </c>
      <c r="N1861" s="178" t="s">
        <v>194</v>
      </c>
      <c r="O1861" s="198">
        <f>IF( AND($M1861&lt;&gt;"", $N1861&lt;&gt;""), VLOOKUP( IF(ISERROR(VLOOKUP($M1861,Datos!$B$8:$C$13,2,0)),0,VLOOKUP($M1861,Datos!$B$8:$C$13,2,0)), Datos!$I$9:$N$13, IF(ISERROR(VLOOKUP($N1861,Datos!$B$17:$C$21,2,0)),0,VLOOKUP($N1861, Datos!$B$17:$C$21,2,0)+1),  0),  "-")</f>
        <v>22</v>
      </c>
      <c r="P1861" s="177"/>
      <c r="Q1861" s="177"/>
      <c r="R1861" s="177"/>
      <c r="S1861" s="178" t="s">
        <v>40</v>
      </c>
      <c r="T1861" s="198" t="str">
        <f>IF(ISERROR(VLOOKUP($S1861,Datos!$B$25:$C$29,2,0)),"", VLOOKUP($S1861,Datos!$B$25:$C$29,2,0))</f>
        <v>Alta</v>
      </c>
      <c r="U1861" s="198" t="str">
        <f>VLOOKUP($S1861,'Efectividad de Controles'!$B$5:$D$9,3,0)</f>
        <v>Impacto / Probabilidad</v>
      </c>
      <c r="V1861" s="177"/>
      <c r="W1861" s="177"/>
      <c r="X1861" s="178" t="s">
        <v>191</v>
      </c>
      <c r="Y1861" s="178" t="s">
        <v>196</v>
      </c>
      <c r="Z1861" s="198">
        <f>IF( AND($X1861&lt;&gt;"", $Y1861&lt;&gt;""), VLOOKUP( IF(ISERROR(VLOOKUP($X1861,Datos!$B$8:$C$13,2,0)),0,VLOOKUP($X1861,Datos!$B$8:$C$13,2,0)), Datos!$I$9:$N$13, IF(ISERROR(VLOOKUP($Y1861,Datos!$B$17:$C$21,2,0)),0,VLOOKUP($Y1861, Datos!$B$17:$C$21,2,0)+1),  0),  "-")</f>
        <v>25</v>
      </c>
      <c r="AA1861" s="177"/>
      <c r="AB1861" s="177"/>
      <c r="AC1861" s="179"/>
      <c r="AD1861" s="180"/>
      <c r="AE1861" s="198">
        <f t="shared" si="87"/>
        <v>22</v>
      </c>
      <c r="AF1861" s="198">
        <f t="shared" si="88"/>
        <v>25</v>
      </c>
      <c r="AG1861" s="178">
        <v>3</v>
      </c>
      <c r="AH1861" s="198" t="str">
        <f>IF(ISERROR(VLOOKUP($AG1861,Datos!$A$9:$E$13,2,0)),"",VLOOKUP($AG1861,Datos!$A$9:$E$13,2,0))</f>
        <v>3 Moderado</v>
      </c>
      <c r="AI1861" s="197" t="str">
        <f>IF(ISERROR(VLOOKUP($AJ1861,Datos!$D$8:$E$13,2,0)),0,VLOOKUP($AJ1861,Datos!$D$8:$E$13,2,0))</f>
        <v>Extremadamente Dañino</v>
      </c>
      <c r="AJ1861" s="198">
        <f>IF(ISERROR(VLOOKUP($X1861,Datos!$B$8:$E$13,3,0)), 0, VLOOKUP($X1861,Datos!$B$8:$E$13,3,0))</f>
        <v>4</v>
      </c>
      <c r="AK1861" s="198">
        <f>IF(ISERROR(VLOOKUP(AL1861,Datos!D1854:E1859,2,0)),0,VLOOKUP(AL1861,Datos!D1854:E1859,2,0))</f>
        <v>0</v>
      </c>
      <c r="AL1861" s="198">
        <f>IF(ISERROR(VLOOKUP(Y1861,Datos!B1854:E1859,3,0)),0,VLOOKUP(Y1861,Datos!B1854:E1859,3,0))</f>
        <v>0</v>
      </c>
      <c r="AM1861" s="198">
        <f t="shared" si="89"/>
        <v>4</v>
      </c>
      <c r="AN1861" s="198" t="str">
        <f>IF(ISERROR(VLOOKUP($AM1861,Datos!$I$24:$J$28,2,0)),"-",VLOOKUP($AM1861,Datos!$I$24:$J$28,2,0))</f>
        <v>Moderado</v>
      </c>
    </row>
    <row r="1862" spans="1:40" s="199" customFormat="1">
      <c r="A1862" s="196"/>
      <c r="B1862" s="177"/>
      <c r="C1862" s="177"/>
      <c r="D1862" s="177"/>
      <c r="E1862" s="177"/>
      <c r="F1862" s="177"/>
      <c r="G1862" s="177"/>
      <c r="H1862" s="177"/>
      <c r="I1862" s="177"/>
      <c r="J1862" s="177"/>
      <c r="K1862" s="177"/>
      <c r="L1862" s="177"/>
      <c r="M1862" s="178" t="s">
        <v>191</v>
      </c>
      <c r="N1862" s="178" t="s">
        <v>194</v>
      </c>
      <c r="O1862" s="198">
        <f>IF( AND($M1862&lt;&gt;"", $N1862&lt;&gt;""), VLOOKUP( IF(ISERROR(VLOOKUP($M1862,Datos!$B$8:$C$13,2,0)),0,VLOOKUP($M1862,Datos!$B$8:$C$13,2,0)), Datos!$I$9:$N$13, IF(ISERROR(VLOOKUP($N1862,Datos!$B$17:$C$21,2,0)),0,VLOOKUP($N1862, Datos!$B$17:$C$21,2,0)+1),  0),  "-")</f>
        <v>22</v>
      </c>
      <c r="P1862" s="177"/>
      <c r="Q1862" s="177"/>
      <c r="R1862" s="177"/>
      <c r="S1862" s="178" t="s">
        <v>40</v>
      </c>
      <c r="T1862" s="198" t="str">
        <f>IF(ISERROR(VLOOKUP($S1862,Datos!$B$25:$C$29,2,0)),"", VLOOKUP($S1862,Datos!$B$25:$C$29,2,0))</f>
        <v>Alta</v>
      </c>
      <c r="U1862" s="198" t="str">
        <f>VLOOKUP($S1862,'Efectividad de Controles'!$B$5:$D$9,3,0)</f>
        <v>Impacto / Probabilidad</v>
      </c>
      <c r="V1862" s="177"/>
      <c r="W1862" s="177"/>
      <c r="X1862" s="178" t="s">
        <v>191</v>
      </c>
      <c r="Y1862" s="178" t="s">
        <v>196</v>
      </c>
      <c r="Z1862" s="198">
        <f>IF( AND($X1862&lt;&gt;"", $Y1862&lt;&gt;""), VLOOKUP( IF(ISERROR(VLOOKUP($X1862,Datos!$B$8:$C$13,2,0)),0,VLOOKUP($X1862,Datos!$B$8:$C$13,2,0)), Datos!$I$9:$N$13, IF(ISERROR(VLOOKUP($Y1862,Datos!$B$17:$C$21,2,0)),0,VLOOKUP($Y1862, Datos!$B$17:$C$21,2,0)+1),  0),  "-")</f>
        <v>25</v>
      </c>
      <c r="AA1862" s="177"/>
      <c r="AB1862" s="177"/>
      <c r="AC1862" s="179"/>
      <c r="AD1862" s="180"/>
      <c r="AE1862" s="198">
        <f t="shared" si="87"/>
        <v>22</v>
      </c>
      <c r="AF1862" s="198">
        <f t="shared" si="88"/>
        <v>25</v>
      </c>
      <c r="AG1862" s="178">
        <v>3</v>
      </c>
      <c r="AH1862" s="198" t="str">
        <f>IF(ISERROR(VLOOKUP($AG1862,Datos!$A$9:$E$13,2,0)),"",VLOOKUP($AG1862,Datos!$A$9:$E$13,2,0))</f>
        <v>3 Moderado</v>
      </c>
      <c r="AI1862" s="197" t="str">
        <f>IF(ISERROR(VLOOKUP($AJ1862,Datos!$D$8:$E$13,2,0)),0,VLOOKUP($AJ1862,Datos!$D$8:$E$13,2,0))</f>
        <v>Extremadamente Dañino</v>
      </c>
      <c r="AJ1862" s="198">
        <f>IF(ISERROR(VLOOKUP($X1862,Datos!$B$8:$E$13,3,0)), 0, VLOOKUP($X1862,Datos!$B$8:$E$13,3,0))</f>
        <v>4</v>
      </c>
      <c r="AK1862" s="198">
        <f>IF(ISERROR(VLOOKUP(AL1862,Datos!D1855:E1860,2,0)),0,VLOOKUP(AL1862,Datos!D1855:E1860,2,0))</f>
        <v>0</v>
      </c>
      <c r="AL1862" s="198">
        <f>IF(ISERROR(VLOOKUP(Y1862,Datos!B1855:E1860,3,0)),0,VLOOKUP(Y1862,Datos!B1855:E1860,3,0))</f>
        <v>0</v>
      </c>
      <c r="AM1862" s="198">
        <f t="shared" si="89"/>
        <v>4</v>
      </c>
      <c r="AN1862" s="198" t="str">
        <f>IF(ISERROR(VLOOKUP($AM1862,Datos!$I$24:$J$28,2,0)),"-",VLOOKUP($AM1862,Datos!$I$24:$J$28,2,0))</f>
        <v>Moderado</v>
      </c>
    </row>
    <row r="1863" spans="1:40" s="199" customFormat="1">
      <c r="A1863" s="196"/>
      <c r="B1863" s="177"/>
      <c r="C1863" s="177"/>
      <c r="D1863" s="177"/>
      <c r="E1863" s="177"/>
      <c r="F1863" s="177"/>
      <c r="G1863" s="177"/>
      <c r="H1863" s="177"/>
      <c r="I1863" s="177"/>
      <c r="J1863" s="177"/>
      <c r="K1863" s="177"/>
      <c r="L1863" s="177"/>
      <c r="M1863" s="178" t="s">
        <v>191</v>
      </c>
      <c r="N1863" s="178" t="s">
        <v>194</v>
      </c>
      <c r="O1863" s="198">
        <f>IF( AND($M1863&lt;&gt;"", $N1863&lt;&gt;""), VLOOKUP( IF(ISERROR(VLOOKUP($M1863,Datos!$B$8:$C$13,2,0)),0,VLOOKUP($M1863,Datos!$B$8:$C$13,2,0)), Datos!$I$9:$N$13, IF(ISERROR(VLOOKUP($N1863,Datos!$B$17:$C$21,2,0)),0,VLOOKUP($N1863, Datos!$B$17:$C$21,2,0)+1),  0),  "-")</f>
        <v>22</v>
      </c>
      <c r="P1863" s="177"/>
      <c r="Q1863" s="177"/>
      <c r="R1863" s="177"/>
      <c r="S1863" s="178" t="s">
        <v>40</v>
      </c>
      <c r="T1863" s="198" t="str">
        <f>IF(ISERROR(VLOOKUP($S1863,Datos!$B$25:$C$29,2,0)),"", VLOOKUP($S1863,Datos!$B$25:$C$29,2,0))</f>
        <v>Alta</v>
      </c>
      <c r="U1863" s="198" t="str">
        <f>VLOOKUP($S1863,'Efectividad de Controles'!$B$5:$D$9,3,0)</f>
        <v>Impacto / Probabilidad</v>
      </c>
      <c r="V1863" s="177"/>
      <c r="W1863" s="177"/>
      <c r="X1863" s="178" t="s">
        <v>191</v>
      </c>
      <c r="Y1863" s="178" t="s">
        <v>196</v>
      </c>
      <c r="Z1863" s="198">
        <f>IF( AND($X1863&lt;&gt;"", $Y1863&lt;&gt;""), VLOOKUP( IF(ISERROR(VLOOKUP($X1863,Datos!$B$8:$C$13,2,0)),0,VLOOKUP($X1863,Datos!$B$8:$C$13,2,0)), Datos!$I$9:$N$13, IF(ISERROR(VLOOKUP($Y1863,Datos!$B$17:$C$21,2,0)),0,VLOOKUP($Y1863, Datos!$B$17:$C$21,2,0)+1),  0),  "-")</f>
        <v>25</v>
      </c>
      <c r="AA1863" s="177"/>
      <c r="AB1863" s="177"/>
      <c r="AC1863" s="179"/>
      <c r="AD1863" s="180"/>
      <c r="AE1863" s="198">
        <f t="shared" si="87"/>
        <v>22</v>
      </c>
      <c r="AF1863" s="198">
        <f t="shared" si="88"/>
        <v>25</v>
      </c>
      <c r="AG1863" s="178">
        <v>3</v>
      </c>
      <c r="AH1863" s="198" t="str">
        <f>IF(ISERROR(VLOOKUP($AG1863,Datos!$A$9:$E$13,2,0)),"",VLOOKUP($AG1863,Datos!$A$9:$E$13,2,0))</f>
        <v>3 Moderado</v>
      </c>
      <c r="AI1863" s="197" t="str">
        <f>IF(ISERROR(VLOOKUP($AJ1863,Datos!$D$8:$E$13,2,0)),0,VLOOKUP($AJ1863,Datos!$D$8:$E$13,2,0))</f>
        <v>Extremadamente Dañino</v>
      </c>
      <c r="AJ1863" s="198">
        <f>IF(ISERROR(VLOOKUP($X1863,Datos!$B$8:$E$13,3,0)), 0, VLOOKUP($X1863,Datos!$B$8:$E$13,3,0))</f>
        <v>4</v>
      </c>
      <c r="AK1863" s="198">
        <f>IF(ISERROR(VLOOKUP(AL1863,Datos!D1856:E1861,2,0)),0,VLOOKUP(AL1863,Datos!D1856:E1861,2,0))</f>
        <v>0</v>
      </c>
      <c r="AL1863" s="198">
        <f>IF(ISERROR(VLOOKUP(Y1863,Datos!B1856:E1861,3,0)),0,VLOOKUP(Y1863,Datos!B1856:E1861,3,0))</f>
        <v>0</v>
      </c>
      <c r="AM1863" s="198">
        <f t="shared" si="89"/>
        <v>4</v>
      </c>
      <c r="AN1863" s="198" t="str">
        <f>IF(ISERROR(VLOOKUP($AM1863,Datos!$I$24:$J$28,2,0)),"-",VLOOKUP($AM1863,Datos!$I$24:$J$28,2,0))</f>
        <v>Moderado</v>
      </c>
    </row>
    <row r="1864" spans="1:40" s="199" customFormat="1">
      <c r="A1864" s="196"/>
      <c r="B1864" s="177"/>
      <c r="C1864" s="177"/>
      <c r="D1864" s="177"/>
      <c r="E1864" s="177"/>
      <c r="F1864" s="177"/>
      <c r="G1864" s="177"/>
      <c r="H1864" s="177"/>
      <c r="I1864" s="177"/>
      <c r="J1864" s="177"/>
      <c r="K1864" s="177"/>
      <c r="L1864" s="177"/>
      <c r="M1864" s="178" t="s">
        <v>191</v>
      </c>
      <c r="N1864" s="178" t="s">
        <v>194</v>
      </c>
      <c r="O1864" s="198">
        <f>IF( AND($M1864&lt;&gt;"", $N1864&lt;&gt;""), VLOOKUP( IF(ISERROR(VLOOKUP($M1864,Datos!$B$8:$C$13,2,0)),0,VLOOKUP($M1864,Datos!$B$8:$C$13,2,0)), Datos!$I$9:$N$13, IF(ISERROR(VLOOKUP($N1864,Datos!$B$17:$C$21,2,0)),0,VLOOKUP($N1864, Datos!$B$17:$C$21,2,0)+1),  0),  "-")</f>
        <v>22</v>
      </c>
      <c r="P1864" s="177"/>
      <c r="Q1864" s="177"/>
      <c r="R1864" s="177"/>
      <c r="S1864" s="178" t="s">
        <v>40</v>
      </c>
      <c r="T1864" s="198" t="str">
        <f>IF(ISERROR(VLOOKUP($S1864,Datos!$B$25:$C$29,2,0)),"", VLOOKUP($S1864,Datos!$B$25:$C$29,2,0))</f>
        <v>Alta</v>
      </c>
      <c r="U1864" s="198" t="str">
        <f>VLOOKUP($S1864,'Efectividad de Controles'!$B$5:$D$9,3,0)</f>
        <v>Impacto / Probabilidad</v>
      </c>
      <c r="V1864" s="177"/>
      <c r="W1864" s="177"/>
      <c r="X1864" s="178" t="s">
        <v>191</v>
      </c>
      <c r="Y1864" s="178" t="s">
        <v>196</v>
      </c>
      <c r="Z1864" s="198">
        <f>IF( AND($X1864&lt;&gt;"", $Y1864&lt;&gt;""), VLOOKUP( IF(ISERROR(VLOOKUP($X1864,Datos!$B$8:$C$13,2,0)),0,VLOOKUP($X1864,Datos!$B$8:$C$13,2,0)), Datos!$I$9:$N$13, IF(ISERROR(VLOOKUP($Y1864,Datos!$B$17:$C$21,2,0)),0,VLOOKUP($Y1864, Datos!$B$17:$C$21,2,0)+1),  0),  "-")</f>
        <v>25</v>
      </c>
      <c r="AA1864" s="177"/>
      <c r="AB1864" s="177"/>
      <c r="AC1864" s="179"/>
      <c r="AD1864" s="180"/>
      <c r="AE1864" s="198">
        <f t="shared" si="87"/>
        <v>22</v>
      </c>
      <c r="AF1864" s="198">
        <f t="shared" si="88"/>
        <v>25</v>
      </c>
      <c r="AG1864" s="178">
        <v>3</v>
      </c>
      <c r="AH1864" s="198" t="str">
        <f>IF(ISERROR(VLOOKUP($AG1864,Datos!$A$9:$E$13,2,0)),"",VLOOKUP($AG1864,Datos!$A$9:$E$13,2,0))</f>
        <v>3 Moderado</v>
      </c>
      <c r="AI1864" s="197" t="str">
        <f>IF(ISERROR(VLOOKUP($AJ1864,Datos!$D$8:$E$13,2,0)),0,VLOOKUP($AJ1864,Datos!$D$8:$E$13,2,0))</f>
        <v>Extremadamente Dañino</v>
      </c>
      <c r="AJ1864" s="198">
        <f>IF(ISERROR(VLOOKUP($X1864,Datos!$B$8:$E$13,3,0)), 0, VLOOKUP($X1864,Datos!$B$8:$E$13,3,0))</f>
        <v>4</v>
      </c>
      <c r="AK1864" s="198">
        <f>IF(ISERROR(VLOOKUP(AL1864,Datos!D1857:E1862,2,0)),0,VLOOKUP(AL1864,Datos!D1857:E1862,2,0))</f>
        <v>0</v>
      </c>
      <c r="AL1864" s="198">
        <f>IF(ISERROR(VLOOKUP(Y1864,Datos!B1857:E1862,3,0)),0,VLOOKUP(Y1864,Datos!B1857:E1862,3,0))</f>
        <v>0</v>
      </c>
      <c r="AM1864" s="198">
        <f t="shared" si="89"/>
        <v>4</v>
      </c>
      <c r="AN1864" s="198" t="str">
        <f>IF(ISERROR(VLOOKUP($AM1864,Datos!$I$24:$J$28,2,0)),"-",VLOOKUP($AM1864,Datos!$I$24:$J$28,2,0))</f>
        <v>Moderado</v>
      </c>
    </row>
    <row r="1865" spans="1:40" s="199" customFormat="1">
      <c r="A1865" s="196"/>
      <c r="B1865" s="177"/>
      <c r="C1865" s="177"/>
      <c r="D1865" s="177"/>
      <c r="E1865" s="177"/>
      <c r="F1865" s="177"/>
      <c r="G1865" s="177"/>
      <c r="H1865" s="177"/>
      <c r="I1865" s="177"/>
      <c r="J1865" s="177"/>
      <c r="K1865" s="177"/>
      <c r="L1865" s="177"/>
      <c r="M1865" s="178" t="s">
        <v>191</v>
      </c>
      <c r="N1865" s="178" t="s">
        <v>194</v>
      </c>
      <c r="O1865" s="198">
        <f>IF( AND($M1865&lt;&gt;"", $N1865&lt;&gt;""), VLOOKUP( IF(ISERROR(VLOOKUP($M1865,Datos!$B$8:$C$13,2,0)),0,VLOOKUP($M1865,Datos!$B$8:$C$13,2,0)), Datos!$I$9:$N$13, IF(ISERROR(VLOOKUP($N1865,Datos!$B$17:$C$21,2,0)),0,VLOOKUP($N1865, Datos!$B$17:$C$21,2,0)+1),  0),  "-")</f>
        <v>22</v>
      </c>
      <c r="P1865" s="177"/>
      <c r="Q1865" s="177"/>
      <c r="R1865" s="177"/>
      <c r="S1865" s="178" t="s">
        <v>40</v>
      </c>
      <c r="T1865" s="198" t="str">
        <f>IF(ISERROR(VLOOKUP($S1865,Datos!$B$25:$C$29,2,0)),"", VLOOKUP($S1865,Datos!$B$25:$C$29,2,0))</f>
        <v>Alta</v>
      </c>
      <c r="U1865" s="198" t="str">
        <f>VLOOKUP($S1865,'Efectividad de Controles'!$B$5:$D$9,3,0)</f>
        <v>Impacto / Probabilidad</v>
      </c>
      <c r="V1865" s="177"/>
      <c r="W1865" s="177"/>
      <c r="X1865" s="178" t="s">
        <v>191</v>
      </c>
      <c r="Y1865" s="178" t="s">
        <v>196</v>
      </c>
      <c r="Z1865" s="198">
        <f>IF( AND($X1865&lt;&gt;"", $Y1865&lt;&gt;""), VLOOKUP( IF(ISERROR(VLOOKUP($X1865,Datos!$B$8:$C$13,2,0)),0,VLOOKUP($X1865,Datos!$B$8:$C$13,2,0)), Datos!$I$9:$N$13, IF(ISERROR(VLOOKUP($Y1865,Datos!$B$17:$C$21,2,0)),0,VLOOKUP($Y1865, Datos!$B$17:$C$21,2,0)+1),  0),  "-")</f>
        <v>25</v>
      </c>
      <c r="AA1865" s="177"/>
      <c r="AB1865" s="177"/>
      <c r="AC1865" s="179"/>
      <c r="AD1865" s="180"/>
      <c r="AE1865" s="198">
        <f t="shared" si="87"/>
        <v>22</v>
      </c>
      <c r="AF1865" s="198">
        <f t="shared" si="88"/>
        <v>25</v>
      </c>
      <c r="AG1865" s="178">
        <v>3</v>
      </c>
      <c r="AH1865" s="198" t="str">
        <f>IF(ISERROR(VLOOKUP($AG1865,Datos!$A$9:$E$13,2,0)),"",VLOOKUP($AG1865,Datos!$A$9:$E$13,2,0))</f>
        <v>3 Moderado</v>
      </c>
      <c r="AI1865" s="197" t="str">
        <f>IF(ISERROR(VLOOKUP($AJ1865,Datos!$D$8:$E$13,2,0)),0,VLOOKUP($AJ1865,Datos!$D$8:$E$13,2,0))</f>
        <v>Extremadamente Dañino</v>
      </c>
      <c r="AJ1865" s="198">
        <f>IF(ISERROR(VLOOKUP($X1865,Datos!$B$8:$E$13,3,0)), 0, VLOOKUP($X1865,Datos!$B$8:$E$13,3,0))</f>
        <v>4</v>
      </c>
      <c r="AK1865" s="198">
        <f>IF(ISERROR(VLOOKUP(AL1865,Datos!D1858:E1863,2,0)),0,VLOOKUP(AL1865,Datos!D1858:E1863,2,0))</f>
        <v>0</v>
      </c>
      <c r="AL1865" s="198">
        <f>IF(ISERROR(VLOOKUP(Y1865,Datos!B1858:E1863,3,0)),0,VLOOKUP(Y1865,Datos!B1858:E1863,3,0))</f>
        <v>0</v>
      </c>
      <c r="AM1865" s="198">
        <f t="shared" si="89"/>
        <v>4</v>
      </c>
      <c r="AN1865" s="198" t="str">
        <f>IF(ISERROR(VLOOKUP($AM1865,Datos!$I$24:$J$28,2,0)),"-",VLOOKUP($AM1865,Datos!$I$24:$J$28,2,0))</f>
        <v>Moderado</v>
      </c>
    </row>
    <row r="1866" spans="1:40" s="199" customFormat="1">
      <c r="A1866" s="196"/>
      <c r="B1866" s="177"/>
      <c r="C1866" s="177"/>
      <c r="D1866" s="177"/>
      <c r="E1866" s="177"/>
      <c r="F1866" s="177"/>
      <c r="G1866" s="177"/>
      <c r="H1866" s="177"/>
      <c r="I1866" s="177"/>
      <c r="J1866" s="177"/>
      <c r="K1866" s="177"/>
      <c r="L1866" s="177"/>
      <c r="M1866" s="178" t="s">
        <v>191</v>
      </c>
      <c r="N1866" s="178" t="s">
        <v>194</v>
      </c>
      <c r="O1866" s="198">
        <f>IF( AND($M1866&lt;&gt;"", $N1866&lt;&gt;""), VLOOKUP( IF(ISERROR(VLOOKUP($M1866,Datos!$B$8:$C$13,2,0)),0,VLOOKUP($M1866,Datos!$B$8:$C$13,2,0)), Datos!$I$9:$N$13, IF(ISERROR(VLOOKUP($N1866,Datos!$B$17:$C$21,2,0)),0,VLOOKUP($N1866, Datos!$B$17:$C$21,2,0)+1),  0),  "-")</f>
        <v>22</v>
      </c>
      <c r="P1866" s="177"/>
      <c r="Q1866" s="177"/>
      <c r="R1866" s="177"/>
      <c r="S1866" s="178" t="s">
        <v>40</v>
      </c>
      <c r="T1866" s="198" t="str">
        <f>IF(ISERROR(VLOOKUP($S1866,Datos!$B$25:$C$29,2,0)),"", VLOOKUP($S1866,Datos!$B$25:$C$29,2,0))</f>
        <v>Alta</v>
      </c>
      <c r="U1866" s="198" t="str">
        <f>VLOOKUP($S1866,'Efectividad de Controles'!$B$5:$D$9,3,0)</f>
        <v>Impacto / Probabilidad</v>
      </c>
      <c r="V1866" s="177"/>
      <c r="W1866" s="177"/>
      <c r="X1866" s="178" t="s">
        <v>191</v>
      </c>
      <c r="Y1866" s="178" t="s">
        <v>196</v>
      </c>
      <c r="Z1866" s="198">
        <f>IF( AND($X1866&lt;&gt;"", $Y1866&lt;&gt;""), VLOOKUP( IF(ISERROR(VLOOKUP($X1866,Datos!$B$8:$C$13,2,0)),0,VLOOKUP($X1866,Datos!$B$8:$C$13,2,0)), Datos!$I$9:$N$13, IF(ISERROR(VLOOKUP($Y1866,Datos!$B$17:$C$21,2,0)),0,VLOOKUP($Y1866, Datos!$B$17:$C$21,2,0)+1),  0),  "-")</f>
        <v>25</v>
      </c>
      <c r="AA1866" s="177"/>
      <c r="AB1866" s="177"/>
      <c r="AC1866" s="179"/>
      <c r="AD1866" s="180"/>
      <c r="AE1866" s="198">
        <f t="shared" si="87"/>
        <v>22</v>
      </c>
      <c r="AF1866" s="198">
        <f t="shared" si="88"/>
        <v>25</v>
      </c>
      <c r="AG1866" s="178">
        <v>3</v>
      </c>
      <c r="AH1866" s="198" t="str">
        <f>IF(ISERROR(VLOOKUP($AG1866,Datos!$A$9:$E$13,2,0)),"",VLOOKUP($AG1866,Datos!$A$9:$E$13,2,0))</f>
        <v>3 Moderado</v>
      </c>
      <c r="AI1866" s="197" t="str">
        <f>IF(ISERROR(VLOOKUP($AJ1866,Datos!$D$8:$E$13,2,0)),0,VLOOKUP($AJ1866,Datos!$D$8:$E$13,2,0))</f>
        <v>Extremadamente Dañino</v>
      </c>
      <c r="AJ1866" s="198">
        <f>IF(ISERROR(VLOOKUP($X1866,Datos!$B$8:$E$13,3,0)), 0, VLOOKUP($X1866,Datos!$B$8:$E$13,3,0))</f>
        <v>4</v>
      </c>
      <c r="AK1866" s="198">
        <f>IF(ISERROR(VLOOKUP(AL1866,Datos!D1859:E1864,2,0)),0,VLOOKUP(AL1866,Datos!D1859:E1864,2,0))</f>
        <v>0</v>
      </c>
      <c r="AL1866" s="198">
        <f>IF(ISERROR(VLOOKUP(Y1866,Datos!B1859:E1864,3,0)),0,VLOOKUP(Y1866,Datos!B1859:E1864,3,0))</f>
        <v>0</v>
      </c>
      <c r="AM1866" s="198">
        <f t="shared" si="89"/>
        <v>4</v>
      </c>
      <c r="AN1866" s="198" t="str">
        <f>IF(ISERROR(VLOOKUP($AM1866,Datos!$I$24:$J$28,2,0)),"-",VLOOKUP($AM1866,Datos!$I$24:$J$28,2,0))</f>
        <v>Moderado</v>
      </c>
    </row>
    <row r="1867" spans="1:40" s="199" customFormat="1">
      <c r="A1867" s="196"/>
      <c r="B1867" s="177"/>
      <c r="C1867" s="177"/>
      <c r="D1867" s="177"/>
      <c r="E1867" s="177"/>
      <c r="F1867" s="177"/>
      <c r="G1867" s="177"/>
      <c r="H1867" s="177"/>
      <c r="I1867" s="177"/>
      <c r="J1867" s="177"/>
      <c r="K1867" s="177"/>
      <c r="L1867" s="177"/>
      <c r="M1867" s="178" t="s">
        <v>191</v>
      </c>
      <c r="N1867" s="178" t="s">
        <v>194</v>
      </c>
      <c r="O1867" s="198">
        <f>IF( AND($M1867&lt;&gt;"", $N1867&lt;&gt;""), VLOOKUP( IF(ISERROR(VLOOKUP($M1867,Datos!$B$8:$C$13,2,0)),0,VLOOKUP($M1867,Datos!$B$8:$C$13,2,0)), Datos!$I$9:$N$13, IF(ISERROR(VLOOKUP($N1867,Datos!$B$17:$C$21,2,0)),0,VLOOKUP($N1867, Datos!$B$17:$C$21,2,0)+1),  0),  "-")</f>
        <v>22</v>
      </c>
      <c r="P1867" s="177"/>
      <c r="Q1867" s="177"/>
      <c r="R1867" s="177"/>
      <c r="S1867" s="178" t="s">
        <v>40</v>
      </c>
      <c r="T1867" s="198" t="str">
        <f>IF(ISERROR(VLOOKUP($S1867,Datos!$B$25:$C$29,2,0)),"", VLOOKUP($S1867,Datos!$B$25:$C$29,2,0))</f>
        <v>Alta</v>
      </c>
      <c r="U1867" s="198" t="str">
        <f>VLOOKUP($S1867,'Efectividad de Controles'!$B$5:$D$9,3,0)</f>
        <v>Impacto / Probabilidad</v>
      </c>
      <c r="V1867" s="177"/>
      <c r="W1867" s="177"/>
      <c r="X1867" s="178" t="s">
        <v>191</v>
      </c>
      <c r="Y1867" s="178" t="s">
        <v>196</v>
      </c>
      <c r="Z1867" s="198">
        <f>IF( AND($X1867&lt;&gt;"", $Y1867&lt;&gt;""), VLOOKUP( IF(ISERROR(VLOOKUP($X1867,Datos!$B$8:$C$13,2,0)),0,VLOOKUP($X1867,Datos!$B$8:$C$13,2,0)), Datos!$I$9:$N$13, IF(ISERROR(VLOOKUP($Y1867,Datos!$B$17:$C$21,2,0)),0,VLOOKUP($Y1867, Datos!$B$17:$C$21,2,0)+1),  0),  "-")</f>
        <v>25</v>
      </c>
      <c r="AA1867" s="177"/>
      <c r="AB1867" s="177"/>
      <c r="AC1867" s="179"/>
      <c r="AD1867" s="180"/>
      <c r="AE1867" s="198">
        <f t="shared" si="87"/>
        <v>22</v>
      </c>
      <c r="AF1867" s="198">
        <f t="shared" si="88"/>
        <v>25</v>
      </c>
      <c r="AG1867" s="178">
        <v>3</v>
      </c>
      <c r="AH1867" s="198" t="str">
        <f>IF(ISERROR(VLOOKUP($AG1867,Datos!$A$9:$E$13,2,0)),"",VLOOKUP($AG1867,Datos!$A$9:$E$13,2,0))</f>
        <v>3 Moderado</v>
      </c>
      <c r="AI1867" s="197" t="str">
        <f>IF(ISERROR(VLOOKUP($AJ1867,Datos!$D$8:$E$13,2,0)),0,VLOOKUP($AJ1867,Datos!$D$8:$E$13,2,0))</f>
        <v>Extremadamente Dañino</v>
      </c>
      <c r="AJ1867" s="198">
        <f>IF(ISERROR(VLOOKUP($X1867,Datos!$B$8:$E$13,3,0)), 0, VLOOKUP($X1867,Datos!$B$8:$E$13,3,0))</f>
        <v>4</v>
      </c>
      <c r="AK1867" s="198">
        <f>IF(ISERROR(VLOOKUP(AL1867,Datos!D1860:E1865,2,0)),0,VLOOKUP(AL1867,Datos!D1860:E1865,2,0))</f>
        <v>0</v>
      </c>
      <c r="AL1867" s="198">
        <f>IF(ISERROR(VLOOKUP(Y1867,Datos!B1860:E1865,3,0)),0,VLOOKUP(Y1867,Datos!B1860:E1865,3,0))</f>
        <v>0</v>
      </c>
      <c r="AM1867" s="198">
        <f t="shared" si="89"/>
        <v>4</v>
      </c>
      <c r="AN1867" s="198" t="str">
        <f>IF(ISERROR(VLOOKUP($AM1867,Datos!$I$24:$J$28,2,0)),"-",VLOOKUP($AM1867,Datos!$I$24:$J$28,2,0))</f>
        <v>Moderado</v>
      </c>
    </row>
    <row r="1868" spans="1:40" s="199" customFormat="1">
      <c r="A1868" s="196"/>
      <c r="B1868" s="177"/>
      <c r="C1868" s="177"/>
      <c r="D1868" s="177"/>
      <c r="E1868" s="177"/>
      <c r="F1868" s="177"/>
      <c r="G1868" s="177"/>
      <c r="H1868" s="177"/>
      <c r="I1868" s="177"/>
      <c r="J1868" s="177"/>
      <c r="K1868" s="177"/>
      <c r="L1868" s="177"/>
      <c r="M1868" s="178" t="s">
        <v>191</v>
      </c>
      <c r="N1868" s="178" t="s">
        <v>194</v>
      </c>
      <c r="O1868" s="198">
        <f>IF( AND($M1868&lt;&gt;"", $N1868&lt;&gt;""), VLOOKUP( IF(ISERROR(VLOOKUP($M1868,Datos!$B$8:$C$13,2,0)),0,VLOOKUP($M1868,Datos!$B$8:$C$13,2,0)), Datos!$I$9:$N$13, IF(ISERROR(VLOOKUP($N1868,Datos!$B$17:$C$21,2,0)),0,VLOOKUP($N1868, Datos!$B$17:$C$21,2,0)+1),  0),  "-")</f>
        <v>22</v>
      </c>
      <c r="P1868" s="177"/>
      <c r="Q1868" s="177"/>
      <c r="R1868" s="177"/>
      <c r="S1868" s="178" t="s">
        <v>40</v>
      </c>
      <c r="T1868" s="198" t="str">
        <f>IF(ISERROR(VLOOKUP($S1868,Datos!$B$25:$C$29,2,0)),"", VLOOKUP($S1868,Datos!$B$25:$C$29,2,0))</f>
        <v>Alta</v>
      </c>
      <c r="U1868" s="198" t="str">
        <f>VLOOKUP($S1868,'Efectividad de Controles'!$B$5:$D$9,3,0)</f>
        <v>Impacto / Probabilidad</v>
      </c>
      <c r="V1868" s="177"/>
      <c r="W1868" s="177"/>
      <c r="X1868" s="178" t="s">
        <v>191</v>
      </c>
      <c r="Y1868" s="178" t="s">
        <v>196</v>
      </c>
      <c r="Z1868" s="198">
        <f>IF( AND($X1868&lt;&gt;"", $Y1868&lt;&gt;""), VLOOKUP( IF(ISERROR(VLOOKUP($X1868,Datos!$B$8:$C$13,2,0)),0,VLOOKUP($X1868,Datos!$B$8:$C$13,2,0)), Datos!$I$9:$N$13, IF(ISERROR(VLOOKUP($Y1868,Datos!$B$17:$C$21,2,0)),0,VLOOKUP($Y1868, Datos!$B$17:$C$21,2,0)+1),  0),  "-")</f>
        <v>25</v>
      </c>
      <c r="AA1868" s="177"/>
      <c r="AB1868" s="177"/>
      <c r="AC1868" s="179"/>
      <c r="AD1868" s="180"/>
      <c r="AE1868" s="198">
        <f t="shared" si="87"/>
        <v>22</v>
      </c>
      <c r="AF1868" s="198">
        <f t="shared" si="88"/>
        <v>25</v>
      </c>
      <c r="AG1868" s="178">
        <v>3</v>
      </c>
      <c r="AH1868" s="198" t="str">
        <f>IF(ISERROR(VLOOKUP($AG1868,Datos!$A$9:$E$13,2,0)),"",VLOOKUP($AG1868,Datos!$A$9:$E$13,2,0))</f>
        <v>3 Moderado</v>
      </c>
      <c r="AI1868" s="197" t="str">
        <f>IF(ISERROR(VLOOKUP($AJ1868,Datos!$D$8:$E$13,2,0)),0,VLOOKUP($AJ1868,Datos!$D$8:$E$13,2,0))</f>
        <v>Extremadamente Dañino</v>
      </c>
      <c r="AJ1868" s="198">
        <f>IF(ISERROR(VLOOKUP($X1868,Datos!$B$8:$E$13,3,0)), 0, VLOOKUP($X1868,Datos!$B$8:$E$13,3,0))</f>
        <v>4</v>
      </c>
      <c r="AK1868" s="198">
        <f>IF(ISERROR(VLOOKUP(AL1868,Datos!D1861:E1866,2,0)),0,VLOOKUP(AL1868,Datos!D1861:E1866,2,0))</f>
        <v>0</v>
      </c>
      <c r="AL1868" s="198">
        <f>IF(ISERROR(VLOOKUP(Y1868,Datos!B1861:E1866,3,0)),0,VLOOKUP(Y1868,Datos!B1861:E1866,3,0))</f>
        <v>0</v>
      </c>
      <c r="AM1868" s="198">
        <f t="shared" si="89"/>
        <v>4</v>
      </c>
      <c r="AN1868" s="198" t="str">
        <f>IF(ISERROR(VLOOKUP($AM1868,Datos!$I$24:$J$28,2,0)),"-",VLOOKUP($AM1868,Datos!$I$24:$J$28,2,0))</f>
        <v>Moderado</v>
      </c>
    </row>
    <row r="1869" spans="1:40" s="199" customFormat="1">
      <c r="A1869" s="196"/>
      <c r="B1869" s="177"/>
      <c r="C1869" s="177"/>
      <c r="D1869" s="177"/>
      <c r="E1869" s="177"/>
      <c r="F1869" s="177"/>
      <c r="G1869" s="177"/>
      <c r="H1869" s="177"/>
      <c r="I1869" s="177"/>
      <c r="J1869" s="177"/>
      <c r="K1869" s="177"/>
      <c r="L1869" s="177"/>
      <c r="M1869" s="178" t="s">
        <v>191</v>
      </c>
      <c r="N1869" s="178" t="s">
        <v>194</v>
      </c>
      <c r="O1869" s="198">
        <f>IF( AND($M1869&lt;&gt;"", $N1869&lt;&gt;""), VLOOKUP( IF(ISERROR(VLOOKUP($M1869,Datos!$B$8:$C$13,2,0)),0,VLOOKUP($M1869,Datos!$B$8:$C$13,2,0)), Datos!$I$9:$N$13, IF(ISERROR(VLOOKUP($N1869,Datos!$B$17:$C$21,2,0)),0,VLOOKUP($N1869, Datos!$B$17:$C$21,2,0)+1),  0),  "-")</f>
        <v>22</v>
      </c>
      <c r="P1869" s="177"/>
      <c r="Q1869" s="177"/>
      <c r="R1869" s="177"/>
      <c r="S1869" s="178" t="s">
        <v>40</v>
      </c>
      <c r="T1869" s="198" t="str">
        <f>IF(ISERROR(VLOOKUP($S1869,Datos!$B$25:$C$29,2,0)),"", VLOOKUP($S1869,Datos!$B$25:$C$29,2,0))</f>
        <v>Alta</v>
      </c>
      <c r="U1869" s="198" t="str">
        <f>VLOOKUP($S1869,'Efectividad de Controles'!$B$5:$D$9,3,0)</f>
        <v>Impacto / Probabilidad</v>
      </c>
      <c r="V1869" s="177"/>
      <c r="W1869" s="177"/>
      <c r="X1869" s="178" t="s">
        <v>191</v>
      </c>
      <c r="Y1869" s="178" t="s">
        <v>196</v>
      </c>
      <c r="Z1869" s="198">
        <f>IF( AND($X1869&lt;&gt;"", $Y1869&lt;&gt;""), VLOOKUP( IF(ISERROR(VLOOKUP($X1869,Datos!$B$8:$C$13,2,0)),0,VLOOKUP($X1869,Datos!$B$8:$C$13,2,0)), Datos!$I$9:$N$13, IF(ISERROR(VLOOKUP($Y1869,Datos!$B$17:$C$21,2,0)),0,VLOOKUP($Y1869, Datos!$B$17:$C$21,2,0)+1),  0),  "-")</f>
        <v>25</v>
      </c>
      <c r="AA1869" s="177"/>
      <c r="AB1869" s="177"/>
      <c r="AC1869" s="179"/>
      <c r="AD1869" s="180"/>
      <c r="AE1869" s="198">
        <f t="shared" si="87"/>
        <v>22</v>
      </c>
      <c r="AF1869" s="198">
        <f t="shared" si="88"/>
        <v>25</v>
      </c>
      <c r="AG1869" s="178">
        <v>3</v>
      </c>
      <c r="AH1869" s="198" t="str">
        <f>IF(ISERROR(VLOOKUP($AG1869,Datos!$A$9:$E$13,2,0)),"",VLOOKUP($AG1869,Datos!$A$9:$E$13,2,0))</f>
        <v>3 Moderado</v>
      </c>
      <c r="AI1869" s="197" t="str">
        <f>IF(ISERROR(VLOOKUP($AJ1869,Datos!$D$8:$E$13,2,0)),0,VLOOKUP($AJ1869,Datos!$D$8:$E$13,2,0))</f>
        <v>Extremadamente Dañino</v>
      </c>
      <c r="AJ1869" s="198">
        <f>IF(ISERROR(VLOOKUP($X1869,Datos!$B$8:$E$13,3,0)), 0, VLOOKUP($X1869,Datos!$B$8:$E$13,3,0))</f>
        <v>4</v>
      </c>
      <c r="AK1869" s="198">
        <f>IF(ISERROR(VLOOKUP(AL1869,Datos!D1862:E1867,2,0)),0,VLOOKUP(AL1869,Datos!D1862:E1867,2,0))</f>
        <v>0</v>
      </c>
      <c r="AL1869" s="198">
        <f>IF(ISERROR(VLOOKUP(Y1869,Datos!B1862:E1867,3,0)),0,VLOOKUP(Y1869,Datos!B1862:E1867,3,0))</f>
        <v>0</v>
      </c>
      <c r="AM1869" s="198">
        <f t="shared" si="89"/>
        <v>4</v>
      </c>
      <c r="AN1869" s="198" t="str">
        <f>IF(ISERROR(VLOOKUP($AM1869,Datos!$I$24:$J$28,2,0)),"-",VLOOKUP($AM1869,Datos!$I$24:$J$28,2,0))</f>
        <v>Moderado</v>
      </c>
    </row>
    <row r="1870" spans="1:40" s="199" customFormat="1">
      <c r="A1870" s="196"/>
      <c r="B1870" s="177"/>
      <c r="C1870" s="177"/>
      <c r="D1870" s="177"/>
      <c r="E1870" s="177"/>
      <c r="F1870" s="177"/>
      <c r="G1870" s="177"/>
      <c r="H1870" s="177"/>
      <c r="I1870" s="177"/>
      <c r="J1870" s="177"/>
      <c r="K1870" s="177"/>
      <c r="L1870" s="177"/>
      <c r="M1870" s="178" t="s">
        <v>191</v>
      </c>
      <c r="N1870" s="178" t="s">
        <v>194</v>
      </c>
      <c r="O1870" s="198">
        <f>IF( AND($M1870&lt;&gt;"", $N1870&lt;&gt;""), VLOOKUP( IF(ISERROR(VLOOKUP($M1870,Datos!$B$8:$C$13,2,0)),0,VLOOKUP($M1870,Datos!$B$8:$C$13,2,0)), Datos!$I$9:$N$13, IF(ISERROR(VLOOKUP($N1870,Datos!$B$17:$C$21,2,0)),0,VLOOKUP($N1870, Datos!$B$17:$C$21,2,0)+1),  0),  "-")</f>
        <v>22</v>
      </c>
      <c r="P1870" s="177"/>
      <c r="Q1870" s="177"/>
      <c r="R1870" s="177"/>
      <c r="S1870" s="178" t="s">
        <v>40</v>
      </c>
      <c r="T1870" s="198" t="str">
        <f>IF(ISERROR(VLOOKUP($S1870,Datos!$B$25:$C$29,2,0)),"", VLOOKUP($S1870,Datos!$B$25:$C$29,2,0))</f>
        <v>Alta</v>
      </c>
      <c r="U1870" s="198" t="str">
        <f>VLOOKUP($S1870,'Efectividad de Controles'!$B$5:$D$9,3,0)</f>
        <v>Impacto / Probabilidad</v>
      </c>
      <c r="V1870" s="177"/>
      <c r="W1870" s="177"/>
      <c r="X1870" s="178" t="s">
        <v>191</v>
      </c>
      <c r="Y1870" s="178" t="s">
        <v>196</v>
      </c>
      <c r="Z1870" s="198">
        <f>IF( AND($X1870&lt;&gt;"", $Y1870&lt;&gt;""), VLOOKUP( IF(ISERROR(VLOOKUP($X1870,Datos!$B$8:$C$13,2,0)),0,VLOOKUP($X1870,Datos!$B$8:$C$13,2,0)), Datos!$I$9:$N$13, IF(ISERROR(VLOOKUP($Y1870,Datos!$B$17:$C$21,2,0)),0,VLOOKUP($Y1870, Datos!$B$17:$C$21,2,0)+1),  0),  "-")</f>
        <v>25</v>
      </c>
      <c r="AA1870" s="177"/>
      <c r="AB1870" s="177"/>
      <c r="AC1870" s="179"/>
      <c r="AD1870" s="180"/>
      <c r="AE1870" s="198">
        <f t="shared" si="87"/>
        <v>22</v>
      </c>
      <c r="AF1870" s="198">
        <f t="shared" si="88"/>
        <v>25</v>
      </c>
      <c r="AG1870" s="178">
        <v>3</v>
      </c>
      <c r="AH1870" s="198" t="str">
        <f>IF(ISERROR(VLOOKUP($AG1870,Datos!$A$9:$E$13,2,0)),"",VLOOKUP($AG1870,Datos!$A$9:$E$13,2,0))</f>
        <v>3 Moderado</v>
      </c>
      <c r="AI1870" s="197" t="str">
        <f>IF(ISERROR(VLOOKUP($AJ1870,Datos!$D$8:$E$13,2,0)),0,VLOOKUP($AJ1870,Datos!$D$8:$E$13,2,0))</f>
        <v>Extremadamente Dañino</v>
      </c>
      <c r="AJ1870" s="198">
        <f>IF(ISERROR(VLOOKUP($X1870,Datos!$B$8:$E$13,3,0)), 0, VLOOKUP($X1870,Datos!$B$8:$E$13,3,0))</f>
        <v>4</v>
      </c>
      <c r="AK1870" s="198">
        <f>IF(ISERROR(VLOOKUP(AL1870,Datos!D1863:E1868,2,0)),0,VLOOKUP(AL1870,Datos!D1863:E1868,2,0))</f>
        <v>0</v>
      </c>
      <c r="AL1870" s="198">
        <f>IF(ISERROR(VLOOKUP(Y1870,Datos!B1863:E1868,3,0)),0,VLOOKUP(Y1870,Datos!B1863:E1868,3,0))</f>
        <v>0</v>
      </c>
      <c r="AM1870" s="198">
        <f t="shared" si="89"/>
        <v>4</v>
      </c>
      <c r="AN1870" s="198" t="str">
        <f>IF(ISERROR(VLOOKUP($AM1870,Datos!$I$24:$J$28,2,0)),"-",VLOOKUP($AM1870,Datos!$I$24:$J$28,2,0))</f>
        <v>Moderado</v>
      </c>
    </row>
    <row r="1871" spans="1:40" s="199" customFormat="1">
      <c r="A1871" s="196"/>
      <c r="B1871" s="177"/>
      <c r="C1871" s="177"/>
      <c r="D1871" s="177"/>
      <c r="E1871" s="177"/>
      <c r="F1871" s="177"/>
      <c r="G1871" s="177"/>
      <c r="H1871" s="177"/>
      <c r="I1871" s="177"/>
      <c r="J1871" s="177"/>
      <c r="K1871" s="177"/>
      <c r="L1871" s="177"/>
      <c r="M1871" s="178" t="s">
        <v>191</v>
      </c>
      <c r="N1871" s="178" t="s">
        <v>194</v>
      </c>
      <c r="O1871" s="198">
        <f>IF( AND($M1871&lt;&gt;"", $N1871&lt;&gt;""), VLOOKUP( IF(ISERROR(VLOOKUP($M1871,Datos!$B$8:$C$13,2,0)),0,VLOOKUP($M1871,Datos!$B$8:$C$13,2,0)), Datos!$I$9:$N$13, IF(ISERROR(VLOOKUP($N1871,Datos!$B$17:$C$21,2,0)),0,VLOOKUP($N1871, Datos!$B$17:$C$21,2,0)+1),  0),  "-")</f>
        <v>22</v>
      </c>
      <c r="P1871" s="177"/>
      <c r="Q1871" s="177"/>
      <c r="R1871" s="177"/>
      <c r="S1871" s="178" t="s">
        <v>40</v>
      </c>
      <c r="T1871" s="198" t="str">
        <f>IF(ISERROR(VLOOKUP($S1871,Datos!$B$25:$C$29,2,0)),"", VLOOKUP($S1871,Datos!$B$25:$C$29,2,0))</f>
        <v>Alta</v>
      </c>
      <c r="U1871" s="198" t="str">
        <f>VLOOKUP($S1871,'Efectividad de Controles'!$B$5:$D$9,3,0)</f>
        <v>Impacto / Probabilidad</v>
      </c>
      <c r="V1871" s="177"/>
      <c r="W1871" s="177"/>
      <c r="X1871" s="178" t="s">
        <v>191</v>
      </c>
      <c r="Y1871" s="178" t="s">
        <v>196</v>
      </c>
      <c r="Z1871" s="198">
        <f>IF( AND($X1871&lt;&gt;"", $Y1871&lt;&gt;""), VLOOKUP( IF(ISERROR(VLOOKUP($X1871,Datos!$B$8:$C$13,2,0)),0,VLOOKUP($X1871,Datos!$B$8:$C$13,2,0)), Datos!$I$9:$N$13, IF(ISERROR(VLOOKUP($Y1871,Datos!$B$17:$C$21,2,0)),0,VLOOKUP($Y1871, Datos!$B$17:$C$21,2,0)+1),  0),  "-")</f>
        <v>25</v>
      </c>
      <c r="AA1871" s="177"/>
      <c r="AB1871" s="177"/>
      <c r="AC1871" s="179"/>
      <c r="AD1871" s="180"/>
      <c r="AE1871" s="198">
        <f t="shared" si="87"/>
        <v>22</v>
      </c>
      <c r="AF1871" s="198">
        <f t="shared" si="88"/>
        <v>25</v>
      </c>
      <c r="AG1871" s="178">
        <v>3</v>
      </c>
      <c r="AH1871" s="198" t="str">
        <f>IF(ISERROR(VLOOKUP($AG1871,Datos!$A$9:$E$13,2,0)),"",VLOOKUP($AG1871,Datos!$A$9:$E$13,2,0))</f>
        <v>3 Moderado</v>
      </c>
      <c r="AI1871" s="197" t="str">
        <f>IF(ISERROR(VLOOKUP($AJ1871,Datos!$D$8:$E$13,2,0)),0,VLOOKUP($AJ1871,Datos!$D$8:$E$13,2,0))</f>
        <v>Extremadamente Dañino</v>
      </c>
      <c r="AJ1871" s="198">
        <f>IF(ISERROR(VLOOKUP($X1871,Datos!$B$8:$E$13,3,0)), 0, VLOOKUP($X1871,Datos!$B$8:$E$13,3,0))</f>
        <v>4</v>
      </c>
      <c r="AK1871" s="198">
        <f>IF(ISERROR(VLOOKUP(AL1871,Datos!D1864:E1869,2,0)),0,VLOOKUP(AL1871,Datos!D1864:E1869,2,0))</f>
        <v>0</v>
      </c>
      <c r="AL1871" s="198">
        <f>IF(ISERROR(VLOOKUP(Y1871,Datos!B1864:E1869,3,0)),0,VLOOKUP(Y1871,Datos!B1864:E1869,3,0))</f>
        <v>0</v>
      </c>
      <c r="AM1871" s="198">
        <f t="shared" si="89"/>
        <v>4</v>
      </c>
      <c r="AN1871" s="198" t="str">
        <f>IF(ISERROR(VLOOKUP($AM1871,Datos!$I$24:$J$28,2,0)),"-",VLOOKUP($AM1871,Datos!$I$24:$J$28,2,0))</f>
        <v>Moderado</v>
      </c>
    </row>
    <row r="1872" spans="1:40" s="199" customFormat="1">
      <c r="A1872" s="196"/>
      <c r="B1872" s="177"/>
      <c r="C1872" s="177"/>
      <c r="D1872" s="177"/>
      <c r="E1872" s="177"/>
      <c r="F1872" s="177"/>
      <c r="G1872" s="177"/>
      <c r="H1872" s="177"/>
      <c r="I1872" s="177"/>
      <c r="J1872" s="177"/>
      <c r="K1872" s="177"/>
      <c r="L1872" s="177"/>
      <c r="M1872" s="178" t="s">
        <v>191</v>
      </c>
      <c r="N1872" s="178" t="s">
        <v>194</v>
      </c>
      <c r="O1872" s="198">
        <f>IF( AND($M1872&lt;&gt;"", $N1872&lt;&gt;""), VLOOKUP( IF(ISERROR(VLOOKUP($M1872,Datos!$B$8:$C$13,2,0)),0,VLOOKUP($M1872,Datos!$B$8:$C$13,2,0)), Datos!$I$9:$N$13, IF(ISERROR(VLOOKUP($N1872,Datos!$B$17:$C$21,2,0)),0,VLOOKUP($N1872, Datos!$B$17:$C$21,2,0)+1),  0),  "-")</f>
        <v>22</v>
      </c>
      <c r="P1872" s="177"/>
      <c r="Q1872" s="177"/>
      <c r="R1872" s="177"/>
      <c r="S1872" s="178" t="s">
        <v>40</v>
      </c>
      <c r="T1872" s="198" t="str">
        <f>IF(ISERROR(VLOOKUP($S1872,Datos!$B$25:$C$29,2,0)),"", VLOOKUP($S1872,Datos!$B$25:$C$29,2,0))</f>
        <v>Alta</v>
      </c>
      <c r="U1872" s="198" t="str">
        <f>VLOOKUP($S1872,'Efectividad de Controles'!$B$5:$D$9,3,0)</f>
        <v>Impacto / Probabilidad</v>
      </c>
      <c r="V1872" s="177"/>
      <c r="W1872" s="177"/>
      <c r="X1872" s="178" t="s">
        <v>191</v>
      </c>
      <c r="Y1872" s="178" t="s">
        <v>196</v>
      </c>
      <c r="Z1872" s="198">
        <f>IF( AND($X1872&lt;&gt;"", $Y1872&lt;&gt;""), VLOOKUP( IF(ISERROR(VLOOKUP($X1872,Datos!$B$8:$C$13,2,0)),0,VLOOKUP($X1872,Datos!$B$8:$C$13,2,0)), Datos!$I$9:$N$13, IF(ISERROR(VLOOKUP($Y1872,Datos!$B$17:$C$21,2,0)),0,VLOOKUP($Y1872, Datos!$B$17:$C$21,2,0)+1),  0),  "-")</f>
        <v>25</v>
      </c>
      <c r="AA1872" s="177"/>
      <c r="AB1872" s="177"/>
      <c r="AC1872" s="179"/>
      <c r="AD1872" s="180"/>
      <c r="AE1872" s="198">
        <f t="shared" si="87"/>
        <v>22</v>
      </c>
      <c r="AF1872" s="198">
        <f t="shared" si="88"/>
        <v>25</v>
      </c>
      <c r="AG1872" s="178">
        <v>3</v>
      </c>
      <c r="AH1872" s="198" t="str">
        <f>IF(ISERROR(VLOOKUP($AG1872,Datos!$A$9:$E$13,2,0)),"",VLOOKUP($AG1872,Datos!$A$9:$E$13,2,0))</f>
        <v>3 Moderado</v>
      </c>
      <c r="AI1872" s="197" t="str">
        <f>IF(ISERROR(VLOOKUP($AJ1872,Datos!$D$8:$E$13,2,0)),0,VLOOKUP($AJ1872,Datos!$D$8:$E$13,2,0))</f>
        <v>Extremadamente Dañino</v>
      </c>
      <c r="AJ1872" s="198">
        <f>IF(ISERROR(VLOOKUP($X1872,Datos!$B$8:$E$13,3,0)), 0, VLOOKUP($X1872,Datos!$B$8:$E$13,3,0))</f>
        <v>4</v>
      </c>
      <c r="AK1872" s="198">
        <f>IF(ISERROR(VLOOKUP(AL1872,Datos!D1865:E1870,2,0)),0,VLOOKUP(AL1872,Datos!D1865:E1870,2,0))</f>
        <v>0</v>
      </c>
      <c r="AL1872" s="198">
        <f>IF(ISERROR(VLOOKUP(Y1872,Datos!B1865:E1870,3,0)),0,VLOOKUP(Y1872,Datos!B1865:E1870,3,0))</f>
        <v>0</v>
      </c>
      <c r="AM1872" s="198">
        <f t="shared" si="89"/>
        <v>4</v>
      </c>
      <c r="AN1872" s="198" t="str">
        <f>IF(ISERROR(VLOOKUP($AM1872,Datos!$I$24:$J$28,2,0)),"-",VLOOKUP($AM1872,Datos!$I$24:$J$28,2,0))</f>
        <v>Moderado</v>
      </c>
    </row>
    <row r="1873" spans="1:40" s="199" customFormat="1">
      <c r="A1873" s="196"/>
      <c r="B1873" s="177"/>
      <c r="C1873" s="177"/>
      <c r="D1873" s="177"/>
      <c r="E1873" s="177"/>
      <c r="F1873" s="177"/>
      <c r="G1873" s="177"/>
      <c r="H1873" s="177"/>
      <c r="I1873" s="177"/>
      <c r="J1873" s="177"/>
      <c r="K1873" s="177"/>
      <c r="L1873" s="177"/>
      <c r="M1873" s="178" t="s">
        <v>191</v>
      </c>
      <c r="N1873" s="178" t="s">
        <v>194</v>
      </c>
      <c r="O1873" s="198">
        <f>IF( AND($M1873&lt;&gt;"", $N1873&lt;&gt;""), VLOOKUP( IF(ISERROR(VLOOKUP($M1873,Datos!$B$8:$C$13,2,0)),0,VLOOKUP($M1873,Datos!$B$8:$C$13,2,0)), Datos!$I$9:$N$13, IF(ISERROR(VLOOKUP($N1873,Datos!$B$17:$C$21,2,0)),0,VLOOKUP($N1873, Datos!$B$17:$C$21,2,0)+1),  0),  "-")</f>
        <v>22</v>
      </c>
      <c r="P1873" s="177"/>
      <c r="Q1873" s="177"/>
      <c r="R1873" s="177"/>
      <c r="S1873" s="178" t="s">
        <v>40</v>
      </c>
      <c r="T1873" s="198" t="str">
        <f>IF(ISERROR(VLOOKUP($S1873,Datos!$B$25:$C$29,2,0)),"", VLOOKUP($S1873,Datos!$B$25:$C$29,2,0))</f>
        <v>Alta</v>
      </c>
      <c r="U1873" s="198" t="str">
        <f>VLOOKUP($S1873,'Efectividad de Controles'!$B$5:$D$9,3,0)</f>
        <v>Impacto / Probabilidad</v>
      </c>
      <c r="V1873" s="177"/>
      <c r="W1873" s="177"/>
      <c r="X1873" s="178" t="s">
        <v>191</v>
      </c>
      <c r="Y1873" s="178" t="s">
        <v>196</v>
      </c>
      <c r="Z1873" s="198">
        <f>IF( AND($X1873&lt;&gt;"", $Y1873&lt;&gt;""), VLOOKUP( IF(ISERROR(VLOOKUP($X1873,Datos!$B$8:$C$13,2,0)),0,VLOOKUP($X1873,Datos!$B$8:$C$13,2,0)), Datos!$I$9:$N$13, IF(ISERROR(VLOOKUP($Y1873,Datos!$B$17:$C$21,2,0)),0,VLOOKUP($Y1873, Datos!$B$17:$C$21,2,0)+1),  0),  "-")</f>
        <v>25</v>
      </c>
      <c r="AA1873" s="177"/>
      <c r="AB1873" s="177"/>
      <c r="AC1873" s="179"/>
      <c r="AD1873" s="180"/>
      <c r="AE1873" s="198">
        <f t="shared" si="87"/>
        <v>22</v>
      </c>
      <c r="AF1873" s="198">
        <f t="shared" si="88"/>
        <v>25</v>
      </c>
      <c r="AG1873" s="178">
        <v>3</v>
      </c>
      <c r="AH1873" s="198" t="str">
        <f>IF(ISERROR(VLOOKUP($AG1873,Datos!$A$9:$E$13,2,0)),"",VLOOKUP($AG1873,Datos!$A$9:$E$13,2,0))</f>
        <v>3 Moderado</v>
      </c>
      <c r="AI1873" s="197" t="str">
        <f>IF(ISERROR(VLOOKUP($AJ1873,Datos!$D$8:$E$13,2,0)),0,VLOOKUP($AJ1873,Datos!$D$8:$E$13,2,0))</f>
        <v>Extremadamente Dañino</v>
      </c>
      <c r="AJ1873" s="198">
        <f>IF(ISERROR(VLOOKUP($X1873,Datos!$B$8:$E$13,3,0)), 0, VLOOKUP($X1873,Datos!$B$8:$E$13,3,0))</f>
        <v>4</v>
      </c>
      <c r="AK1873" s="198">
        <f>IF(ISERROR(VLOOKUP(AL1873,Datos!D1866:E1871,2,0)),0,VLOOKUP(AL1873,Datos!D1866:E1871,2,0))</f>
        <v>0</v>
      </c>
      <c r="AL1873" s="198">
        <f>IF(ISERROR(VLOOKUP(Y1873,Datos!B1866:E1871,3,0)),0,VLOOKUP(Y1873,Datos!B1866:E1871,3,0))</f>
        <v>0</v>
      </c>
      <c r="AM1873" s="198">
        <f t="shared" si="89"/>
        <v>4</v>
      </c>
      <c r="AN1873" s="198" t="str">
        <f>IF(ISERROR(VLOOKUP($AM1873,Datos!$I$24:$J$28,2,0)),"-",VLOOKUP($AM1873,Datos!$I$24:$J$28,2,0))</f>
        <v>Moderado</v>
      </c>
    </row>
    <row r="1874" spans="1:40" s="199" customFormat="1">
      <c r="A1874" s="196"/>
      <c r="B1874" s="177"/>
      <c r="C1874" s="177"/>
      <c r="D1874" s="177"/>
      <c r="E1874" s="177"/>
      <c r="F1874" s="177"/>
      <c r="G1874" s="177"/>
      <c r="H1874" s="177"/>
      <c r="I1874" s="177"/>
      <c r="J1874" s="177"/>
      <c r="K1874" s="177"/>
      <c r="L1874" s="177"/>
      <c r="M1874" s="178" t="s">
        <v>191</v>
      </c>
      <c r="N1874" s="178" t="s">
        <v>194</v>
      </c>
      <c r="O1874" s="198">
        <f>IF( AND($M1874&lt;&gt;"", $N1874&lt;&gt;""), VLOOKUP( IF(ISERROR(VLOOKUP($M1874,Datos!$B$8:$C$13,2,0)),0,VLOOKUP($M1874,Datos!$B$8:$C$13,2,0)), Datos!$I$9:$N$13, IF(ISERROR(VLOOKUP($N1874,Datos!$B$17:$C$21,2,0)),0,VLOOKUP($N1874, Datos!$B$17:$C$21,2,0)+1),  0),  "-")</f>
        <v>22</v>
      </c>
      <c r="P1874" s="177"/>
      <c r="Q1874" s="177"/>
      <c r="R1874" s="177"/>
      <c r="S1874" s="178" t="s">
        <v>40</v>
      </c>
      <c r="T1874" s="198" t="str">
        <f>IF(ISERROR(VLOOKUP($S1874,Datos!$B$25:$C$29,2,0)),"", VLOOKUP($S1874,Datos!$B$25:$C$29,2,0))</f>
        <v>Alta</v>
      </c>
      <c r="U1874" s="198" t="str">
        <f>VLOOKUP($S1874,'Efectividad de Controles'!$B$5:$D$9,3,0)</f>
        <v>Impacto / Probabilidad</v>
      </c>
      <c r="V1874" s="177"/>
      <c r="W1874" s="177"/>
      <c r="X1874" s="178" t="s">
        <v>191</v>
      </c>
      <c r="Y1874" s="178" t="s">
        <v>196</v>
      </c>
      <c r="Z1874" s="198">
        <f>IF( AND($X1874&lt;&gt;"", $Y1874&lt;&gt;""), VLOOKUP( IF(ISERROR(VLOOKUP($X1874,Datos!$B$8:$C$13,2,0)),0,VLOOKUP($X1874,Datos!$B$8:$C$13,2,0)), Datos!$I$9:$N$13, IF(ISERROR(VLOOKUP($Y1874,Datos!$B$17:$C$21,2,0)),0,VLOOKUP($Y1874, Datos!$B$17:$C$21,2,0)+1),  0),  "-")</f>
        <v>25</v>
      </c>
      <c r="AA1874" s="177"/>
      <c r="AB1874" s="177"/>
      <c r="AC1874" s="179"/>
      <c r="AD1874" s="180"/>
      <c r="AE1874" s="198">
        <f t="shared" si="87"/>
        <v>22</v>
      </c>
      <c r="AF1874" s="198">
        <f t="shared" si="88"/>
        <v>25</v>
      </c>
      <c r="AG1874" s="178">
        <v>3</v>
      </c>
      <c r="AH1874" s="198" t="str">
        <f>IF(ISERROR(VLOOKUP($AG1874,Datos!$A$9:$E$13,2,0)),"",VLOOKUP($AG1874,Datos!$A$9:$E$13,2,0))</f>
        <v>3 Moderado</v>
      </c>
      <c r="AI1874" s="197" t="str">
        <f>IF(ISERROR(VLOOKUP($AJ1874,Datos!$D$8:$E$13,2,0)),0,VLOOKUP($AJ1874,Datos!$D$8:$E$13,2,0))</f>
        <v>Extremadamente Dañino</v>
      </c>
      <c r="AJ1874" s="198">
        <f>IF(ISERROR(VLOOKUP($X1874,Datos!$B$8:$E$13,3,0)), 0, VLOOKUP($X1874,Datos!$B$8:$E$13,3,0))</f>
        <v>4</v>
      </c>
      <c r="AK1874" s="198">
        <f>IF(ISERROR(VLOOKUP(AL1874,Datos!D1867:E1872,2,0)),0,VLOOKUP(AL1874,Datos!D1867:E1872,2,0))</f>
        <v>0</v>
      </c>
      <c r="AL1874" s="198">
        <f>IF(ISERROR(VLOOKUP(Y1874,Datos!B1867:E1872,3,0)),0,VLOOKUP(Y1874,Datos!B1867:E1872,3,0))</f>
        <v>0</v>
      </c>
      <c r="AM1874" s="198">
        <f t="shared" si="89"/>
        <v>4</v>
      </c>
      <c r="AN1874" s="198" t="str">
        <f>IF(ISERROR(VLOOKUP($AM1874,Datos!$I$24:$J$28,2,0)),"-",VLOOKUP($AM1874,Datos!$I$24:$J$28,2,0))</f>
        <v>Moderado</v>
      </c>
    </row>
    <row r="1875" spans="1:40" s="199" customFormat="1">
      <c r="A1875" s="196"/>
      <c r="B1875" s="177"/>
      <c r="C1875" s="177"/>
      <c r="D1875" s="177"/>
      <c r="E1875" s="177"/>
      <c r="F1875" s="177"/>
      <c r="G1875" s="177"/>
      <c r="H1875" s="177"/>
      <c r="I1875" s="177"/>
      <c r="J1875" s="177"/>
      <c r="K1875" s="177"/>
      <c r="L1875" s="177"/>
      <c r="M1875" s="178" t="s">
        <v>191</v>
      </c>
      <c r="N1875" s="178" t="s">
        <v>194</v>
      </c>
      <c r="O1875" s="198">
        <f>IF( AND($M1875&lt;&gt;"", $N1875&lt;&gt;""), VLOOKUP( IF(ISERROR(VLOOKUP($M1875,Datos!$B$8:$C$13,2,0)),0,VLOOKUP($M1875,Datos!$B$8:$C$13,2,0)), Datos!$I$9:$N$13, IF(ISERROR(VLOOKUP($N1875,Datos!$B$17:$C$21,2,0)),0,VLOOKUP($N1875, Datos!$B$17:$C$21,2,0)+1),  0),  "-")</f>
        <v>22</v>
      </c>
      <c r="P1875" s="177"/>
      <c r="Q1875" s="177"/>
      <c r="R1875" s="177"/>
      <c r="S1875" s="178" t="s">
        <v>40</v>
      </c>
      <c r="T1875" s="198" t="str">
        <f>IF(ISERROR(VLOOKUP($S1875,Datos!$B$25:$C$29,2,0)),"", VLOOKUP($S1875,Datos!$B$25:$C$29,2,0))</f>
        <v>Alta</v>
      </c>
      <c r="U1875" s="198" t="str">
        <f>VLOOKUP($S1875,'Efectividad de Controles'!$B$5:$D$9,3,0)</f>
        <v>Impacto / Probabilidad</v>
      </c>
      <c r="V1875" s="177"/>
      <c r="W1875" s="177"/>
      <c r="X1875" s="178" t="s">
        <v>191</v>
      </c>
      <c r="Y1875" s="178" t="s">
        <v>196</v>
      </c>
      <c r="Z1875" s="198">
        <f>IF( AND($X1875&lt;&gt;"", $Y1875&lt;&gt;""), VLOOKUP( IF(ISERROR(VLOOKUP($X1875,Datos!$B$8:$C$13,2,0)),0,VLOOKUP($X1875,Datos!$B$8:$C$13,2,0)), Datos!$I$9:$N$13, IF(ISERROR(VLOOKUP($Y1875,Datos!$B$17:$C$21,2,0)),0,VLOOKUP($Y1875, Datos!$B$17:$C$21,2,0)+1),  0),  "-")</f>
        <v>25</v>
      </c>
      <c r="AA1875" s="177"/>
      <c r="AB1875" s="177"/>
      <c r="AC1875" s="179"/>
      <c r="AD1875" s="180"/>
      <c r="AE1875" s="198">
        <f t="shared" si="87"/>
        <v>22</v>
      </c>
      <c r="AF1875" s="198">
        <f t="shared" si="88"/>
        <v>25</v>
      </c>
      <c r="AG1875" s="178">
        <v>3</v>
      </c>
      <c r="AH1875" s="198" t="str">
        <f>IF(ISERROR(VLOOKUP($AG1875,Datos!$A$9:$E$13,2,0)),"",VLOOKUP($AG1875,Datos!$A$9:$E$13,2,0))</f>
        <v>3 Moderado</v>
      </c>
      <c r="AI1875" s="197" t="str">
        <f>IF(ISERROR(VLOOKUP($AJ1875,Datos!$D$8:$E$13,2,0)),0,VLOOKUP($AJ1875,Datos!$D$8:$E$13,2,0))</f>
        <v>Extremadamente Dañino</v>
      </c>
      <c r="AJ1875" s="198">
        <f>IF(ISERROR(VLOOKUP($X1875,Datos!$B$8:$E$13,3,0)), 0, VLOOKUP($X1875,Datos!$B$8:$E$13,3,0))</f>
        <v>4</v>
      </c>
      <c r="AK1875" s="198">
        <f>IF(ISERROR(VLOOKUP(AL1875,Datos!D1868:E1873,2,0)),0,VLOOKUP(AL1875,Datos!D1868:E1873,2,0))</f>
        <v>0</v>
      </c>
      <c r="AL1875" s="198">
        <f>IF(ISERROR(VLOOKUP(Y1875,Datos!B1868:E1873,3,0)),0,VLOOKUP(Y1875,Datos!B1868:E1873,3,0))</f>
        <v>0</v>
      </c>
      <c r="AM1875" s="198">
        <f t="shared" si="89"/>
        <v>4</v>
      </c>
      <c r="AN1875" s="198" t="str">
        <f>IF(ISERROR(VLOOKUP($AM1875,Datos!$I$24:$J$28,2,0)),"-",VLOOKUP($AM1875,Datos!$I$24:$J$28,2,0))</f>
        <v>Moderado</v>
      </c>
    </row>
    <row r="1876" spans="1:40" s="199" customFormat="1">
      <c r="A1876" s="196"/>
      <c r="B1876" s="177"/>
      <c r="C1876" s="177"/>
      <c r="D1876" s="177"/>
      <c r="E1876" s="177"/>
      <c r="F1876" s="177"/>
      <c r="G1876" s="177"/>
      <c r="H1876" s="177"/>
      <c r="I1876" s="177"/>
      <c r="J1876" s="177"/>
      <c r="K1876" s="177"/>
      <c r="L1876" s="177"/>
      <c r="M1876" s="178" t="s">
        <v>191</v>
      </c>
      <c r="N1876" s="178" t="s">
        <v>194</v>
      </c>
      <c r="O1876" s="198">
        <f>IF( AND($M1876&lt;&gt;"", $N1876&lt;&gt;""), VLOOKUP( IF(ISERROR(VLOOKUP($M1876,Datos!$B$8:$C$13,2,0)),0,VLOOKUP($M1876,Datos!$B$8:$C$13,2,0)), Datos!$I$9:$N$13, IF(ISERROR(VLOOKUP($N1876,Datos!$B$17:$C$21,2,0)),0,VLOOKUP($N1876, Datos!$B$17:$C$21,2,0)+1),  0),  "-")</f>
        <v>22</v>
      </c>
      <c r="P1876" s="177"/>
      <c r="Q1876" s="177"/>
      <c r="R1876" s="177"/>
      <c r="S1876" s="178" t="s">
        <v>40</v>
      </c>
      <c r="T1876" s="198" t="str">
        <f>IF(ISERROR(VLOOKUP($S1876,Datos!$B$25:$C$29,2,0)),"", VLOOKUP($S1876,Datos!$B$25:$C$29,2,0))</f>
        <v>Alta</v>
      </c>
      <c r="U1876" s="198" t="str">
        <f>VLOOKUP($S1876,'Efectividad de Controles'!$B$5:$D$9,3,0)</f>
        <v>Impacto / Probabilidad</v>
      </c>
      <c r="V1876" s="177"/>
      <c r="W1876" s="177"/>
      <c r="X1876" s="178" t="s">
        <v>191</v>
      </c>
      <c r="Y1876" s="178" t="s">
        <v>196</v>
      </c>
      <c r="Z1876" s="198">
        <f>IF( AND($X1876&lt;&gt;"", $Y1876&lt;&gt;""), VLOOKUP( IF(ISERROR(VLOOKUP($X1876,Datos!$B$8:$C$13,2,0)),0,VLOOKUP($X1876,Datos!$B$8:$C$13,2,0)), Datos!$I$9:$N$13, IF(ISERROR(VLOOKUP($Y1876,Datos!$B$17:$C$21,2,0)),0,VLOOKUP($Y1876, Datos!$B$17:$C$21,2,0)+1),  0),  "-")</f>
        <v>25</v>
      </c>
      <c r="AA1876" s="177"/>
      <c r="AB1876" s="177"/>
      <c r="AC1876" s="179"/>
      <c r="AD1876" s="180"/>
      <c r="AE1876" s="198">
        <f t="shared" si="87"/>
        <v>22</v>
      </c>
      <c r="AF1876" s="198">
        <f t="shared" si="88"/>
        <v>25</v>
      </c>
      <c r="AG1876" s="178">
        <v>3</v>
      </c>
      <c r="AH1876" s="198" t="str">
        <f>IF(ISERROR(VLOOKUP($AG1876,Datos!$A$9:$E$13,2,0)),"",VLOOKUP($AG1876,Datos!$A$9:$E$13,2,0))</f>
        <v>3 Moderado</v>
      </c>
      <c r="AI1876" s="197" t="str">
        <f>IF(ISERROR(VLOOKUP($AJ1876,Datos!$D$8:$E$13,2,0)),0,VLOOKUP($AJ1876,Datos!$D$8:$E$13,2,0))</f>
        <v>Extremadamente Dañino</v>
      </c>
      <c r="AJ1876" s="198">
        <f>IF(ISERROR(VLOOKUP($X1876,Datos!$B$8:$E$13,3,0)), 0, VLOOKUP($X1876,Datos!$B$8:$E$13,3,0))</f>
        <v>4</v>
      </c>
      <c r="AK1876" s="198">
        <f>IF(ISERROR(VLOOKUP(AL1876,Datos!D1869:E1874,2,0)),0,VLOOKUP(AL1876,Datos!D1869:E1874,2,0))</f>
        <v>0</v>
      </c>
      <c r="AL1876" s="198">
        <f>IF(ISERROR(VLOOKUP(Y1876,Datos!B1869:E1874,3,0)),0,VLOOKUP(Y1876,Datos!B1869:E1874,3,0))</f>
        <v>0</v>
      </c>
      <c r="AM1876" s="198">
        <f t="shared" si="89"/>
        <v>4</v>
      </c>
      <c r="AN1876" s="198" t="str">
        <f>IF(ISERROR(VLOOKUP($AM1876,Datos!$I$24:$J$28,2,0)),"-",VLOOKUP($AM1876,Datos!$I$24:$J$28,2,0))</f>
        <v>Moderado</v>
      </c>
    </row>
    <row r="1877" spans="1:40" s="199" customFormat="1">
      <c r="A1877" s="196"/>
      <c r="B1877" s="177"/>
      <c r="C1877" s="177"/>
      <c r="D1877" s="177"/>
      <c r="E1877" s="177"/>
      <c r="F1877" s="177"/>
      <c r="G1877" s="177"/>
      <c r="H1877" s="177"/>
      <c r="I1877" s="177"/>
      <c r="J1877" s="177"/>
      <c r="K1877" s="177"/>
      <c r="L1877" s="177"/>
      <c r="M1877" s="178" t="s">
        <v>191</v>
      </c>
      <c r="N1877" s="178" t="s">
        <v>194</v>
      </c>
      <c r="O1877" s="198">
        <f>IF( AND($M1877&lt;&gt;"", $N1877&lt;&gt;""), VLOOKUP( IF(ISERROR(VLOOKUP($M1877,Datos!$B$8:$C$13,2,0)),0,VLOOKUP($M1877,Datos!$B$8:$C$13,2,0)), Datos!$I$9:$N$13, IF(ISERROR(VLOOKUP($N1877,Datos!$B$17:$C$21,2,0)),0,VLOOKUP($N1877, Datos!$B$17:$C$21,2,0)+1),  0),  "-")</f>
        <v>22</v>
      </c>
      <c r="P1877" s="177"/>
      <c r="Q1877" s="177"/>
      <c r="R1877" s="177"/>
      <c r="S1877" s="178" t="s">
        <v>40</v>
      </c>
      <c r="T1877" s="198" t="str">
        <f>IF(ISERROR(VLOOKUP($S1877,Datos!$B$25:$C$29,2,0)),"", VLOOKUP($S1877,Datos!$B$25:$C$29,2,0))</f>
        <v>Alta</v>
      </c>
      <c r="U1877" s="198" t="str">
        <f>VLOOKUP($S1877,'Efectividad de Controles'!$B$5:$D$9,3,0)</f>
        <v>Impacto / Probabilidad</v>
      </c>
      <c r="V1877" s="177"/>
      <c r="W1877" s="177"/>
      <c r="X1877" s="178" t="s">
        <v>191</v>
      </c>
      <c r="Y1877" s="178" t="s">
        <v>196</v>
      </c>
      <c r="Z1877" s="198">
        <f>IF( AND($X1877&lt;&gt;"", $Y1877&lt;&gt;""), VLOOKUP( IF(ISERROR(VLOOKUP($X1877,Datos!$B$8:$C$13,2,0)),0,VLOOKUP($X1877,Datos!$B$8:$C$13,2,0)), Datos!$I$9:$N$13, IF(ISERROR(VLOOKUP($Y1877,Datos!$B$17:$C$21,2,0)),0,VLOOKUP($Y1877, Datos!$B$17:$C$21,2,0)+1),  0),  "-")</f>
        <v>25</v>
      </c>
      <c r="AA1877" s="177"/>
      <c r="AB1877" s="177"/>
      <c r="AC1877" s="179"/>
      <c r="AD1877" s="180"/>
      <c r="AE1877" s="198">
        <f t="shared" si="87"/>
        <v>22</v>
      </c>
      <c r="AF1877" s="198">
        <f t="shared" si="88"/>
        <v>25</v>
      </c>
      <c r="AG1877" s="178">
        <v>3</v>
      </c>
      <c r="AH1877" s="198" t="str">
        <f>IF(ISERROR(VLOOKUP($AG1877,Datos!$A$9:$E$13,2,0)),"",VLOOKUP($AG1877,Datos!$A$9:$E$13,2,0))</f>
        <v>3 Moderado</v>
      </c>
      <c r="AI1877" s="197" t="str">
        <f>IF(ISERROR(VLOOKUP($AJ1877,Datos!$D$8:$E$13,2,0)),0,VLOOKUP($AJ1877,Datos!$D$8:$E$13,2,0))</f>
        <v>Extremadamente Dañino</v>
      </c>
      <c r="AJ1877" s="198">
        <f>IF(ISERROR(VLOOKUP($X1877,Datos!$B$8:$E$13,3,0)), 0, VLOOKUP($X1877,Datos!$B$8:$E$13,3,0))</f>
        <v>4</v>
      </c>
      <c r="AK1877" s="198">
        <f>IF(ISERROR(VLOOKUP(AL1877,Datos!D1870:E1875,2,0)),0,VLOOKUP(AL1877,Datos!D1870:E1875,2,0))</f>
        <v>0</v>
      </c>
      <c r="AL1877" s="198">
        <f>IF(ISERROR(VLOOKUP(Y1877,Datos!B1870:E1875,3,0)),0,VLOOKUP(Y1877,Datos!B1870:E1875,3,0))</f>
        <v>0</v>
      </c>
      <c r="AM1877" s="198">
        <f t="shared" si="89"/>
        <v>4</v>
      </c>
      <c r="AN1877" s="198" t="str">
        <f>IF(ISERROR(VLOOKUP($AM1877,Datos!$I$24:$J$28,2,0)),"-",VLOOKUP($AM1877,Datos!$I$24:$J$28,2,0))</f>
        <v>Moderado</v>
      </c>
    </row>
    <row r="1878" spans="1:40" s="199" customFormat="1">
      <c r="A1878" s="196"/>
      <c r="B1878" s="177"/>
      <c r="C1878" s="177"/>
      <c r="D1878" s="177"/>
      <c r="E1878" s="177"/>
      <c r="F1878" s="177"/>
      <c r="G1878" s="177"/>
      <c r="H1878" s="177"/>
      <c r="I1878" s="177"/>
      <c r="J1878" s="177"/>
      <c r="K1878" s="177"/>
      <c r="L1878" s="177"/>
      <c r="M1878" s="178" t="s">
        <v>191</v>
      </c>
      <c r="N1878" s="178" t="s">
        <v>194</v>
      </c>
      <c r="O1878" s="198">
        <f>IF( AND($M1878&lt;&gt;"", $N1878&lt;&gt;""), VLOOKUP( IF(ISERROR(VLOOKUP($M1878,Datos!$B$8:$C$13,2,0)),0,VLOOKUP($M1878,Datos!$B$8:$C$13,2,0)), Datos!$I$9:$N$13, IF(ISERROR(VLOOKUP($N1878,Datos!$B$17:$C$21,2,0)),0,VLOOKUP($N1878, Datos!$B$17:$C$21,2,0)+1),  0),  "-")</f>
        <v>22</v>
      </c>
      <c r="P1878" s="177"/>
      <c r="Q1878" s="177"/>
      <c r="R1878" s="177"/>
      <c r="S1878" s="178" t="s">
        <v>40</v>
      </c>
      <c r="T1878" s="198" t="str">
        <f>IF(ISERROR(VLOOKUP($S1878,Datos!$B$25:$C$29,2,0)),"", VLOOKUP($S1878,Datos!$B$25:$C$29,2,0))</f>
        <v>Alta</v>
      </c>
      <c r="U1878" s="198" t="str">
        <f>VLOOKUP($S1878,'Efectividad de Controles'!$B$5:$D$9,3,0)</f>
        <v>Impacto / Probabilidad</v>
      </c>
      <c r="V1878" s="177"/>
      <c r="W1878" s="177"/>
      <c r="X1878" s="178" t="s">
        <v>191</v>
      </c>
      <c r="Y1878" s="178" t="s">
        <v>196</v>
      </c>
      <c r="Z1878" s="198">
        <f>IF( AND($X1878&lt;&gt;"", $Y1878&lt;&gt;""), VLOOKUP( IF(ISERROR(VLOOKUP($X1878,Datos!$B$8:$C$13,2,0)),0,VLOOKUP($X1878,Datos!$B$8:$C$13,2,0)), Datos!$I$9:$N$13, IF(ISERROR(VLOOKUP($Y1878,Datos!$B$17:$C$21,2,0)),0,VLOOKUP($Y1878, Datos!$B$17:$C$21,2,0)+1),  0),  "-")</f>
        <v>25</v>
      </c>
      <c r="AA1878" s="177"/>
      <c r="AB1878" s="177"/>
      <c r="AC1878" s="179"/>
      <c r="AD1878" s="180"/>
      <c r="AE1878" s="198">
        <f t="shared" si="87"/>
        <v>22</v>
      </c>
      <c r="AF1878" s="198">
        <f t="shared" si="88"/>
        <v>25</v>
      </c>
      <c r="AG1878" s="178">
        <v>3</v>
      </c>
      <c r="AH1878" s="198" t="str">
        <f>IF(ISERROR(VLOOKUP($AG1878,Datos!$A$9:$E$13,2,0)),"",VLOOKUP($AG1878,Datos!$A$9:$E$13,2,0))</f>
        <v>3 Moderado</v>
      </c>
      <c r="AI1878" s="197" t="str">
        <f>IF(ISERROR(VLOOKUP($AJ1878,Datos!$D$8:$E$13,2,0)),0,VLOOKUP($AJ1878,Datos!$D$8:$E$13,2,0))</f>
        <v>Extremadamente Dañino</v>
      </c>
      <c r="AJ1878" s="198">
        <f>IF(ISERROR(VLOOKUP($X1878,Datos!$B$8:$E$13,3,0)), 0, VLOOKUP($X1878,Datos!$B$8:$E$13,3,0))</f>
        <v>4</v>
      </c>
      <c r="AK1878" s="198">
        <f>IF(ISERROR(VLOOKUP(AL1878,Datos!D1871:E1876,2,0)),0,VLOOKUP(AL1878,Datos!D1871:E1876,2,0))</f>
        <v>0</v>
      </c>
      <c r="AL1878" s="198">
        <f>IF(ISERROR(VLOOKUP(Y1878,Datos!B1871:E1876,3,0)),0,VLOOKUP(Y1878,Datos!B1871:E1876,3,0))</f>
        <v>0</v>
      </c>
      <c r="AM1878" s="198">
        <f t="shared" si="89"/>
        <v>4</v>
      </c>
      <c r="AN1878" s="198" t="str">
        <f>IF(ISERROR(VLOOKUP($AM1878,Datos!$I$24:$J$28,2,0)),"-",VLOOKUP($AM1878,Datos!$I$24:$J$28,2,0))</f>
        <v>Moderado</v>
      </c>
    </row>
    <row r="1879" spans="1:40" s="199" customFormat="1">
      <c r="A1879" s="196"/>
      <c r="B1879" s="177"/>
      <c r="C1879" s="177"/>
      <c r="D1879" s="177"/>
      <c r="E1879" s="177"/>
      <c r="F1879" s="177"/>
      <c r="G1879" s="177"/>
      <c r="H1879" s="177"/>
      <c r="I1879" s="177"/>
      <c r="J1879" s="177"/>
      <c r="K1879" s="177"/>
      <c r="L1879" s="177"/>
      <c r="M1879" s="178" t="s">
        <v>191</v>
      </c>
      <c r="N1879" s="178" t="s">
        <v>194</v>
      </c>
      <c r="O1879" s="198">
        <f>IF( AND($M1879&lt;&gt;"", $N1879&lt;&gt;""), VLOOKUP( IF(ISERROR(VLOOKUP($M1879,Datos!$B$8:$C$13,2,0)),0,VLOOKUP($M1879,Datos!$B$8:$C$13,2,0)), Datos!$I$9:$N$13, IF(ISERROR(VLOOKUP($N1879,Datos!$B$17:$C$21,2,0)),0,VLOOKUP($N1879, Datos!$B$17:$C$21,2,0)+1),  0),  "-")</f>
        <v>22</v>
      </c>
      <c r="P1879" s="177"/>
      <c r="Q1879" s="177"/>
      <c r="R1879" s="177"/>
      <c r="S1879" s="178" t="s">
        <v>40</v>
      </c>
      <c r="T1879" s="198" t="str">
        <f>IF(ISERROR(VLOOKUP($S1879,Datos!$B$25:$C$29,2,0)),"", VLOOKUP($S1879,Datos!$B$25:$C$29,2,0))</f>
        <v>Alta</v>
      </c>
      <c r="U1879" s="198" t="str">
        <f>VLOOKUP($S1879,'Efectividad de Controles'!$B$5:$D$9,3,0)</f>
        <v>Impacto / Probabilidad</v>
      </c>
      <c r="V1879" s="177"/>
      <c r="W1879" s="177"/>
      <c r="X1879" s="178" t="s">
        <v>191</v>
      </c>
      <c r="Y1879" s="178" t="s">
        <v>196</v>
      </c>
      <c r="Z1879" s="198">
        <f>IF( AND($X1879&lt;&gt;"", $Y1879&lt;&gt;""), VLOOKUP( IF(ISERROR(VLOOKUP($X1879,Datos!$B$8:$C$13,2,0)),0,VLOOKUP($X1879,Datos!$B$8:$C$13,2,0)), Datos!$I$9:$N$13, IF(ISERROR(VLOOKUP($Y1879,Datos!$B$17:$C$21,2,0)),0,VLOOKUP($Y1879, Datos!$B$17:$C$21,2,0)+1),  0),  "-")</f>
        <v>25</v>
      </c>
      <c r="AA1879" s="177"/>
      <c r="AB1879" s="177"/>
      <c r="AC1879" s="179"/>
      <c r="AD1879" s="180"/>
      <c r="AE1879" s="198">
        <f t="shared" si="87"/>
        <v>22</v>
      </c>
      <c r="AF1879" s="198">
        <f t="shared" si="88"/>
        <v>25</v>
      </c>
      <c r="AG1879" s="178">
        <v>3</v>
      </c>
      <c r="AH1879" s="198" t="str">
        <f>IF(ISERROR(VLOOKUP($AG1879,Datos!$A$9:$E$13,2,0)),"",VLOOKUP($AG1879,Datos!$A$9:$E$13,2,0))</f>
        <v>3 Moderado</v>
      </c>
      <c r="AI1879" s="197" t="str">
        <f>IF(ISERROR(VLOOKUP($AJ1879,Datos!$D$8:$E$13,2,0)),0,VLOOKUP($AJ1879,Datos!$D$8:$E$13,2,0))</f>
        <v>Extremadamente Dañino</v>
      </c>
      <c r="AJ1879" s="198">
        <f>IF(ISERROR(VLOOKUP($X1879,Datos!$B$8:$E$13,3,0)), 0, VLOOKUP($X1879,Datos!$B$8:$E$13,3,0))</f>
        <v>4</v>
      </c>
      <c r="AK1879" s="198">
        <f>IF(ISERROR(VLOOKUP(AL1879,Datos!D1872:E1877,2,0)),0,VLOOKUP(AL1879,Datos!D1872:E1877,2,0))</f>
        <v>0</v>
      </c>
      <c r="AL1879" s="198">
        <f>IF(ISERROR(VLOOKUP(Y1879,Datos!B1872:E1877,3,0)),0,VLOOKUP(Y1879,Datos!B1872:E1877,3,0))</f>
        <v>0</v>
      </c>
      <c r="AM1879" s="198">
        <f t="shared" si="89"/>
        <v>4</v>
      </c>
      <c r="AN1879" s="198" t="str">
        <f>IF(ISERROR(VLOOKUP($AM1879,Datos!$I$24:$J$28,2,0)),"-",VLOOKUP($AM1879,Datos!$I$24:$J$28,2,0))</f>
        <v>Moderado</v>
      </c>
    </row>
    <row r="1880" spans="1:40" s="199" customFormat="1">
      <c r="A1880" s="196"/>
      <c r="B1880" s="177"/>
      <c r="C1880" s="177"/>
      <c r="D1880" s="177"/>
      <c r="E1880" s="177"/>
      <c r="F1880" s="177"/>
      <c r="G1880" s="177"/>
      <c r="H1880" s="177"/>
      <c r="I1880" s="177"/>
      <c r="J1880" s="177"/>
      <c r="K1880" s="177"/>
      <c r="L1880" s="177"/>
      <c r="M1880" s="178" t="s">
        <v>191</v>
      </c>
      <c r="N1880" s="178" t="s">
        <v>194</v>
      </c>
      <c r="O1880" s="198">
        <f>IF( AND($M1880&lt;&gt;"", $N1880&lt;&gt;""), VLOOKUP( IF(ISERROR(VLOOKUP($M1880,Datos!$B$8:$C$13,2,0)),0,VLOOKUP($M1880,Datos!$B$8:$C$13,2,0)), Datos!$I$9:$N$13, IF(ISERROR(VLOOKUP($N1880,Datos!$B$17:$C$21,2,0)),0,VLOOKUP($N1880, Datos!$B$17:$C$21,2,0)+1),  0),  "-")</f>
        <v>22</v>
      </c>
      <c r="P1880" s="177"/>
      <c r="Q1880" s="177"/>
      <c r="R1880" s="177"/>
      <c r="S1880" s="178" t="s">
        <v>40</v>
      </c>
      <c r="T1880" s="198" t="str">
        <f>IF(ISERROR(VLOOKUP($S1880,Datos!$B$25:$C$29,2,0)),"", VLOOKUP($S1880,Datos!$B$25:$C$29,2,0))</f>
        <v>Alta</v>
      </c>
      <c r="U1880" s="198" t="str">
        <f>VLOOKUP($S1880,'Efectividad de Controles'!$B$5:$D$9,3,0)</f>
        <v>Impacto / Probabilidad</v>
      </c>
      <c r="V1880" s="177"/>
      <c r="W1880" s="177"/>
      <c r="X1880" s="178" t="s">
        <v>191</v>
      </c>
      <c r="Y1880" s="178" t="s">
        <v>196</v>
      </c>
      <c r="Z1880" s="198">
        <f>IF( AND($X1880&lt;&gt;"", $Y1880&lt;&gt;""), VLOOKUP( IF(ISERROR(VLOOKUP($X1880,Datos!$B$8:$C$13,2,0)),0,VLOOKUP($X1880,Datos!$B$8:$C$13,2,0)), Datos!$I$9:$N$13, IF(ISERROR(VLOOKUP($Y1880,Datos!$B$17:$C$21,2,0)),0,VLOOKUP($Y1880, Datos!$B$17:$C$21,2,0)+1),  0),  "-")</f>
        <v>25</v>
      </c>
      <c r="AA1880" s="177"/>
      <c r="AB1880" s="177"/>
      <c r="AC1880" s="179"/>
      <c r="AD1880" s="180"/>
      <c r="AE1880" s="198">
        <f t="shared" si="87"/>
        <v>22</v>
      </c>
      <c r="AF1880" s="198">
        <f t="shared" si="88"/>
        <v>25</v>
      </c>
      <c r="AG1880" s="178">
        <v>3</v>
      </c>
      <c r="AH1880" s="198" t="str">
        <f>IF(ISERROR(VLOOKUP($AG1880,Datos!$A$9:$E$13,2,0)),"",VLOOKUP($AG1880,Datos!$A$9:$E$13,2,0))</f>
        <v>3 Moderado</v>
      </c>
      <c r="AI1880" s="197" t="str">
        <f>IF(ISERROR(VLOOKUP($AJ1880,Datos!$D$8:$E$13,2,0)),0,VLOOKUP($AJ1880,Datos!$D$8:$E$13,2,0))</f>
        <v>Extremadamente Dañino</v>
      </c>
      <c r="AJ1880" s="198">
        <f>IF(ISERROR(VLOOKUP($X1880,Datos!$B$8:$E$13,3,0)), 0, VLOOKUP($X1880,Datos!$B$8:$E$13,3,0))</f>
        <v>4</v>
      </c>
      <c r="AK1880" s="198">
        <f>IF(ISERROR(VLOOKUP(AL1880,Datos!D1873:E1878,2,0)),0,VLOOKUP(AL1880,Datos!D1873:E1878,2,0))</f>
        <v>0</v>
      </c>
      <c r="AL1880" s="198">
        <f>IF(ISERROR(VLOOKUP(Y1880,Datos!B1873:E1878,3,0)),0,VLOOKUP(Y1880,Datos!B1873:E1878,3,0))</f>
        <v>0</v>
      </c>
      <c r="AM1880" s="198">
        <f t="shared" si="89"/>
        <v>4</v>
      </c>
      <c r="AN1880" s="198" t="str">
        <f>IF(ISERROR(VLOOKUP($AM1880,Datos!$I$24:$J$28,2,0)),"-",VLOOKUP($AM1880,Datos!$I$24:$J$28,2,0))</f>
        <v>Moderado</v>
      </c>
    </row>
    <row r="1881" spans="1:40" s="199" customFormat="1">
      <c r="A1881" s="196"/>
      <c r="B1881" s="177"/>
      <c r="C1881" s="177"/>
      <c r="D1881" s="177"/>
      <c r="E1881" s="177"/>
      <c r="F1881" s="177"/>
      <c r="G1881" s="177"/>
      <c r="H1881" s="177"/>
      <c r="I1881" s="177"/>
      <c r="J1881" s="177"/>
      <c r="K1881" s="177"/>
      <c r="L1881" s="177"/>
      <c r="M1881" s="178" t="s">
        <v>191</v>
      </c>
      <c r="N1881" s="178" t="s">
        <v>194</v>
      </c>
      <c r="O1881" s="198">
        <f>IF( AND($M1881&lt;&gt;"", $N1881&lt;&gt;""), VLOOKUP( IF(ISERROR(VLOOKUP($M1881,Datos!$B$8:$C$13,2,0)),0,VLOOKUP($M1881,Datos!$B$8:$C$13,2,0)), Datos!$I$9:$N$13, IF(ISERROR(VLOOKUP($N1881,Datos!$B$17:$C$21,2,0)),0,VLOOKUP($N1881, Datos!$B$17:$C$21,2,0)+1),  0),  "-")</f>
        <v>22</v>
      </c>
      <c r="P1881" s="177"/>
      <c r="Q1881" s="177"/>
      <c r="R1881" s="177"/>
      <c r="S1881" s="178" t="s">
        <v>40</v>
      </c>
      <c r="T1881" s="198" t="str">
        <f>IF(ISERROR(VLOOKUP($S1881,Datos!$B$25:$C$29,2,0)),"", VLOOKUP($S1881,Datos!$B$25:$C$29,2,0))</f>
        <v>Alta</v>
      </c>
      <c r="U1881" s="198" t="str">
        <f>VLOOKUP($S1881,'Efectividad de Controles'!$B$5:$D$9,3,0)</f>
        <v>Impacto / Probabilidad</v>
      </c>
      <c r="V1881" s="177"/>
      <c r="W1881" s="177"/>
      <c r="X1881" s="178" t="s">
        <v>191</v>
      </c>
      <c r="Y1881" s="178" t="s">
        <v>196</v>
      </c>
      <c r="Z1881" s="198">
        <f>IF( AND($X1881&lt;&gt;"", $Y1881&lt;&gt;""), VLOOKUP( IF(ISERROR(VLOOKUP($X1881,Datos!$B$8:$C$13,2,0)),0,VLOOKUP($X1881,Datos!$B$8:$C$13,2,0)), Datos!$I$9:$N$13, IF(ISERROR(VLOOKUP($Y1881,Datos!$B$17:$C$21,2,0)),0,VLOOKUP($Y1881, Datos!$B$17:$C$21,2,0)+1),  0),  "-")</f>
        <v>25</v>
      </c>
      <c r="AA1881" s="177"/>
      <c r="AB1881" s="177"/>
      <c r="AC1881" s="179"/>
      <c r="AD1881" s="180"/>
      <c r="AE1881" s="198">
        <f t="shared" si="87"/>
        <v>22</v>
      </c>
      <c r="AF1881" s="198">
        <f t="shared" si="88"/>
        <v>25</v>
      </c>
      <c r="AG1881" s="178">
        <v>3</v>
      </c>
      <c r="AH1881" s="198" t="str">
        <f>IF(ISERROR(VLOOKUP($AG1881,Datos!$A$9:$E$13,2,0)),"",VLOOKUP($AG1881,Datos!$A$9:$E$13,2,0))</f>
        <v>3 Moderado</v>
      </c>
      <c r="AI1881" s="197" t="str">
        <f>IF(ISERROR(VLOOKUP($AJ1881,Datos!$D$8:$E$13,2,0)),0,VLOOKUP($AJ1881,Datos!$D$8:$E$13,2,0))</f>
        <v>Extremadamente Dañino</v>
      </c>
      <c r="AJ1881" s="198">
        <f>IF(ISERROR(VLOOKUP($X1881,Datos!$B$8:$E$13,3,0)), 0, VLOOKUP($X1881,Datos!$B$8:$E$13,3,0))</f>
        <v>4</v>
      </c>
      <c r="AK1881" s="198">
        <f>IF(ISERROR(VLOOKUP(AL1881,Datos!D1874:E1879,2,0)),0,VLOOKUP(AL1881,Datos!D1874:E1879,2,0))</f>
        <v>0</v>
      </c>
      <c r="AL1881" s="198">
        <f>IF(ISERROR(VLOOKUP(Y1881,Datos!B1874:E1879,3,0)),0,VLOOKUP(Y1881,Datos!B1874:E1879,3,0))</f>
        <v>0</v>
      </c>
      <c r="AM1881" s="198">
        <f t="shared" si="89"/>
        <v>4</v>
      </c>
      <c r="AN1881" s="198" t="str">
        <f>IF(ISERROR(VLOOKUP($AM1881,Datos!$I$24:$J$28,2,0)),"-",VLOOKUP($AM1881,Datos!$I$24:$J$28,2,0))</f>
        <v>Moderado</v>
      </c>
    </row>
    <row r="1882" spans="1:40" s="199" customFormat="1">
      <c r="A1882" s="196"/>
      <c r="B1882" s="177"/>
      <c r="C1882" s="177"/>
      <c r="D1882" s="177"/>
      <c r="E1882" s="177"/>
      <c r="F1882" s="177"/>
      <c r="G1882" s="177"/>
      <c r="H1882" s="177"/>
      <c r="I1882" s="177"/>
      <c r="J1882" s="177"/>
      <c r="K1882" s="177"/>
      <c r="L1882" s="177"/>
      <c r="M1882" s="178" t="s">
        <v>191</v>
      </c>
      <c r="N1882" s="178" t="s">
        <v>194</v>
      </c>
      <c r="O1882" s="198">
        <f>IF( AND($M1882&lt;&gt;"", $N1882&lt;&gt;""), VLOOKUP( IF(ISERROR(VLOOKUP($M1882,Datos!$B$8:$C$13,2,0)),0,VLOOKUP($M1882,Datos!$B$8:$C$13,2,0)), Datos!$I$9:$N$13, IF(ISERROR(VLOOKUP($N1882,Datos!$B$17:$C$21,2,0)),0,VLOOKUP($N1882, Datos!$B$17:$C$21,2,0)+1),  0),  "-")</f>
        <v>22</v>
      </c>
      <c r="P1882" s="177"/>
      <c r="Q1882" s="177"/>
      <c r="R1882" s="177"/>
      <c r="S1882" s="178" t="s">
        <v>40</v>
      </c>
      <c r="T1882" s="198" t="str">
        <f>IF(ISERROR(VLOOKUP($S1882,Datos!$B$25:$C$29,2,0)),"", VLOOKUP($S1882,Datos!$B$25:$C$29,2,0))</f>
        <v>Alta</v>
      </c>
      <c r="U1882" s="198" t="str">
        <f>VLOOKUP($S1882,'Efectividad de Controles'!$B$5:$D$9,3,0)</f>
        <v>Impacto / Probabilidad</v>
      </c>
      <c r="V1882" s="177"/>
      <c r="W1882" s="177"/>
      <c r="X1882" s="178" t="s">
        <v>191</v>
      </c>
      <c r="Y1882" s="178" t="s">
        <v>196</v>
      </c>
      <c r="Z1882" s="198">
        <f>IF( AND($X1882&lt;&gt;"", $Y1882&lt;&gt;""), VLOOKUP( IF(ISERROR(VLOOKUP($X1882,Datos!$B$8:$C$13,2,0)),0,VLOOKUP($X1882,Datos!$B$8:$C$13,2,0)), Datos!$I$9:$N$13, IF(ISERROR(VLOOKUP($Y1882,Datos!$B$17:$C$21,2,0)),0,VLOOKUP($Y1882, Datos!$B$17:$C$21,2,0)+1),  0),  "-")</f>
        <v>25</v>
      </c>
      <c r="AA1882" s="177"/>
      <c r="AB1882" s="177"/>
      <c r="AC1882" s="179"/>
      <c r="AD1882" s="180"/>
      <c r="AE1882" s="198">
        <f t="shared" si="87"/>
        <v>22</v>
      </c>
      <c r="AF1882" s="198">
        <f t="shared" si="88"/>
        <v>25</v>
      </c>
      <c r="AG1882" s="178">
        <v>3</v>
      </c>
      <c r="AH1882" s="198" t="str">
        <f>IF(ISERROR(VLOOKUP($AG1882,Datos!$A$9:$E$13,2,0)),"",VLOOKUP($AG1882,Datos!$A$9:$E$13,2,0))</f>
        <v>3 Moderado</v>
      </c>
      <c r="AI1882" s="197" t="str">
        <f>IF(ISERROR(VLOOKUP($AJ1882,Datos!$D$8:$E$13,2,0)),0,VLOOKUP($AJ1882,Datos!$D$8:$E$13,2,0))</f>
        <v>Extremadamente Dañino</v>
      </c>
      <c r="AJ1882" s="198">
        <f>IF(ISERROR(VLOOKUP($X1882,Datos!$B$8:$E$13,3,0)), 0, VLOOKUP($X1882,Datos!$B$8:$E$13,3,0))</f>
        <v>4</v>
      </c>
      <c r="AK1882" s="198">
        <f>IF(ISERROR(VLOOKUP(AL1882,Datos!D1875:E1880,2,0)),0,VLOOKUP(AL1882,Datos!D1875:E1880,2,0))</f>
        <v>0</v>
      </c>
      <c r="AL1882" s="198">
        <f>IF(ISERROR(VLOOKUP(Y1882,Datos!B1875:E1880,3,0)),0,VLOOKUP(Y1882,Datos!B1875:E1880,3,0))</f>
        <v>0</v>
      </c>
      <c r="AM1882" s="198">
        <f t="shared" si="89"/>
        <v>4</v>
      </c>
      <c r="AN1882" s="198" t="str">
        <f>IF(ISERROR(VLOOKUP($AM1882,Datos!$I$24:$J$28,2,0)),"-",VLOOKUP($AM1882,Datos!$I$24:$J$28,2,0))</f>
        <v>Moderado</v>
      </c>
    </row>
    <row r="1883" spans="1:40" s="199" customFormat="1">
      <c r="A1883" s="196"/>
      <c r="B1883" s="177"/>
      <c r="C1883" s="177"/>
      <c r="D1883" s="177"/>
      <c r="E1883" s="177"/>
      <c r="F1883" s="177"/>
      <c r="G1883" s="177"/>
      <c r="H1883" s="177"/>
      <c r="I1883" s="177"/>
      <c r="J1883" s="177"/>
      <c r="K1883" s="177"/>
      <c r="L1883" s="177"/>
      <c r="M1883" s="178" t="s">
        <v>191</v>
      </c>
      <c r="N1883" s="178" t="s">
        <v>194</v>
      </c>
      <c r="O1883" s="198">
        <f>IF( AND($M1883&lt;&gt;"", $N1883&lt;&gt;""), VLOOKUP( IF(ISERROR(VLOOKUP($M1883,Datos!$B$8:$C$13,2,0)),0,VLOOKUP($M1883,Datos!$B$8:$C$13,2,0)), Datos!$I$9:$N$13, IF(ISERROR(VLOOKUP($N1883,Datos!$B$17:$C$21,2,0)),0,VLOOKUP($N1883, Datos!$B$17:$C$21,2,0)+1),  0),  "-")</f>
        <v>22</v>
      </c>
      <c r="P1883" s="177"/>
      <c r="Q1883" s="177"/>
      <c r="R1883" s="177"/>
      <c r="S1883" s="178" t="s">
        <v>40</v>
      </c>
      <c r="T1883" s="198" t="str">
        <f>IF(ISERROR(VLOOKUP($S1883,Datos!$B$25:$C$29,2,0)),"", VLOOKUP($S1883,Datos!$B$25:$C$29,2,0))</f>
        <v>Alta</v>
      </c>
      <c r="U1883" s="198" t="str">
        <f>VLOOKUP($S1883,'Efectividad de Controles'!$B$5:$D$9,3,0)</f>
        <v>Impacto / Probabilidad</v>
      </c>
      <c r="V1883" s="177"/>
      <c r="W1883" s="177"/>
      <c r="X1883" s="178" t="s">
        <v>191</v>
      </c>
      <c r="Y1883" s="178" t="s">
        <v>196</v>
      </c>
      <c r="Z1883" s="198">
        <f>IF( AND($X1883&lt;&gt;"", $Y1883&lt;&gt;""), VLOOKUP( IF(ISERROR(VLOOKUP($X1883,Datos!$B$8:$C$13,2,0)),0,VLOOKUP($X1883,Datos!$B$8:$C$13,2,0)), Datos!$I$9:$N$13, IF(ISERROR(VLOOKUP($Y1883,Datos!$B$17:$C$21,2,0)),0,VLOOKUP($Y1883, Datos!$B$17:$C$21,2,0)+1),  0),  "-")</f>
        <v>25</v>
      </c>
      <c r="AA1883" s="177"/>
      <c r="AB1883" s="177"/>
      <c r="AC1883" s="179"/>
      <c r="AD1883" s="180"/>
      <c r="AE1883" s="198">
        <f t="shared" si="87"/>
        <v>22</v>
      </c>
      <c r="AF1883" s="198">
        <f t="shared" si="88"/>
        <v>25</v>
      </c>
      <c r="AG1883" s="178">
        <v>3</v>
      </c>
      <c r="AH1883" s="198" t="str">
        <f>IF(ISERROR(VLOOKUP($AG1883,Datos!$A$9:$E$13,2,0)),"",VLOOKUP($AG1883,Datos!$A$9:$E$13,2,0))</f>
        <v>3 Moderado</v>
      </c>
      <c r="AI1883" s="197" t="str">
        <f>IF(ISERROR(VLOOKUP($AJ1883,Datos!$D$8:$E$13,2,0)),0,VLOOKUP($AJ1883,Datos!$D$8:$E$13,2,0))</f>
        <v>Extremadamente Dañino</v>
      </c>
      <c r="AJ1883" s="198">
        <f>IF(ISERROR(VLOOKUP($X1883,Datos!$B$8:$E$13,3,0)), 0, VLOOKUP($X1883,Datos!$B$8:$E$13,3,0))</f>
        <v>4</v>
      </c>
      <c r="AK1883" s="198">
        <f>IF(ISERROR(VLOOKUP(AL1883,Datos!D1876:E1881,2,0)),0,VLOOKUP(AL1883,Datos!D1876:E1881,2,0))</f>
        <v>0</v>
      </c>
      <c r="AL1883" s="198">
        <f>IF(ISERROR(VLOOKUP(Y1883,Datos!B1876:E1881,3,0)),0,VLOOKUP(Y1883,Datos!B1876:E1881,3,0))</f>
        <v>0</v>
      </c>
      <c r="AM1883" s="198">
        <f t="shared" si="89"/>
        <v>4</v>
      </c>
      <c r="AN1883" s="198" t="str">
        <f>IF(ISERROR(VLOOKUP($AM1883,Datos!$I$24:$J$28,2,0)),"-",VLOOKUP($AM1883,Datos!$I$24:$J$28,2,0))</f>
        <v>Moderado</v>
      </c>
    </row>
    <row r="1884" spans="1:40" s="199" customFormat="1">
      <c r="A1884" s="196"/>
      <c r="B1884" s="177"/>
      <c r="C1884" s="177"/>
      <c r="D1884" s="177"/>
      <c r="E1884" s="177"/>
      <c r="F1884" s="177"/>
      <c r="G1884" s="177"/>
      <c r="H1884" s="177"/>
      <c r="I1884" s="177"/>
      <c r="J1884" s="177"/>
      <c r="K1884" s="177"/>
      <c r="L1884" s="177"/>
      <c r="M1884" s="178" t="s">
        <v>191</v>
      </c>
      <c r="N1884" s="178" t="s">
        <v>194</v>
      </c>
      <c r="O1884" s="198">
        <f>IF( AND($M1884&lt;&gt;"", $N1884&lt;&gt;""), VLOOKUP( IF(ISERROR(VLOOKUP($M1884,Datos!$B$8:$C$13,2,0)),0,VLOOKUP($M1884,Datos!$B$8:$C$13,2,0)), Datos!$I$9:$N$13, IF(ISERROR(VLOOKUP($N1884,Datos!$B$17:$C$21,2,0)),0,VLOOKUP($N1884, Datos!$B$17:$C$21,2,0)+1),  0),  "-")</f>
        <v>22</v>
      </c>
      <c r="P1884" s="177"/>
      <c r="Q1884" s="177"/>
      <c r="R1884" s="177"/>
      <c r="S1884" s="178" t="s">
        <v>40</v>
      </c>
      <c r="T1884" s="198" t="str">
        <f>IF(ISERROR(VLOOKUP($S1884,Datos!$B$25:$C$29,2,0)),"", VLOOKUP($S1884,Datos!$B$25:$C$29,2,0))</f>
        <v>Alta</v>
      </c>
      <c r="U1884" s="198" t="str">
        <f>VLOOKUP($S1884,'Efectividad de Controles'!$B$5:$D$9,3,0)</f>
        <v>Impacto / Probabilidad</v>
      </c>
      <c r="V1884" s="177"/>
      <c r="W1884" s="177"/>
      <c r="X1884" s="178" t="s">
        <v>191</v>
      </c>
      <c r="Y1884" s="178" t="s">
        <v>196</v>
      </c>
      <c r="Z1884" s="198">
        <f>IF( AND($X1884&lt;&gt;"", $Y1884&lt;&gt;""), VLOOKUP( IF(ISERROR(VLOOKUP($X1884,Datos!$B$8:$C$13,2,0)),0,VLOOKUP($X1884,Datos!$B$8:$C$13,2,0)), Datos!$I$9:$N$13, IF(ISERROR(VLOOKUP($Y1884,Datos!$B$17:$C$21,2,0)),0,VLOOKUP($Y1884, Datos!$B$17:$C$21,2,0)+1),  0),  "-")</f>
        <v>25</v>
      </c>
      <c r="AA1884" s="177"/>
      <c r="AB1884" s="177"/>
      <c r="AC1884" s="179"/>
      <c r="AD1884" s="180"/>
      <c r="AE1884" s="198">
        <f t="shared" si="87"/>
        <v>22</v>
      </c>
      <c r="AF1884" s="198">
        <f t="shared" si="88"/>
        <v>25</v>
      </c>
      <c r="AG1884" s="178">
        <v>3</v>
      </c>
      <c r="AH1884" s="198" t="str">
        <f>IF(ISERROR(VLOOKUP($AG1884,Datos!$A$9:$E$13,2,0)),"",VLOOKUP($AG1884,Datos!$A$9:$E$13,2,0))</f>
        <v>3 Moderado</v>
      </c>
      <c r="AI1884" s="197" t="str">
        <f>IF(ISERROR(VLOOKUP($AJ1884,Datos!$D$8:$E$13,2,0)),0,VLOOKUP($AJ1884,Datos!$D$8:$E$13,2,0))</f>
        <v>Extremadamente Dañino</v>
      </c>
      <c r="AJ1884" s="198">
        <f>IF(ISERROR(VLOOKUP($X1884,Datos!$B$8:$E$13,3,0)), 0, VLOOKUP($X1884,Datos!$B$8:$E$13,3,0))</f>
        <v>4</v>
      </c>
      <c r="AK1884" s="198">
        <f>IF(ISERROR(VLOOKUP(AL1884,Datos!D1877:E1882,2,0)),0,VLOOKUP(AL1884,Datos!D1877:E1882,2,0))</f>
        <v>0</v>
      </c>
      <c r="AL1884" s="198">
        <f>IF(ISERROR(VLOOKUP(Y1884,Datos!B1877:E1882,3,0)),0,VLOOKUP(Y1884,Datos!B1877:E1882,3,0))</f>
        <v>0</v>
      </c>
      <c r="AM1884" s="198">
        <f t="shared" si="89"/>
        <v>4</v>
      </c>
      <c r="AN1884" s="198" t="str">
        <f>IF(ISERROR(VLOOKUP($AM1884,Datos!$I$24:$J$28,2,0)),"-",VLOOKUP($AM1884,Datos!$I$24:$J$28,2,0))</f>
        <v>Moderado</v>
      </c>
    </row>
    <row r="1885" spans="1:40" s="199" customFormat="1">
      <c r="A1885" s="196"/>
      <c r="B1885" s="177"/>
      <c r="C1885" s="177"/>
      <c r="D1885" s="177"/>
      <c r="E1885" s="177"/>
      <c r="F1885" s="177"/>
      <c r="G1885" s="177"/>
      <c r="H1885" s="177"/>
      <c r="I1885" s="177"/>
      <c r="J1885" s="177"/>
      <c r="K1885" s="177"/>
      <c r="L1885" s="177"/>
      <c r="M1885" s="178" t="s">
        <v>191</v>
      </c>
      <c r="N1885" s="178" t="s">
        <v>194</v>
      </c>
      <c r="O1885" s="198">
        <f>IF( AND($M1885&lt;&gt;"", $N1885&lt;&gt;""), VLOOKUP( IF(ISERROR(VLOOKUP($M1885,Datos!$B$8:$C$13,2,0)),0,VLOOKUP($M1885,Datos!$B$8:$C$13,2,0)), Datos!$I$9:$N$13, IF(ISERROR(VLOOKUP($N1885,Datos!$B$17:$C$21,2,0)),0,VLOOKUP($N1885, Datos!$B$17:$C$21,2,0)+1),  0),  "-")</f>
        <v>22</v>
      </c>
      <c r="P1885" s="177"/>
      <c r="Q1885" s="177"/>
      <c r="R1885" s="177"/>
      <c r="S1885" s="178" t="s">
        <v>40</v>
      </c>
      <c r="T1885" s="198" t="str">
        <f>IF(ISERROR(VLOOKUP($S1885,Datos!$B$25:$C$29,2,0)),"", VLOOKUP($S1885,Datos!$B$25:$C$29,2,0))</f>
        <v>Alta</v>
      </c>
      <c r="U1885" s="198" t="str">
        <f>VLOOKUP($S1885,'Efectividad de Controles'!$B$5:$D$9,3,0)</f>
        <v>Impacto / Probabilidad</v>
      </c>
      <c r="V1885" s="177"/>
      <c r="W1885" s="177"/>
      <c r="X1885" s="178" t="s">
        <v>191</v>
      </c>
      <c r="Y1885" s="178" t="s">
        <v>196</v>
      </c>
      <c r="Z1885" s="198">
        <f>IF( AND($X1885&lt;&gt;"", $Y1885&lt;&gt;""), VLOOKUP( IF(ISERROR(VLOOKUP($X1885,Datos!$B$8:$C$13,2,0)),0,VLOOKUP($X1885,Datos!$B$8:$C$13,2,0)), Datos!$I$9:$N$13, IF(ISERROR(VLOOKUP($Y1885,Datos!$B$17:$C$21,2,0)),0,VLOOKUP($Y1885, Datos!$B$17:$C$21,2,0)+1),  0),  "-")</f>
        <v>25</v>
      </c>
      <c r="AA1885" s="177"/>
      <c r="AB1885" s="177"/>
      <c r="AC1885" s="179"/>
      <c r="AD1885" s="180"/>
      <c r="AE1885" s="198">
        <f t="shared" si="87"/>
        <v>22</v>
      </c>
      <c r="AF1885" s="198">
        <f t="shared" si="88"/>
        <v>25</v>
      </c>
      <c r="AG1885" s="178">
        <v>3</v>
      </c>
      <c r="AH1885" s="198" t="str">
        <f>IF(ISERROR(VLOOKUP($AG1885,Datos!$A$9:$E$13,2,0)),"",VLOOKUP($AG1885,Datos!$A$9:$E$13,2,0))</f>
        <v>3 Moderado</v>
      </c>
      <c r="AI1885" s="197" t="str">
        <f>IF(ISERROR(VLOOKUP($AJ1885,Datos!$D$8:$E$13,2,0)),0,VLOOKUP($AJ1885,Datos!$D$8:$E$13,2,0))</f>
        <v>Extremadamente Dañino</v>
      </c>
      <c r="AJ1885" s="198">
        <f>IF(ISERROR(VLOOKUP($X1885,Datos!$B$8:$E$13,3,0)), 0, VLOOKUP($X1885,Datos!$B$8:$E$13,3,0))</f>
        <v>4</v>
      </c>
      <c r="AK1885" s="198">
        <f>IF(ISERROR(VLOOKUP(AL1885,Datos!D1878:E1883,2,0)),0,VLOOKUP(AL1885,Datos!D1878:E1883,2,0))</f>
        <v>0</v>
      </c>
      <c r="AL1885" s="198">
        <f>IF(ISERROR(VLOOKUP(Y1885,Datos!B1878:E1883,3,0)),0,VLOOKUP(Y1885,Datos!B1878:E1883,3,0))</f>
        <v>0</v>
      </c>
      <c r="AM1885" s="198">
        <f t="shared" si="89"/>
        <v>4</v>
      </c>
      <c r="AN1885" s="198" t="str">
        <f>IF(ISERROR(VLOOKUP($AM1885,Datos!$I$24:$J$28,2,0)),"-",VLOOKUP($AM1885,Datos!$I$24:$J$28,2,0))</f>
        <v>Moderado</v>
      </c>
    </row>
    <row r="1886" spans="1:40" s="199" customFormat="1">
      <c r="A1886" s="196"/>
      <c r="B1886" s="177"/>
      <c r="C1886" s="177"/>
      <c r="D1886" s="177"/>
      <c r="E1886" s="177"/>
      <c r="F1886" s="177"/>
      <c r="G1886" s="177"/>
      <c r="H1886" s="177"/>
      <c r="I1886" s="177"/>
      <c r="J1886" s="177"/>
      <c r="K1886" s="177"/>
      <c r="L1886" s="177"/>
      <c r="M1886" s="178" t="s">
        <v>191</v>
      </c>
      <c r="N1886" s="178" t="s">
        <v>194</v>
      </c>
      <c r="O1886" s="198">
        <f>IF( AND($M1886&lt;&gt;"", $N1886&lt;&gt;""), VLOOKUP( IF(ISERROR(VLOOKUP($M1886,Datos!$B$8:$C$13,2,0)),0,VLOOKUP($M1886,Datos!$B$8:$C$13,2,0)), Datos!$I$9:$N$13, IF(ISERROR(VLOOKUP($N1886,Datos!$B$17:$C$21,2,0)),0,VLOOKUP($N1886, Datos!$B$17:$C$21,2,0)+1),  0),  "-")</f>
        <v>22</v>
      </c>
      <c r="P1886" s="177"/>
      <c r="Q1886" s="177"/>
      <c r="R1886" s="177"/>
      <c r="S1886" s="178" t="s">
        <v>40</v>
      </c>
      <c r="T1886" s="198" t="str">
        <f>IF(ISERROR(VLOOKUP($S1886,Datos!$B$25:$C$29,2,0)),"", VLOOKUP($S1886,Datos!$B$25:$C$29,2,0))</f>
        <v>Alta</v>
      </c>
      <c r="U1886" s="198" t="str">
        <f>VLOOKUP($S1886,'Efectividad de Controles'!$B$5:$D$9,3,0)</f>
        <v>Impacto / Probabilidad</v>
      </c>
      <c r="V1886" s="177"/>
      <c r="W1886" s="177"/>
      <c r="X1886" s="178" t="s">
        <v>191</v>
      </c>
      <c r="Y1886" s="178" t="s">
        <v>196</v>
      </c>
      <c r="Z1886" s="198">
        <f>IF( AND($X1886&lt;&gt;"", $Y1886&lt;&gt;""), VLOOKUP( IF(ISERROR(VLOOKUP($X1886,Datos!$B$8:$C$13,2,0)),0,VLOOKUP($X1886,Datos!$B$8:$C$13,2,0)), Datos!$I$9:$N$13, IF(ISERROR(VLOOKUP($Y1886,Datos!$B$17:$C$21,2,0)),0,VLOOKUP($Y1886, Datos!$B$17:$C$21,2,0)+1),  0),  "-")</f>
        <v>25</v>
      </c>
      <c r="AA1886" s="177"/>
      <c r="AB1886" s="177"/>
      <c r="AC1886" s="179"/>
      <c r="AD1886" s="180"/>
      <c r="AE1886" s="198">
        <f t="shared" si="87"/>
        <v>22</v>
      </c>
      <c r="AF1886" s="198">
        <f t="shared" si="88"/>
        <v>25</v>
      </c>
      <c r="AG1886" s="178">
        <v>3</v>
      </c>
      <c r="AH1886" s="198" t="str">
        <f>IF(ISERROR(VLOOKUP($AG1886,Datos!$A$9:$E$13,2,0)),"",VLOOKUP($AG1886,Datos!$A$9:$E$13,2,0))</f>
        <v>3 Moderado</v>
      </c>
      <c r="AI1886" s="197" t="str">
        <f>IF(ISERROR(VLOOKUP($AJ1886,Datos!$D$8:$E$13,2,0)),0,VLOOKUP($AJ1886,Datos!$D$8:$E$13,2,0))</f>
        <v>Extremadamente Dañino</v>
      </c>
      <c r="AJ1886" s="198">
        <f>IF(ISERROR(VLOOKUP($X1886,Datos!$B$8:$E$13,3,0)), 0, VLOOKUP($X1886,Datos!$B$8:$E$13,3,0))</f>
        <v>4</v>
      </c>
      <c r="AK1886" s="198">
        <f>IF(ISERROR(VLOOKUP(AL1886,Datos!D1879:E1884,2,0)),0,VLOOKUP(AL1886,Datos!D1879:E1884,2,0))</f>
        <v>0</v>
      </c>
      <c r="AL1886" s="198">
        <f>IF(ISERROR(VLOOKUP(Y1886,Datos!B1879:E1884,3,0)),0,VLOOKUP(Y1886,Datos!B1879:E1884,3,0))</f>
        <v>0</v>
      </c>
      <c r="AM1886" s="198">
        <f t="shared" si="89"/>
        <v>4</v>
      </c>
      <c r="AN1886" s="198" t="str">
        <f>IF(ISERROR(VLOOKUP($AM1886,Datos!$I$24:$J$28,2,0)),"-",VLOOKUP($AM1886,Datos!$I$24:$J$28,2,0))</f>
        <v>Moderado</v>
      </c>
    </row>
    <row r="1887" spans="1:40" s="199" customFormat="1">
      <c r="A1887" s="196"/>
      <c r="B1887" s="177"/>
      <c r="C1887" s="177"/>
      <c r="D1887" s="177"/>
      <c r="E1887" s="177"/>
      <c r="F1887" s="177"/>
      <c r="G1887" s="177"/>
      <c r="H1887" s="177"/>
      <c r="I1887" s="177"/>
      <c r="J1887" s="177"/>
      <c r="K1887" s="177"/>
      <c r="L1887" s="177"/>
      <c r="M1887" s="178" t="s">
        <v>191</v>
      </c>
      <c r="N1887" s="178" t="s">
        <v>194</v>
      </c>
      <c r="O1887" s="198">
        <f>IF( AND($M1887&lt;&gt;"", $N1887&lt;&gt;""), VLOOKUP( IF(ISERROR(VLOOKUP($M1887,Datos!$B$8:$C$13,2,0)),0,VLOOKUP($M1887,Datos!$B$8:$C$13,2,0)), Datos!$I$9:$N$13, IF(ISERROR(VLOOKUP($N1887,Datos!$B$17:$C$21,2,0)),0,VLOOKUP($N1887, Datos!$B$17:$C$21,2,0)+1),  0),  "-")</f>
        <v>22</v>
      </c>
      <c r="P1887" s="177"/>
      <c r="Q1887" s="177"/>
      <c r="R1887" s="177"/>
      <c r="S1887" s="178" t="s">
        <v>40</v>
      </c>
      <c r="T1887" s="198" t="str">
        <f>IF(ISERROR(VLOOKUP($S1887,Datos!$B$25:$C$29,2,0)),"", VLOOKUP($S1887,Datos!$B$25:$C$29,2,0))</f>
        <v>Alta</v>
      </c>
      <c r="U1887" s="198" t="str">
        <f>VLOOKUP($S1887,'Efectividad de Controles'!$B$5:$D$9,3,0)</f>
        <v>Impacto / Probabilidad</v>
      </c>
      <c r="V1887" s="177"/>
      <c r="W1887" s="177"/>
      <c r="X1887" s="178" t="s">
        <v>191</v>
      </c>
      <c r="Y1887" s="178" t="s">
        <v>196</v>
      </c>
      <c r="Z1887" s="198">
        <f>IF( AND($X1887&lt;&gt;"", $Y1887&lt;&gt;""), VLOOKUP( IF(ISERROR(VLOOKUP($X1887,Datos!$B$8:$C$13,2,0)),0,VLOOKUP($X1887,Datos!$B$8:$C$13,2,0)), Datos!$I$9:$N$13, IF(ISERROR(VLOOKUP($Y1887,Datos!$B$17:$C$21,2,0)),0,VLOOKUP($Y1887, Datos!$B$17:$C$21,2,0)+1),  0),  "-")</f>
        <v>25</v>
      </c>
      <c r="AA1887" s="177"/>
      <c r="AB1887" s="177"/>
      <c r="AC1887" s="179"/>
      <c r="AD1887" s="180"/>
      <c r="AE1887" s="198">
        <f t="shared" si="87"/>
        <v>22</v>
      </c>
      <c r="AF1887" s="198">
        <f t="shared" si="88"/>
        <v>25</v>
      </c>
      <c r="AG1887" s="178">
        <v>3</v>
      </c>
      <c r="AH1887" s="198" t="str">
        <f>IF(ISERROR(VLOOKUP($AG1887,Datos!$A$9:$E$13,2,0)),"",VLOOKUP($AG1887,Datos!$A$9:$E$13,2,0))</f>
        <v>3 Moderado</v>
      </c>
      <c r="AI1887" s="197" t="str">
        <f>IF(ISERROR(VLOOKUP($AJ1887,Datos!$D$8:$E$13,2,0)),0,VLOOKUP($AJ1887,Datos!$D$8:$E$13,2,0))</f>
        <v>Extremadamente Dañino</v>
      </c>
      <c r="AJ1887" s="198">
        <f>IF(ISERROR(VLOOKUP($X1887,Datos!$B$8:$E$13,3,0)), 0, VLOOKUP($X1887,Datos!$B$8:$E$13,3,0))</f>
        <v>4</v>
      </c>
      <c r="AK1887" s="198">
        <f>IF(ISERROR(VLOOKUP(AL1887,Datos!D1880:E1885,2,0)),0,VLOOKUP(AL1887,Datos!D1880:E1885,2,0))</f>
        <v>0</v>
      </c>
      <c r="AL1887" s="198">
        <f>IF(ISERROR(VLOOKUP(Y1887,Datos!B1880:E1885,3,0)),0,VLOOKUP(Y1887,Datos!B1880:E1885,3,0))</f>
        <v>0</v>
      </c>
      <c r="AM1887" s="198">
        <f t="shared" si="89"/>
        <v>4</v>
      </c>
      <c r="AN1887" s="198" t="str">
        <f>IF(ISERROR(VLOOKUP($AM1887,Datos!$I$24:$J$28,2,0)),"-",VLOOKUP($AM1887,Datos!$I$24:$J$28,2,0))</f>
        <v>Moderado</v>
      </c>
    </row>
    <row r="1888" spans="1:40" s="199" customFormat="1">
      <c r="A1888" s="196"/>
      <c r="B1888" s="177"/>
      <c r="C1888" s="177"/>
      <c r="D1888" s="177"/>
      <c r="E1888" s="177"/>
      <c r="F1888" s="177"/>
      <c r="G1888" s="177"/>
      <c r="H1888" s="177"/>
      <c r="I1888" s="177"/>
      <c r="J1888" s="177"/>
      <c r="K1888" s="177"/>
      <c r="L1888" s="177"/>
      <c r="M1888" s="178" t="s">
        <v>191</v>
      </c>
      <c r="N1888" s="178" t="s">
        <v>194</v>
      </c>
      <c r="O1888" s="198">
        <f>IF( AND($M1888&lt;&gt;"", $N1888&lt;&gt;""), VLOOKUP( IF(ISERROR(VLOOKUP($M1888,Datos!$B$8:$C$13,2,0)),0,VLOOKUP($M1888,Datos!$B$8:$C$13,2,0)), Datos!$I$9:$N$13, IF(ISERROR(VLOOKUP($N1888,Datos!$B$17:$C$21,2,0)),0,VLOOKUP($N1888, Datos!$B$17:$C$21,2,0)+1),  0),  "-")</f>
        <v>22</v>
      </c>
      <c r="P1888" s="177"/>
      <c r="Q1888" s="177"/>
      <c r="R1888" s="177"/>
      <c r="S1888" s="178" t="s">
        <v>40</v>
      </c>
      <c r="T1888" s="198" t="str">
        <f>IF(ISERROR(VLOOKUP($S1888,Datos!$B$25:$C$29,2,0)),"", VLOOKUP($S1888,Datos!$B$25:$C$29,2,0))</f>
        <v>Alta</v>
      </c>
      <c r="U1888" s="198" t="str">
        <f>VLOOKUP($S1888,'Efectividad de Controles'!$B$5:$D$9,3,0)</f>
        <v>Impacto / Probabilidad</v>
      </c>
      <c r="V1888" s="177"/>
      <c r="W1888" s="177"/>
      <c r="X1888" s="178" t="s">
        <v>191</v>
      </c>
      <c r="Y1888" s="178" t="s">
        <v>196</v>
      </c>
      <c r="Z1888" s="198">
        <f>IF( AND($X1888&lt;&gt;"", $Y1888&lt;&gt;""), VLOOKUP( IF(ISERROR(VLOOKUP($X1888,Datos!$B$8:$C$13,2,0)),0,VLOOKUP($X1888,Datos!$B$8:$C$13,2,0)), Datos!$I$9:$N$13, IF(ISERROR(VLOOKUP($Y1888,Datos!$B$17:$C$21,2,0)),0,VLOOKUP($Y1888, Datos!$B$17:$C$21,2,0)+1),  0),  "-")</f>
        <v>25</v>
      </c>
      <c r="AA1888" s="177"/>
      <c r="AB1888" s="177"/>
      <c r="AC1888" s="179"/>
      <c r="AD1888" s="180"/>
      <c r="AE1888" s="198">
        <f t="shared" si="87"/>
        <v>22</v>
      </c>
      <c r="AF1888" s="198">
        <f t="shared" si="88"/>
        <v>25</v>
      </c>
      <c r="AG1888" s="178">
        <v>3</v>
      </c>
      <c r="AH1888" s="198" t="str">
        <f>IF(ISERROR(VLOOKUP($AG1888,Datos!$A$9:$E$13,2,0)),"",VLOOKUP($AG1888,Datos!$A$9:$E$13,2,0))</f>
        <v>3 Moderado</v>
      </c>
      <c r="AI1888" s="197" t="str">
        <f>IF(ISERROR(VLOOKUP($AJ1888,Datos!$D$8:$E$13,2,0)),0,VLOOKUP($AJ1888,Datos!$D$8:$E$13,2,0))</f>
        <v>Extremadamente Dañino</v>
      </c>
      <c r="AJ1888" s="198">
        <f>IF(ISERROR(VLOOKUP($X1888,Datos!$B$8:$E$13,3,0)), 0, VLOOKUP($X1888,Datos!$B$8:$E$13,3,0))</f>
        <v>4</v>
      </c>
      <c r="AK1888" s="198">
        <f>IF(ISERROR(VLOOKUP(AL1888,Datos!D1881:E1886,2,0)),0,VLOOKUP(AL1888,Datos!D1881:E1886,2,0))</f>
        <v>0</v>
      </c>
      <c r="AL1888" s="198">
        <f>IF(ISERROR(VLOOKUP(Y1888,Datos!B1881:E1886,3,0)),0,VLOOKUP(Y1888,Datos!B1881:E1886,3,0))</f>
        <v>0</v>
      </c>
      <c r="AM1888" s="198">
        <f t="shared" si="89"/>
        <v>4</v>
      </c>
      <c r="AN1888" s="198" t="str">
        <f>IF(ISERROR(VLOOKUP($AM1888,Datos!$I$24:$J$28,2,0)),"-",VLOOKUP($AM1888,Datos!$I$24:$J$28,2,0))</f>
        <v>Moderado</v>
      </c>
    </row>
    <row r="1889" spans="1:40" s="199" customFormat="1">
      <c r="A1889" s="196"/>
      <c r="B1889" s="177"/>
      <c r="C1889" s="177"/>
      <c r="D1889" s="177"/>
      <c r="E1889" s="177"/>
      <c r="F1889" s="177"/>
      <c r="G1889" s="177"/>
      <c r="H1889" s="177"/>
      <c r="I1889" s="177"/>
      <c r="J1889" s="177"/>
      <c r="K1889" s="177"/>
      <c r="L1889" s="177"/>
      <c r="M1889" s="178" t="s">
        <v>191</v>
      </c>
      <c r="N1889" s="178" t="s">
        <v>194</v>
      </c>
      <c r="O1889" s="198">
        <f>IF( AND($M1889&lt;&gt;"", $N1889&lt;&gt;""), VLOOKUP( IF(ISERROR(VLOOKUP($M1889,Datos!$B$8:$C$13,2,0)),0,VLOOKUP($M1889,Datos!$B$8:$C$13,2,0)), Datos!$I$9:$N$13, IF(ISERROR(VLOOKUP($N1889,Datos!$B$17:$C$21,2,0)),0,VLOOKUP($N1889, Datos!$B$17:$C$21,2,0)+1),  0),  "-")</f>
        <v>22</v>
      </c>
      <c r="P1889" s="177"/>
      <c r="Q1889" s="177"/>
      <c r="R1889" s="177"/>
      <c r="S1889" s="178" t="s">
        <v>40</v>
      </c>
      <c r="T1889" s="198" t="str">
        <f>IF(ISERROR(VLOOKUP($S1889,Datos!$B$25:$C$29,2,0)),"", VLOOKUP($S1889,Datos!$B$25:$C$29,2,0))</f>
        <v>Alta</v>
      </c>
      <c r="U1889" s="198" t="str">
        <f>VLOOKUP($S1889,'Efectividad de Controles'!$B$5:$D$9,3,0)</f>
        <v>Impacto / Probabilidad</v>
      </c>
      <c r="V1889" s="177"/>
      <c r="W1889" s="177"/>
      <c r="X1889" s="178" t="s">
        <v>191</v>
      </c>
      <c r="Y1889" s="178" t="s">
        <v>196</v>
      </c>
      <c r="Z1889" s="198">
        <f>IF( AND($X1889&lt;&gt;"", $Y1889&lt;&gt;""), VLOOKUP( IF(ISERROR(VLOOKUP($X1889,Datos!$B$8:$C$13,2,0)),0,VLOOKUP($X1889,Datos!$B$8:$C$13,2,0)), Datos!$I$9:$N$13, IF(ISERROR(VLOOKUP($Y1889,Datos!$B$17:$C$21,2,0)),0,VLOOKUP($Y1889, Datos!$B$17:$C$21,2,0)+1),  0),  "-")</f>
        <v>25</v>
      </c>
      <c r="AA1889" s="177"/>
      <c r="AB1889" s="177"/>
      <c r="AC1889" s="179"/>
      <c r="AD1889" s="180"/>
      <c r="AE1889" s="198">
        <f t="shared" ref="AE1889:AE1952" si="90">+O1889</f>
        <v>22</v>
      </c>
      <c r="AF1889" s="198">
        <f t="shared" ref="AF1889:AF1952" si="91">+Z1889</f>
        <v>25</v>
      </c>
      <c r="AG1889" s="178">
        <v>3</v>
      </c>
      <c r="AH1889" s="198" t="str">
        <f>IF(ISERROR(VLOOKUP($AG1889,Datos!$A$9:$E$13,2,0)),"",VLOOKUP($AG1889,Datos!$A$9:$E$13,2,0))</f>
        <v>3 Moderado</v>
      </c>
      <c r="AI1889" s="197" t="str">
        <f>IF(ISERROR(VLOOKUP($AJ1889,Datos!$D$8:$E$13,2,0)),0,VLOOKUP($AJ1889,Datos!$D$8:$E$13,2,0))</f>
        <v>Extremadamente Dañino</v>
      </c>
      <c r="AJ1889" s="198">
        <f>IF(ISERROR(VLOOKUP($X1889,Datos!$B$8:$E$13,3,0)), 0, VLOOKUP($X1889,Datos!$B$8:$E$13,3,0))</f>
        <v>4</v>
      </c>
      <c r="AK1889" s="198">
        <f>IF(ISERROR(VLOOKUP(AL1889,Datos!D1882:E1887,2,0)),0,VLOOKUP(AL1889,Datos!D1882:E1887,2,0))</f>
        <v>0</v>
      </c>
      <c r="AL1889" s="198">
        <f>IF(ISERROR(VLOOKUP(Y1889,Datos!B1882:E1887,3,0)),0,VLOOKUP(Y1889,Datos!B1882:E1887,3,0))</f>
        <v>0</v>
      </c>
      <c r="AM1889" s="198">
        <f t="shared" ref="AM1889:AM1952" si="92">+AL1889+AJ1889</f>
        <v>4</v>
      </c>
      <c r="AN1889" s="198" t="str">
        <f>IF(ISERROR(VLOOKUP($AM1889,Datos!$I$24:$J$28,2,0)),"-",VLOOKUP($AM1889,Datos!$I$24:$J$28,2,0))</f>
        <v>Moderado</v>
      </c>
    </row>
    <row r="1890" spans="1:40" s="199" customFormat="1">
      <c r="A1890" s="196"/>
      <c r="B1890" s="177"/>
      <c r="C1890" s="177"/>
      <c r="D1890" s="177"/>
      <c r="E1890" s="177"/>
      <c r="F1890" s="177"/>
      <c r="G1890" s="177"/>
      <c r="H1890" s="177"/>
      <c r="I1890" s="177"/>
      <c r="J1890" s="177"/>
      <c r="K1890" s="177"/>
      <c r="L1890" s="177"/>
      <c r="M1890" s="178" t="s">
        <v>191</v>
      </c>
      <c r="N1890" s="178" t="s">
        <v>194</v>
      </c>
      <c r="O1890" s="198">
        <f>IF( AND($M1890&lt;&gt;"", $N1890&lt;&gt;""), VLOOKUP( IF(ISERROR(VLOOKUP($M1890,Datos!$B$8:$C$13,2,0)),0,VLOOKUP($M1890,Datos!$B$8:$C$13,2,0)), Datos!$I$9:$N$13, IF(ISERROR(VLOOKUP($N1890,Datos!$B$17:$C$21,2,0)),0,VLOOKUP($N1890, Datos!$B$17:$C$21,2,0)+1),  0),  "-")</f>
        <v>22</v>
      </c>
      <c r="P1890" s="177"/>
      <c r="Q1890" s="177"/>
      <c r="R1890" s="177"/>
      <c r="S1890" s="178" t="s">
        <v>40</v>
      </c>
      <c r="T1890" s="198" t="str">
        <f>IF(ISERROR(VLOOKUP($S1890,Datos!$B$25:$C$29,2,0)),"", VLOOKUP($S1890,Datos!$B$25:$C$29,2,0))</f>
        <v>Alta</v>
      </c>
      <c r="U1890" s="198" t="str">
        <f>VLOOKUP($S1890,'Efectividad de Controles'!$B$5:$D$9,3,0)</f>
        <v>Impacto / Probabilidad</v>
      </c>
      <c r="V1890" s="177"/>
      <c r="W1890" s="177"/>
      <c r="X1890" s="178" t="s">
        <v>191</v>
      </c>
      <c r="Y1890" s="178" t="s">
        <v>196</v>
      </c>
      <c r="Z1890" s="198">
        <f>IF( AND($X1890&lt;&gt;"", $Y1890&lt;&gt;""), VLOOKUP( IF(ISERROR(VLOOKUP($X1890,Datos!$B$8:$C$13,2,0)),0,VLOOKUP($X1890,Datos!$B$8:$C$13,2,0)), Datos!$I$9:$N$13, IF(ISERROR(VLOOKUP($Y1890,Datos!$B$17:$C$21,2,0)),0,VLOOKUP($Y1890, Datos!$B$17:$C$21,2,0)+1),  0),  "-")</f>
        <v>25</v>
      </c>
      <c r="AA1890" s="177"/>
      <c r="AB1890" s="177"/>
      <c r="AC1890" s="179"/>
      <c r="AD1890" s="180"/>
      <c r="AE1890" s="198">
        <f t="shared" si="90"/>
        <v>22</v>
      </c>
      <c r="AF1890" s="198">
        <f t="shared" si="91"/>
        <v>25</v>
      </c>
      <c r="AG1890" s="178">
        <v>3</v>
      </c>
      <c r="AH1890" s="198" t="str">
        <f>IF(ISERROR(VLOOKUP($AG1890,Datos!$A$9:$E$13,2,0)),"",VLOOKUP($AG1890,Datos!$A$9:$E$13,2,0))</f>
        <v>3 Moderado</v>
      </c>
      <c r="AI1890" s="197" t="str">
        <f>IF(ISERROR(VLOOKUP($AJ1890,Datos!$D$8:$E$13,2,0)),0,VLOOKUP($AJ1890,Datos!$D$8:$E$13,2,0))</f>
        <v>Extremadamente Dañino</v>
      </c>
      <c r="AJ1890" s="198">
        <f>IF(ISERROR(VLOOKUP($X1890,Datos!$B$8:$E$13,3,0)), 0, VLOOKUP($X1890,Datos!$B$8:$E$13,3,0))</f>
        <v>4</v>
      </c>
      <c r="AK1890" s="198">
        <f>IF(ISERROR(VLOOKUP(AL1890,Datos!D1883:E1888,2,0)),0,VLOOKUP(AL1890,Datos!D1883:E1888,2,0))</f>
        <v>0</v>
      </c>
      <c r="AL1890" s="198">
        <f>IF(ISERROR(VLOOKUP(Y1890,Datos!B1883:E1888,3,0)),0,VLOOKUP(Y1890,Datos!B1883:E1888,3,0))</f>
        <v>0</v>
      </c>
      <c r="AM1890" s="198">
        <f t="shared" si="92"/>
        <v>4</v>
      </c>
      <c r="AN1890" s="198" t="str">
        <f>IF(ISERROR(VLOOKUP($AM1890,Datos!$I$24:$J$28,2,0)),"-",VLOOKUP($AM1890,Datos!$I$24:$J$28,2,0))</f>
        <v>Moderado</v>
      </c>
    </row>
    <row r="1891" spans="1:40" s="199" customFormat="1">
      <c r="A1891" s="196"/>
      <c r="B1891" s="177"/>
      <c r="C1891" s="177"/>
      <c r="D1891" s="177"/>
      <c r="E1891" s="177"/>
      <c r="F1891" s="177"/>
      <c r="G1891" s="177"/>
      <c r="H1891" s="177"/>
      <c r="I1891" s="177"/>
      <c r="J1891" s="177"/>
      <c r="K1891" s="177"/>
      <c r="L1891" s="177"/>
      <c r="M1891" s="178" t="s">
        <v>191</v>
      </c>
      <c r="N1891" s="178" t="s">
        <v>194</v>
      </c>
      <c r="O1891" s="198">
        <f>IF( AND($M1891&lt;&gt;"", $N1891&lt;&gt;""), VLOOKUP( IF(ISERROR(VLOOKUP($M1891,Datos!$B$8:$C$13,2,0)),0,VLOOKUP($M1891,Datos!$B$8:$C$13,2,0)), Datos!$I$9:$N$13, IF(ISERROR(VLOOKUP($N1891,Datos!$B$17:$C$21,2,0)),0,VLOOKUP($N1891, Datos!$B$17:$C$21,2,0)+1),  0),  "-")</f>
        <v>22</v>
      </c>
      <c r="P1891" s="177"/>
      <c r="Q1891" s="177"/>
      <c r="R1891" s="177"/>
      <c r="S1891" s="178" t="s">
        <v>40</v>
      </c>
      <c r="T1891" s="198" t="str">
        <f>IF(ISERROR(VLOOKUP($S1891,Datos!$B$25:$C$29,2,0)),"", VLOOKUP($S1891,Datos!$B$25:$C$29,2,0))</f>
        <v>Alta</v>
      </c>
      <c r="U1891" s="198" t="str">
        <f>VLOOKUP($S1891,'Efectividad de Controles'!$B$5:$D$9,3,0)</f>
        <v>Impacto / Probabilidad</v>
      </c>
      <c r="V1891" s="177"/>
      <c r="W1891" s="177"/>
      <c r="X1891" s="178" t="s">
        <v>191</v>
      </c>
      <c r="Y1891" s="178" t="s">
        <v>196</v>
      </c>
      <c r="Z1891" s="198">
        <f>IF( AND($X1891&lt;&gt;"", $Y1891&lt;&gt;""), VLOOKUP( IF(ISERROR(VLOOKUP($X1891,Datos!$B$8:$C$13,2,0)),0,VLOOKUP($X1891,Datos!$B$8:$C$13,2,0)), Datos!$I$9:$N$13, IF(ISERROR(VLOOKUP($Y1891,Datos!$B$17:$C$21,2,0)),0,VLOOKUP($Y1891, Datos!$B$17:$C$21,2,0)+1),  0),  "-")</f>
        <v>25</v>
      </c>
      <c r="AA1891" s="177"/>
      <c r="AB1891" s="177"/>
      <c r="AC1891" s="179"/>
      <c r="AD1891" s="180"/>
      <c r="AE1891" s="198">
        <f t="shared" si="90"/>
        <v>22</v>
      </c>
      <c r="AF1891" s="198">
        <f t="shared" si="91"/>
        <v>25</v>
      </c>
      <c r="AG1891" s="178">
        <v>3</v>
      </c>
      <c r="AH1891" s="198" t="str">
        <f>IF(ISERROR(VLOOKUP($AG1891,Datos!$A$9:$E$13,2,0)),"",VLOOKUP($AG1891,Datos!$A$9:$E$13,2,0))</f>
        <v>3 Moderado</v>
      </c>
      <c r="AI1891" s="197" t="str">
        <f>IF(ISERROR(VLOOKUP($AJ1891,Datos!$D$8:$E$13,2,0)),0,VLOOKUP($AJ1891,Datos!$D$8:$E$13,2,0))</f>
        <v>Extremadamente Dañino</v>
      </c>
      <c r="AJ1891" s="198">
        <f>IF(ISERROR(VLOOKUP($X1891,Datos!$B$8:$E$13,3,0)), 0, VLOOKUP($X1891,Datos!$B$8:$E$13,3,0))</f>
        <v>4</v>
      </c>
      <c r="AK1891" s="198">
        <f>IF(ISERROR(VLOOKUP(AL1891,Datos!D1884:E1889,2,0)),0,VLOOKUP(AL1891,Datos!D1884:E1889,2,0))</f>
        <v>0</v>
      </c>
      <c r="AL1891" s="198">
        <f>IF(ISERROR(VLOOKUP(Y1891,Datos!B1884:E1889,3,0)),0,VLOOKUP(Y1891,Datos!B1884:E1889,3,0))</f>
        <v>0</v>
      </c>
      <c r="AM1891" s="198">
        <f t="shared" si="92"/>
        <v>4</v>
      </c>
      <c r="AN1891" s="198" t="str">
        <f>IF(ISERROR(VLOOKUP($AM1891,Datos!$I$24:$J$28,2,0)),"-",VLOOKUP($AM1891,Datos!$I$24:$J$28,2,0))</f>
        <v>Moderado</v>
      </c>
    </row>
    <row r="1892" spans="1:40" s="199" customFormat="1">
      <c r="A1892" s="196"/>
      <c r="B1892" s="177"/>
      <c r="C1892" s="177"/>
      <c r="D1892" s="177"/>
      <c r="E1892" s="177"/>
      <c r="F1892" s="177"/>
      <c r="G1892" s="177"/>
      <c r="H1892" s="177"/>
      <c r="I1892" s="177"/>
      <c r="J1892" s="177"/>
      <c r="K1892" s="177"/>
      <c r="L1892" s="177"/>
      <c r="M1892" s="178" t="s">
        <v>191</v>
      </c>
      <c r="N1892" s="178" t="s">
        <v>194</v>
      </c>
      <c r="O1892" s="198">
        <f>IF( AND($M1892&lt;&gt;"", $N1892&lt;&gt;""), VLOOKUP( IF(ISERROR(VLOOKUP($M1892,Datos!$B$8:$C$13,2,0)),0,VLOOKUP($M1892,Datos!$B$8:$C$13,2,0)), Datos!$I$9:$N$13, IF(ISERROR(VLOOKUP($N1892,Datos!$B$17:$C$21,2,0)),0,VLOOKUP($N1892, Datos!$B$17:$C$21,2,0)+1),  0),  "-")</f>
        <v>22</v>
      </c>
      <c r="P1892" s="177"/>
      <c r="Q1892" s="177"/>
      <c r="R1892" s="177"/>
      <c r="S1892" s="178" t="s">
        <v>40</v>
      </c>
      <c r="T1892" s="198" t="str">
        <f>IF(ISERROR(VLOOKUP($S1892,Datos!$B$25:$C$29,2,0)),"", VLOOKUP($S1892,Datos!$B$25:$C$29,2,0))</f>
        <v>Alta</v>
      </c>
      <c r="U1892" s="198" t="str">
        <f>VLOOKUP($S1892,'Efectividad de Controles'!$B$5:$D$9,3,0)</f>
        <v>Impacto / Probabilidad</v>
      </c>
      <c r="V1892" s="177"/>
      <c r="W1892" s="177"/>
      <c r="X1892" s="178" t="s">
        <v>191</v>
      </c>
      <c r="Y1892" s="178" t="s">
        <v>196</v>
      </c>
      <c r="Z1892" s="198">
        <f>IF( AND($X1892&lt;&gt;"", $Y1892&lt;&gt;""), VLOOKUP( IF(ISERROR(VLOOKUP($X1892,Datos!$B$8:$C$13,2,0)),0,VLOOKUP($X1892,Datos!$B$8:$C$13,2,0)), Datos!$I$9:$N$13, IF(ISERROR(VLOOKUP($Y1892,Datos!$B$17:$C$21,2,0)),0,VLOOKUP($Y1892, Datos!$B$17:$C$21,2,0)+1),  0),  "-")</f>
        <v>25</v>
      </c>
      <c r="AA1892" s="177"/>
      <c r="AB1892" s="177"/>
      <c r="AC1892" s="179"/>
      <c r="AD1892" s="180"/>
      <c r="AE1892" s="198">
        <f t="shared" si="90"/>
        <v>22</v>
      </c>
      <c r="AF1892" s="198">
        <f t="shared" si="91"/>
        <v>25</v>
      </c>
      <c r="AG1892" s="178">
        <v>3</v>
      </c>
      <c r="AH1892" s="198" t="str">
        <f>IF(ISERROR(VLOOKUP($AG1892,Datos!$A$9:$E$13,2,0)),"",VLOOKUP($AG1892,Datos!$A$9:$E$13,2,0))</f>
        <v>3 Moderado</v>
      </c>
      <c r="AI1892" s="197" t="str">
        <f>IF(ISERROR(VLOOKUP($AJ1892,Datos!$D$8:$E$13,2,0)),0,VLOOKUP($AJ1892,Datos!$D$8:$E$13,2,0))</f>
        <v>Extremadamente Dañino</v>
      </c>
      <c r="AJ1892" s="198">
        <f>IF(ISERROR(VLOOKUP($X1892,Datos!$B$8:$E$13,3,0)), 0, VLOOKUP($X1892,Datos!$B$8:$E$13,3,0))</f>
        <v>4</v>
      </c>
      <c r="AK1892" s="198">
        <f>IF(ISERROR(VLOOKUP(AL1892,Datos!D1885:E1890,2,0)),0,VLOOKUP(AL1892,Datos!D1885:E1890,2,0))</f>
        <v>0</v>
      </c>
      <c r="AL1892" s="198">
        <f>IF(ISERROR(VLOOKUP(Y1892,Datos!B1885:E1890,3,0)),0,VLOOKUP(Y1892,Datos!B1885:E1890,3,0))</f>
        <v>0</v>
      </c>
      <c r="AM1892" s="198">
        <f t="shared" si="92"/>
        <v>4</v>
      </c>
      <c r="AN1892" s="198" t="str">
        <f>IF(ISERROR(VLOOKUP($AM1892,Datos!$I$24:$J$28,2,0)),"-",VLOOKUP($AM1892,Datos!$I$24:$J$28,2,0))</f>
        <v>Moderado</v>
      </c>
    </row>
    <row r="1893" spans="1:40" s="199" customFormat="1">
      <c r="A1893" s="196"/>
      <c r="B1893" s="177"/>
      <c r="C1893" s="177"/>
      <c r="D1893" s="177"/>
      <c r="E1893" s="177"/>
      <c r="F1893" s="177"/>
      <c r="G1893" s="177"/>
      <c r="H1893" s="177"/>
      <c r="I1893" s="177"/>
      <c r="J1893" s="177"/>
      <c r="K1893" s="177"/>
      <c r="L1893" s="177"/>
      <c r="M1893" s="178" t="s">
        <v>191</v>
      </c>
      <c r="N1893" s="178" t="s">
        <v>194</v>
      </c>
      <c r="O1893" s="198">
        <f>IF( AND($M1893&lt;&gt;"", $N1893&lt;&gt;""), VLOOKUP( IF(ISERROR(VLOOKUP($M1893,Datos!$B$8:$C$13,2,0)),0,VLOOKUP($M1893,Datos!$B$8:$C$13,2,0)), Datos!$I$9:$N$13, IF(ISERROR(VLOOKUP($N1893,Datos!$B$17:$C$21,2,0)),0,VLOOKUP($N1893, Datos!$B$17:$C$21,2,0)+1),  0),  "-")</f>
        <v>22</v>
      </c>
      <c r="P1893" s="177"/>
      <c r="Q1893" s="177"/>
      <c r="R1893" s="177"/>
      <c r="S1893" s="178" t="s">
        <v>40</v>
      </c>
      <c r="T1893" s="198" t="str">
        <f>IF(ISERROR(VLOOKUP($S1893,Datos!$B$25:$C$29,2,0)),"", VLOOKUP($S1893,Datos!$B$25:$C$29,2,0))</f>
        <v>Alta</v>
      </c>
      <c r="U1893" s="198" t="str">
        <f>VLOOKUP($S1893,'Efectividad de Controles'!$B$5:$D$9,3,0)</f>
        <v>Impacto / Probabilidad</v>
      </c>
      <c r="V1893" s="177"/>
      <c r="W1893" s="177"/>
      <c r="X1893" s="178" t="s">
        <v>191</v>
      </c>
      <c r="Y1893" s="178" t="s">
        <v>196</v>
      </c>
      <c r="Z1893" s="198">
        <f>IF( AND($X1893&lt;&gt;"", $Y1893&lt;&gt;""), VLOOKUP( IF(ISERROR(VLOOKUP($X1893,Datos!$B$8:$C$13,2,0)),0,VLOOKUP($X1893,Datos!$B$8:$C$13,2,0)), Datos!$I$9:$N$13, IF(ISERROR(VLOOKUP($Y1893,Datos!$B$17:$C$21,2,0)),0,VLOOKUP($Y1893, Datos!$B$17:$C$21,2,0)+1),  0),  "-")</f>
        <v>25</v>
      </c>
      <c r="AA1893" s="177"/>
      <c r="AB1893" s="177"/>
      <c r="AC1893" s="179"/>
      <c r="AD1893" s="180"/>
      <c r="AE1893" s="198">
        <f t="shared" si="90"/>
        <v>22</v>
      </c>
      <c r="AF1893" s="198">
        <f t="shared" si="91"/>
        <v>25</v>
      </c>
      <c r="AG1893" s="178">
        <v>3</v>
      </c>
      <c r="AH1893" s="198" t="str">
        <f>IF(ISERROR(VLOOKUP($AG1893,Datos!$A$9:$E$13,2,0)),"",VLOOKUP($AG1893,Datos!$A$9:$E$13,2,0))</f>
        <v>3 Moderado</v>
      </c>
      <c r="AI1893" s="197" t="str">
        <f>IF(ISERROR(VLOOKUP($AJ1893,Datos!$D$8:$E$13,2,0)),0,VLOOKUP($AJ1893,Datos!$D$8:$E$13,2,0))</f>
        <v>Extremadamente Dañino</v>
      </c>
      <c r="AJ1893" s="198">
        <f>IF(ISERROR(VLOOKUP($X1893,Datos!$B$8:$E$13,3,0)), 0, VLOOKUP($X1893,Datos!$B$8:$E$13,3,0))</f>
        <v>4</v>
      </c>
      <c r="AK1893" s="198">
        <f>IF(ISERROR(VLOOKUP(AL1893,Datos!D1886:E1891,2,0)),0,VLOOKUP(AL1893,Datos!D1886:E1891,2,0))</f>
        <v>0</v>
      </c>
      <c r="AL1893" s="198">
        <f>IF(ISERROR(VLOOKUP(Y1893,Datos!B1886:E1891,3,0)),0,VLOOKUP(Y1893,Datos!B1886:E1891,3,0))</f>
        <v>0</v>
      </c>
      <c r="AM1893" s="198">
        <f t="shared" si="92"/>
        <v>4</v>
      </c>
      <c r="AN1893" s="198" t="str">
        <f>IF(ISERROR(VLOOKUP($AM1893,Datos!$I$24:$J$28,2,0)),"-",VLOOKUP($AM1893,Datos!$I$24:$J$28,2,0))</f>
        <v>Moderado</v>
      </c>
    </row>
    <row r="1894" spans="1:40" s="199" customFormat="1">
      <c r="A1894" s="196"/>
      <c r="B1894" s="177"/>
      <c r="C1894" s="177"/>
      <c r="D1894" s="177"/>
      <c r="E1894" s="177"/>
      <c r="F1894" s="177"/>
      <c r="G1894" s="177"/>
      <c r="H1894" s="177"/>
      <c r="I1894" s="177"/>
      <c r="J1894" s="177"/>
      <c r="K1894" s="177"/>
      <c r="L1894" s="177"/>
      <c r="M1894" s="178" t="s">
        <v>191</v>
      </c>
      <c r="N1894" s="178" t="s">
        <v>194</v>
      </c>
      <c r="O1894" s="198">
        <f>IF( AND($M1894&lt;&gt;"", $N1894&lt;&gt;""), VLOOKUP( IF(ISERROR(VLOOKUP($M1894,Datos!$B$8:$C$13,2,0)),0,VLOOKUP($M1894,Datos!$B$8:$C$13,2,0)), Datos!$I$9:$N$13, IF(ISERROR(VLOOKUP($N1894,Datos!$B$17:$C$21,2,0)),0,VLOOKUP($N1894, Datos!$B$17:$C$21,2,0)+1),  0),  "-")</f>
        <v>22</v>
      </c>
      <c r="P1894" s="177"/>
      <c r="Q1894" s="177"/>
      <c r="R1894" s="177"/>
      <c r="S1894" s="178" t="s">
        <v>40</v>
      </c>
      <c r="T1894" s="198" t="str">
        <f>IF(ISERROR(VLOOKUP($S1894,Datos!$B$25:$C$29,2,0)),"", VLOOKUP($S1894,Datos!$B$25:$C$29,2,0))</f>
        <v>Alta</v>
      </c>
      <c r="U1894" s="198" t="str">
        <f>VLOOKUP($S1894,'Efectividad de Controles'!$B$5:$D$9,3,0)</f>
        <v>Impacto / Probabilidad</v>
      </c>
      <c r="V1894" s="177"/>
      <c r="W1894" s="177"/>
      <c r="X1894" s="178" t="s">
        <v>191</v>
      </c>
      <c r="Y1894" s="178" t="s">
        <v>196</v>
      </c>
      <c r="Z1894" s="198">
        <f>IF( AND($X1894&lt;&gt;"", $Y1894&lt;&gt;""), VLOOKUP( IF(ISERROR(VLOOKUP($X1894,Datos!$B$8:$C$13,2,0)),0,VLOOKUP($X1894,Datos!$B$8:$C$13,2,0)), Datos!$I$9:$N$13, IF(ISERROR(VLOOKUP($Y1894,Datos!$B$17:$C$21,2,0)),0,VLOOKUP($Y1894, Datos!$B$17:$C$21,2,0)+1),  0),  "-")</f>
        <v>25</v>
      </c>
      <c r="AA1894" s="177"/>
      <c r="AB1894" s="177"/>
      <c r="AC1894" s="179"/>
      <c r="AD1894" s="180"/>
      <c r="AE1894" s="198">
        <f t="shared" si="90"/>
        <v>22</v>
      </c>
      <c r="AF1894" s="198">
        <f t="shared" si="91"/>
        <v>25</v>
      </c>
      <c r="AG1894" s="178">
        <v>3</v>
      </c>
      <c r="AH1894" s="198" t="str">
        <f>IF(ISERROR(VLOOKUP($AG1894,Datos!$A$9:$E$13,2,0)),"",VLOOKUP($AG1894,Datos!$A$9:$E$13,2,0))</f>
        <v>3 Moderado</v>
      </c>
      <c r="AI1894" s="197" t="str">
        <f>IF(ISERROR(VLOOKUP($AJ1894,Datos!$D$8:$E$13,2,0)),0,VLOOKUP($AJ1894,Datos!$D$8:$E$13,2,0))</f>
        <v>Extremadamente Dañino</v>
      </c>
      <c r="AJ1894" s="198">
        <f>IF(ISERROR(VLOOKUP($X1894,Datos!$B$8:$E$13,3,0)), 0, VLOOKUP($X1894,Datos!$B$8:$E$13,3,0))</f>
        <v>4</v>
      </c>
      <c r="AK1894" s="198">
        <f>IF(ISERROR(VLOOKUP(AL1894,Datos!D1887:E1892,2,0)),0,VLOOKUP(AL1894,Datos!D1887:E1892,2,0))</f>
        <v>0</v>
      </c>
      <c r="AL1894" s="198">
        <f>IF(ISERROR(VLOOKUP(Y1894,Datos!B1887:E1892,3,0)),0,VLOOKUP(Y1894,Datos!B1887:E1892,3,0))</f>
        <v>0</v>
      </c>
      <c r="AM1894" s="198">
        <f t="shared" si="92"/>
        <v>4</v>
      </c>
      <c r="AN1894" s="198" t="str">
        <f>IF(ISERROR(VLOOKUP($AM1894,Datos!$I$24:$J$28,2,0)),"-",VLOOKUP($AM1894,Datos!$I$24:$J$28,2,0))</f>
        <v>Moderado</v>
      </c>
    </row>
    <row r="1895" spans="1:40" s="199" customFormat="1">
      <c r="A1895" s="196"/>
      <c r="B1895" s="177"/>
      <c r="C1895" s="177"/>
      <c r="D1895" s="177"/>
      <c r="E1895" s="177"/>
      <c r="F1895" s="177"/>
      <c r="G1895" s="177"/>
      <c r="H1895" s="177"/>
      <c r="I1895" s="177"/>
      <c r="J1895" s="177"/>
      <c r="K1895" s="177"/>
      <c r="L1895" s="177"/>
      <c r="M1895" s="178" t="s">
        <v>191</v>
      </c>
      <c r="N1895" s="178" t="s">
        <v>194</v>
      </c>
      <c r="O1895" s="198">
        <f>IF( AND($M1895&lt;&gt;"", $N1895&lt;&gt;""), VLOOKUP( IF(ISERROR(VLOOKUP($M1895,Datos!$B$8:$C$13,2,0)),0,VLOOKUP($M1895,Datos!$B$8:$C$13,2,0)), Datos!$I$9:$N$13, IF(ISERROR(VLOOKUP($N1895,Datos!$B$17:$C$21,2,0)),0,VLOOKUP($N1895, Datos!$B$17:$C$21,2,0)+1),  0),  "-")</f>
        <v>22</v>
      </c>
      <c r="P1895" s="177"/>
      <c r="Q1895" s="177"/>
      <c r="R1895" s="177"/>
      <c r="S1895" s="178" t="s">
        <v>40</v>
      </c>
      <c r="T1895" s="198" t="str">
        <f>IF(ISERROR(VLOOKUP($S1895,Datos!$B$25:$C$29,2,0)),"", VLOOKUP($S1895,Datos!$B$25:$C$29,2,0))</f>
        <v>Alta</v>
      </c>
      <c r="U1895" s="198" t="str">
        <f>VLOOKUP($S1895,'Efectividad de Controles'!$B$5:$D$9,3,0)</f>
        <v>Impacto / Probabilidad</v>
      </c>
      <c r="V1895" s="177"/>
      <c r="W1895" s="177"/>
      <c r="X1895" s="178" t="s">
        <v>191</v>
      </c>
      <c r="Y1895" s="178" t="s">
        <v>196</v>
      </c>
      <c r="Z1895" s="198">
        <f>IF( AND($X1895&lt;&gt;"", $Y1895&lt;&gt;""), VLOOKUP( IF(ISERROR(VLOOKUP($X1895,Datos!$B$8:$C$13,2,0)),0,VLOOKUP($X1895,Datos!$B$8:$C$13,2,0)), Datos!$I$9:$N$13, IF(ISERROR(VLOOKUP($Y1895,Datos!$B$17:$C$21,2,0)),0,VLOOKUP($Y1895, Datos!$B$17:$C$21,2,0)+1),  0),  "-")</f>
        <v>25</v>
      </c>
      <c r="AA1895" s="177"/>
      <c r="AB1895" s="177"/>
      <c r="AC1895" s="179"/>
      <c r="AD1895" s="180"/>
      <c r="AE1895" s="198">
        <f t="shared" si="90"/>
        <v>22</v>
      </c>
      <c r="AF1895" s="198">
        <f t="shared" si="91"/>
        <v>25</v>
      </c>
      <c r="AG1895" s="178">
        <v>3</v>
      </c>
      <c r="AH1895" s="198" t="str">
        <f>IF(ISERROR(VLOOKUP($AG1895,Datos!$A$9:$E$13,2,0)),"",VLOOKUP($AG1895,Datos!$A$9:$E$13,2,0))</f>
        <v>3 Moderado</v>
      </c>
      <c r="AI1895" s="197" t="str">
        <f>IF(ISERROR(VLOOKUP($AJ1895,Datos!$D$8:$E$13,2,0)),0,VLOOKUP($AJ1895,Datos!$D$8:$E$13,2,0))</f>
        <v>Extremadamente Dañino</v>
      </c>
      <c r="AJ1895" s="198">
        <f>IF(ISERROR(VLOOKUP($X1895,Datos!$B$8:$E$13,3,0)), 0, VLOOKUP($X1895,Datos!$B$8:$E$13,3,0))</f>
        <v>4</v>
      </c>
      <c r="AK1895" s="198">
        <f>IF(ISERROR(VLOOKUP(AL1895,Datos!D1888:E1893,2,0)),0,VLOOKUP(AL1895,Datos!D1888:E1893,2,0))</f>
        <v>0</v>
      </c>
      <c r="AL1895" s="198">
        <f>IF(ISERROR(VLOOKUP(Y1895,Datos!B1888:E1893,3,0)),0,VLOOKUP(Y1895,Datos!B1888:E1893,3,0))</f>
        <v>0</v>
      </c>
      <c r="AM1895" s="198">
        <f t="shared" si="92"/>
        <v>4</v>
      </c>
      <c r="AN1895" s="198" t="str">
        <f>IF(ISERROR(VLOOKUP($AM1895,Datos!$I$24:$J$28,2,0)),"-",VLOOKUP($AM1895,Datos!$I$24:$J$28,2,0))</f>
        <v>Moderado</v>
      </c>
    </row>
    <row r="1896" spans="1:40" s="199" customFormat="1">
      <c r="A1896" s="196"/>
      <c r="B1896" s="177"/>
      <c r="C1896" s="177"/>
      <c r="D1896" s="177"/>
      <c r="E1896" s="177"/>
      <c r="F1896" s="177"/>
      <c r="G1896" s="177"/>
      <c r="H1896" s="177"/>
      <c r="I1896" s="177"/>
      <c r="J1896" s="177"/>
      <c r="K1896" s="177"/>
      <c r="L1896" s="177"/>
      <c r="M1896" s="178" t="s">
        <v>191</v>
      </c>
      <c r="N1896" s="178" t="s">
        <v>194</v>
      </c>
      <c r="O1896" s="198">
        <f>IF( AND($M1896&lt;&gt;"", $N1896&lt;&gt;""), VLOOKUP( IF(ISERROR(VLOOKUP($M1896,Datos!$B$8:$C$13,2,0)),0,VLOOKUP($M1896,Datos!$B$8:$C$13,2,0)), Datos!$I$9:$N$13, IF(ISERROR(VLOOKUP($N1896,Datos!$B$17:$C$21,2,0)),0,VLOOKUP($N1896, Datos!$B$17:$C$21,2,0)+1),  0),  "-")</f>
        <v>22</v>
      </c>
      <c r="P1896" s="177"/>
      <c r="Q1896" s="177"/>
      <c r="R1896" s="177"/>
      <c r="S1896" s="178" t="s">
        <v>40</v>
      </c>
      <c r="T1896" s="198" t="str">
        <f>IF(ISERROR(VLOOKUP($S1896,Datos!$B$25:$C$29,2,0)),"", VLOOKUP($S1896,Datos!$B$25:$C$29,2,0))</f>
        <v>Alta</v>
      </c>
      <c r="U1896" s="198" t="str">
        <f>VLOOKUP($S1896,'Efectividad de Controles'!$B$5:$D$9,3,0)</f>
        <v>Impacto / Probabilidad</v>
      </c>
      <c r="V1896" s="177"/>
      <c r="W1896" s="177"/>
      <c r="X1896" s="178" t="s">
        <v>191</v>
      </c>
      <c r="Y1896" s="178" t="s">
        <v>196</v>
      </c>
      <c r="Z1896" s="198">
        <f>IF( AND($X1896&lt;&gt;"", $Y1896&lt;&gt;""), VLOOKUP( IF(ISERROR(VLOOKUP($X1896,Datos!$B$8:$C$13,2,0)),0,VLOOKUP($X1896,Datos!$B$8:$C$13,2,0)), Datos!$I$9:$N$13, IF(ISERROR(VLOOKUP($Y1896,Datos!$B$17:$C$21,2,0)),0,VLOOKUP($Y1896, Datos!$B$17:$C$21,2,0)+1),  0),  "-")</f>
        <v>25</v>
      </c>
      <c r="AA1896" s="177"/>
      <c r="AB1896" s="177"/>
      <c r="AC1896" s="179"/>
      <c r="AD1896" s="180"/>
      <c r="AE1896" s="198">
        <f t="shared" si="90"/>
        <v>22</v>
      </c>
      <c r="AF1896" s="198">
        <f t="shared" si="91"/>
        <v>25</v>
      </c>
      <c r="AG1896" s="178">
        <v>3</v>
      </c>
      <c r="AH1896" s="198" t="str">
        <f>IF(ISERROR(VLOOKUP($AG1896,Datos!$A$9:$E$13,2,0)),"",VLOOKUP($AG1896,Datos!$A$9:$E$13,2,0))</f>
        <v>3 Moderado</v>
      </c>
      <c r="AI1896" s="197" t="str">
        <f>IF(ISERROR(VLOOKUP($AJ1896,Datos!$D$8:$E$13,2,0)),0,VLOOKUP($AJ1896,Datos!$D$8:$E$13,2,0))</f>
        <v>Extremadamente Dañino</v>
      </c>
      <c r="AJ1896" s="198">
        <f>IF(ISERROR(VLOOKUP($X1896,Datos!$B$8:$E$13,3,0)), 0, VLOOKUP($X1896,Datos!$B$8:$E$13,3,0))</f>
        <v>4</v>
      </c>
      <c r="AK1896" s="198">
        <f>IF(ISERROR(VLOOKUP(AL1896,Datos!D1889:E1894,2,0)),0,VLOOKUP(AL1896,Datos!D1889:E1894,2,0))</f>
        <v>0</v>
      </c>
      <c r="AL1896" s="198">
        <f>IF(ISERROR(VLOOKUP(Y1896,Datos!B1889:E1894,3,0)),0,VLOOKUP(Y1896,Datos!B1889:E1894,3,0))</f>
        <v>0</v>
      </c>
      <c r="AM1896" s="198">
        <f t="shared" si="92"/>
        <v>4</v>
      </c>
      <c r="AN1896" s="198" t="str">
        <f>IF(ISERROR(VLOOKUP($AM1896,Datos!$I$24:$J$28,2,0)),"-",VLOOKUP($AM1896,Datos!$I$24:$J$28,2,0))</f>
        <v>Moderado</v>
      </c>
    </row>
    <row r="1897" spans="1:40" s="199" customFormat="1">
      <c r="A1897" s="196"/>
      <c r="B1897" s="177"/>
      <c r="C1897" s="177"/>
      <c r="D1897" s="177"/>
      <c r="E1897" s="177"/>
      <c r="F1897" s="177"/>
      <c r="G1897" s="177"/>
      <c r="H1897" s="177"/>
      <c r="I1897" s="177"/>
      <c r="J1897" s="177"/>
      <c r="K1897" s="177"/>
      <c r="L1897" s="177"/>
      <c r="M1897" s="178" t="s">
        <v>191</v>
      </c>
      <c r="N1897" s="178" t="s">
        <v>194</v>
      </c>
      <c r="O1897" s="198">
        <f>IF( AND($M1897&lt;&gt;"", $N1897&lt;&gt;""), VLOOKUP( IF(ISERROR(VLOOKUP($M1897,Datos!$B$8:$C$13,2,0)),0,VLOOKUP($M1897,Datos!$B$8:$C$13,2,0)), Datos!$I$9:$N$13, IF(ISERROR(VLOOKUP($N1897,Datos!$B$17:$C$21,2,0)),0,VLOOKUP($N1897, Datos!$B$17:$C$21,2,0)+1),  0),  "-")</f>
        <v>22</v>
      </c>
      <c r="P1897" s="177"/>
      <c r="Q1897" s="177"/>
      <c r="R1897" s="177"/>
      <c r="S1897" s="178" t="s">
        <v>40</v>
      </c>
      <c r="T1897" s="198" t="str">
        <f>IF(ISERROR(VLOOKUP($S1897,Datos!$B$25:$C$29,2,0)),"", VLOOKUP($S1897,Datos!$B$25:$C$29,2,0))</f>
        <v>Alta</v>
      </c>
      <c r="U1897" s="198" t="str">
        <f>VLOOKUP($S1897,'Efectividad de Controles'!$B$5:$D$9,3,0)</f>
        <v>Impacto / Probabilidad</v>
      </c>
      <c r="V1897" s="177"/>
      <c r="W1897" s="177"/>
      <c r="X1897" s="178" t="s">
        <v>191</v>
      </c>
      <c r="Y1897" s="178" t="s">
        <v>196</v>
      </c>
      <c r="Z1897" s="198">
        <f>IF( AND($X1897&lt;&gt;"", $Y1897&lt;&gt;""), VLOOKUP( IF(ISERROR(VLOOKUP($X1897,Datos!$B$8:$C$13,2,0)),0,VLOOKUP($X1897,Datos!$B$8:$C$13,2,0)), Datos!$I$9:$N$13, IF(ISERROR(VLOOKUP($Y1897,Datos!$B$17:$C$21,2,0)),0,VLOOKUP($Y1897, Datos!$B$17:$C$21,2,0)+1),  0),  "-")</f>
        <v>25</v>
      </c>
      <c r="AA1897" s="177"/>
      <c r="AB1897" s="177"/>
      <c r="AC1897" s="179"/>
      <c r="AD1897" s="180"/>
      <c r="AE1897" s="198">
        <f t="shared" si="90"/>
        <v>22</v>
      </c>
      <c r="AF1897" s="198">
        <f t="shared" si="91"/>
        <v>25</v>
      </c>
      <c r="AG1897" s="178">
        <v>3</v>
      </c>
      <c r="AH1897" s="198" t="str">
        <f>IF(ISERROR(VLOOKUP($AG1897,Datos!$A$9:$E$13,2,0)),"",VLOOKUP($AG1897,Datos!$A$9:$E$13,2,0))</f>
        <v>3 Moderado</v>
      </c>
      <c r="AI1897" s="197" t="str">
        <f>IF(ISERROR(VLOOKUP($AJ1897,Datos!$D$8:$E$13,2,0)),0,VLOOKUP($AJ1897,Datos!$D$8:$E$13,2,0))</f>
        <v>Extremadamente Dañino</v>
      </c>
      <c r="AJ1897" s="198">
        <f>IF(ISERROR(VLOOKUP($X1897,Datos!$B$8:$E$13,3,0)), 0, VLOOKUP($X1897,Datos!$B$8:$E$13,3,0))</f>
        <v>4</v>
      </c>
      <c r="AK1897" s="198">
        <f>IF(ISERROR(VLOOKUP(AL1897,Datos!D1890:E1895,2,0)),0,VLOOKUP(AL1897,Datos!D1890:E1895,2,0))</f>
        <v>0</v>
      </c>
      <c r="AL1897" s="198">
        <f>IF(ISERROR(VLOOKUP(Y1897,Datos!B1890:E1895,3,0)),0,VLOOKUP(Y1897,Datos!B1890:E1895,3,0))</f>
        <v>0</v>
      </c>
      <c r="AM1897" s="198">
        <f t="shared" si="92"/>
        <v>4</v>
      </c>
      <c r="AN1897" s="198" t="str">
        <f>IF(ISERROR(VLOOKUP($AM1897,Datos!$I$24:$J$28,2,0)),"-",VLOOKUP($AM1897,Datos!$I$24:$J$28,2,0))</f>
        <v>Moderado</v>
      </c>
    </row>
    <row r="1898" spans="1:40" s="199" customFormat="1">
      <c r="A1898" s="196"/>
      <c r="B1898" s="177"/>
      <c r="C1898" s="177"/>
      <c r="D1898" s="177"/>
      <c r="E1898" s="177"/>
      <c r="F1898" s="177"/>
      <c r="G1898" s="177"/>
      <c r="H1898" s="177"/>
      <c r="I1898" s="177"/>
      <c r="J1898" s="177"/>
      <c r="K1898" s="177"/>
      <c r="L1898" s="177"/>
      <c r="M1898" s="178" t="s">
        <v>191</v>
      </c>
      <c r="N1898" s="178" t="s">
        <v>194</v>
      </c>
      <c r="O1898" s="198">
        <f>IF( AND($M1898&lt;&gt;"", $N1898&lt;&gt;""), VLOOKUP( IF(ISERROR(VLOOKUP($M1898,Datos!$B$8:$C$13,2,0)),0,VLOOKUP($M1898,Datos!$B$8:$C$13,2,0)), Datos!$I$9:$N$13, IF(ISERROR(VLOOKUP($N1898,Datos!$B$17:$C$21,2,0)),0,VLOOKUP($N1898, Datos!$B$17:$C$21,2,0)+1),  0),  "-")</f>
        <v>22</v>
      </c>
      <c r="P1898" s="177"/>
      <c r="Q1898" s="177"/>
      <c r="R1898" s="177"/>
      <c r="S1898" s="178" t="s">
        <v>40</v>
      </c>
      <c r="T1898" s="198" t="str">
        <f>IF(ISERROR(VLOOKUP($S1898,Datos!$B$25:$C$29,2,0)),"", VLOOKUP($S1898,Datos!$B$25:$C$29,2,0))</f>
        <v>Alta</v>
      </c>
      <c r="U1898" s="198" t="str">
        <f>VLOOKUP($S1898,'Efectividad de Controles'!$B$5:$D$9,3,0)</f>
        <v>Impacto / Probabilidad</v>
      </c>
      <c r="V1898" s="177"/>
      <c r="W1898" s="177"/>
      <c r="X1898" s="178" t="s">
        <v>191</v>
      </c>
      <c r="Y1898" s="178" t="s">
        <v>196</v>
      </c>
      <c r="Z1898" s="198">
        <f>IF( AND($X1898&lt;&gt;"", $Y1898&lt;&gt;""), VLOOKUP( IF(ISERROR(VLOOKUP($X1898,Datos!$B$8:$C$13,2,0)),0,VLOOKUP($X1898,Datos!$B$8:$C$13,2,0)), Datos!$I$9:$N$13, IF(ISERROR(VLOOKUP($Y1898,Datos!$B$17:$C$21,2,0)),0,VLOOKUP($Y1898, Datos!$B$17:$C$21,2,0)+1),  0),  "-")</f>
        <v>25</v>
      </c>
      <c r="AA1898" s="177"/>
      <c r="AB1898" s="177"/>
      <c r="AC1898" s="179"/>
      <c r="AD1898" s="180"/>
      <c r="AE1898" s="198">
        <f t="shared" si="90"/>
        <v>22</v>
      </c>
      <c r="AF1898" s="198">
        <f t="shared" si="91"/>
        <v>25</v>
      </c>
      <c r="AG1898" s="178">
        <v>3</v>
      </c>
      <c r="AH1898" s="198" t="str">
        <f>IF(ISERROR(VLOOKUP($AG1898,Datos!$A$9:$E$13,2,0)),"",VLOOKUP($AG1898,Datos!$A$9:$E$13,2,0))</f>
        <v>3 Moderado</v>
      </c>
      <c r="AI1898" s="197" t="str">
        <f>IF(ISERROR(VLOOKUP($AJ1898,Datos!$D$8:$E$13,2,0)),0,VLOOKUP($AJ1898,Datos!$D$8:$E$13,2,0))</f>
        <v>Extremadamente Dañino</v>
      </c>
      <c r="AJ1898" s="198">
        <f>IF(ISERROR(VLOOKUP($X1898,Datos!$B$8:$E$13,3,0)), 0, VLOOKUP($X1898,Datos!$B$8:$E$13,3,0))</f>
        <v>4</v>
      </c>
      <c r="AK1898" s="198">
        <f>IF(ISERROR(VLOOKUP(AL1898,Datos!D1891:E1896,2,0)),0,VLOOKUP(AL1898,Datos!D1891:E1896,2,0))</f>
        <v>0</v>
      </c>
      <c r="AL1898" s="198">
        <f>IF(ISERROR(VLOOKUP(Y1898,Datos!B1891:E1896,3,0)),0,VLOOKUP(Y1898,Datos!B1891:E1896,3,0))</f>
        <v>0</v>
      </c>
      <c r="AM1898" s="198">
        <f t="shared" si="92"/>
        <v>4</v>
      </c>
      <c r="AN1898" s="198" t="str">
        <f>IF(ISERROR(VLOOKUP($AM1898,Datos!$I$24:$J$28,2,0)),"-",VLOOKUP($AM1898,Datos!$I$24:$J$28,2,0))</f>
        <v>Moderado</v>
      </c>
    </row>
    <row r="1899" spans="1:40" s="199" customFormat="1">
      <c r="A1899" s="196"/>
      <c r="B1899" s="177"/>
      <c r="C1899" s="177"/>
      <c r="D1899" s="177"/>
      <c r="E1899" s="177"/>
      <c r="F1899" s="177"/>
      <c r="G1899" s="177"/>
      <c r="H1899" s="177"/>
      <c r="I1899" s="177"/>
      <c r="J1899" s="177"/>
      <c r="K1899" s="177"/>
      <c r="L1899" s="177"/>
      <c r="M1899" s="178" t="s">
        <v>191</v>
      </c>
      <c r="N1899" s="178" t="s">
        <v>194</v>
      </c>
      <c r="O1899" s="198">
        <f>IF( AND($M1899&lt;&gt;"", $N1899&lt;&gt;""), VLOOKUP( IF(ISERROR(VLOOKUP($M1899,Datos!$B$8:$C$13,2,0)),0,VLOOKUP($M1899,Datos!$B$8:$C$13,2,0)), Datos!$I$9:$N$13, IF(ISERROR(VLOOKUP($N1899,Datos!$B$17:$C$21,2,0)),0,VLOOKUP($N1899, Datos!$B$17:$C$21,2,0)+1),  0),  "-")</f>
        <v>22</v>
      </c>
      <c r="P1899" s="177"/>
      <c r="Q1899" s="177"/>
      <c r="R1899" s="177"/>
      <c r="S1899" s="178" t="s">
        <v>40</v>
      </c>
      <c r="T1899" s="198" t="str">
        <f>IF(ISERROR(VLOOKUP($S1899,Datos!$B$25:$C$29,2,0)),"", VLOOKUP($S1899,Datos!$B$25:$C$29,2,0))</f>
        <v>Alta</v>
      </c>
      <c r="U1899" s="198" t="str">
        <f>VLOOKUP($S1899,'Efectividad de Controles'!$B$5:$D$9,3,0)</f>
        <v>Impacto / Probabilidad</v>
      </c>
      <c r="V1899" s="177"/>
      <c r="W1899" s="177"/>
      <c r="X1899" s="178" t="s">
        <v>191</v>
      </c>
      <c r="Y1899" s="178" t="s">
        <v>196</v>
      </c>
      <c r="Z1899" s="198">
        <f>IF( AND($X1899&lt;&gt;"", $Y1899&lt;&gt;""), VLOOKUP( IF(ISERROR(VLOOKUP($X1899,Datos!$B$8:$C$13,2,0)),0,VLOOKUP($X1899,Datos!$B$8:$C$13,2,0)), Datos!$I$9:$N$13, IF(ISERROR(VLOOKUP($Y1899,Datos!$B$17:$C$21,2,0)),0,VLOOKUP($Y1899, Datos!$B$17:$C$21,2,0)+1),  0),  "-")</f>
        <v>25</v>
      </c>
      <c r="AA1899" s="177"/>
      <c r="AB1899" s="177"/>
      <c r="AC1899" s="179"/>
      <c r="AD1899" s="180"/>
      <c r="AE1899" s="198">
        <f t="shared" si="90"/>
        <v>22</v>
      </c>
      <c r="AF1899" s="198">
        <f t="shared" si="91"/>
        <v>25</v>
      </c>
      <c r="AG1899" s="178">
        <v>3</v>
      </c>
      <c r="AH1899" s="198" t="str">
        <f>IF(ISERROR(VLOOKUP($AG1899,Datos!$A$9:$E$13,2,0)),"",VLOOKUP($AG1899,Datos!$A$9:$E$13,2,0))</f>
        <v>3 Moderado</v>
      </c>
      <c r="AI1899" s="197" t="str">
        <f>IF(ISERROR(VLOOKUP($AJ1899,Datos!$D$8:$E$13,2,0)),0,VLOOKUP($AJ1899,Datos!$D$8:$E$13,2,0))</f>
        <v>Extremadamente Dañino</v>
      </c>
      <c r="AJ1899" s="198">
        <f>IF(ISERROR(VLOOKUP($X1899,Datos!$B$8:$E$13,3,0)), 0, VLOOKUP($X1899,Datos!$B$8:$E$13,3,0))</f>
        <v>4</v>
      </c>
      <c r="AK1899" s="198">
        <f>IF(ISERROR(VLOOKUP(AL1899,Datos!D1892:E1897,2,0)),0,VLOOKUP(AL1899,Datos!D1892:E1897,2,0))</f>
        <v>0</v>
      </c>
      <c r="AL1899" s="198">
        <f>IF(ISERROR(VLOOKUP(Y1899,Datos!B1892:E1897,3,0)),0,VLOOKUP(Y1899,Datos!B1892:E1897,3,0))</f>
        <v>0</v>
      </c>
      <c r="AM1899" s="198">
        <f t="shared" si="92"/>
        <v>4</v>
      </c>
      <c r="AN1899" s="198" t="str">
        <f>IF(ISERROR(VLOOKUP($AM1899,Datos!$I$24:$J$28,2,0)),"-",VLOOKUP($AM1899,Datos!$I$24:$J$28,2,0))</f>
        <v>Moderado</v>
      </c>
    </row>
    <row r="1900" spans="1:40" s="199" customFormat="1">
      <c r="A1900" s="196"/>
      <c r="B1900" s="177"/>
      <c r="C1900" s="177"/>
      <c r="D1900" s="177"/>
      <c r="E1900" s="177"/>
      <c r="F1900" s="177"/>
      <c r="G1900" s="177"/>
      <c r="H1900" s="177"/>
      <c r="I1900" s="177"/>
      <c r="J1900" s="177"/>
      <c r="K1900" s="177"/>
      <c r="L1900" s="177"/>
      <c r="M1900" s="178" t="s">
        <v>191</v>
      </c>
      <c r="N1900" s="178" t="s">
        <v>194</v>
      </c>
      <c r="O1900" s="198">
        <f>IF( AND($M1900&lt;&gt;"", $N1900&lt;&gt;""), VLOOKUP( IF(ISERROR(VLOOKUP($M1900,Datos!$B$8:$C$13,2,0)),0,VLOOKUP($M1900,Datos!$B$8:$C$13,2,0)), Datos!$I$9:$N$13, IF(ISERROR(VLOOKUP($N1900,Datos!$B$17:$C$21,2,0)),0,VLOOKUP($N1900, Datos!$B$17:$C$21,2,0)+1),  0),  "-")</f>
        <v>22</v>
      </c>
      <c r="P1900" s="177"/>
      <c r="Q1900" s="177"/>
      <c r="R1900" s="177"/>
      <c r="S1900" s="178" t="s">
        <v>40</v>
      </c>
      <c r="T1900" s="198" t="str">
        <f>IF(ISERROR(VLOOKUP($S1900,Datos!$B$25:$C$29,2,0)),"", VLOOKUP($S1900,Datos!$B$25:$C$29,2,0))</f>
        <v>Alta</v>
      </c>
      <c r="U1900" s="198" t="str">
        <f>VLOOKUP($S1900,'Efectividad de Controles'!$B$5:$D$9,3,0)</f>
        <v>Impacto / Probabilidad</v>
      </c>
      <c r="V1900" s="177"/>
      <c r="W1900" s="177"/>
      <c r="X1900" s="178" t="s">
        <v>191</v>
      </c>
      <c r="Y1900" s="178" t="s">
        <v>196</v>
      </c>
      <c r="Z1900" s="198">
        <f>IF( AND($X1900&lt;&gt;"", $Y1900&lt;&gt;""), VLOOKUP( IF(ISERROR(VLOOKUP($X1900,Datos!$B$8:$C$13,2,0)),0,VLOOKUP($X1900,Datos!$B$8:$C$13,2,0)), Datos!$I$9:$N$13, IF(ISERROR(VLOOKUP($Y1900,Datos!$B$17:$C$21,2,0)),0,VLOOKUP($Y1900, Datos!$B$17:$C$21,2,0)+1),  0),  "-")</f>
        <v>25</v>
      </c>
      <c r="AA1900" s="177"/>
      <c r="AB1900" s="177"/>
      <c r="AC1900" s="179"/>
      <c r="AD1900" s="180"/>
      <c r="AE1900" s="198">
        <f t="shared" si="90"/>
        <v>22</v>
      </c>
      <c r="AF1900" s="198">
        <f t="shared" si="91"/>
        <v>25</v>
      </c>
      <c r="AG1900" s="178">
        <v>3</v>
      </c>
      <c r="AH1900" s="198" t="str">
        <f>IF(ISERROR(VLOOKUP($AG1900,Datos!$A$9:$E$13,2,0)),"",VLOOKUP($AG1900,Datos!$A$9:$E$13,2,0))</f>
        <v>3 Moderado</v>
      </c>
      <c r="AI1900" s="197" t="str">
        <f>IF(ISERROR(VLOOKUP($AJ1900,Datos!$D$8:$E$13,2,0)),0,VLOOKUP($AJ1900,Datos!$D$8:$E$13,2,0))</f>
        <v>Extremadamente Dañino</v>
      </c>
      <c r="AJ1900" s="198">
        <f>IF(ISERROR(VLOOKUP($X1900,Datos!$B$8:$E$13,3,0)), 0, VLOOKUP($X1900,Datos!$B$8:$E$13,3,0))</f>
        <v>4</v>
      </c>
      <c r="AK1900" s="198">
        <f>IF(ISERROR(VLOOKUP(AL1900,Datos!D1893:E1898,2,0)),0,VLOOKUP(AL1900,Datos!D1893:E1898,2,0))</f>
        <v>0</v>
      </c>
      <c r="AL1900" s="198">
        <f>IF(ISERROR(VLOOKUP(Y1900,Datos!B1893:E1898,3,0)),0,VLOOKUP(Y1900,Datos!B1893:E1898,3,0))</f>
        <v>0</v>
      </c>
      <c r="AM1900" s="198">
        <f t="shared" si="92"/>
        <v>4</v>
      </c>
      <c r="AN1900" s="198" t="str">
        <f>IF(ISERROR(VLOOKUP($AM1900,Datos!$I$24:$J$28,2,0)),"-",VLOOKUP($AM1900,Datos!$I$24:$J$28,2,0))</f>
        <v>Moderado</v>
      </c>
    </row>
    <row r="1901" spans="1:40" s="199" customFormat="1">
      <c r="A1901" s="196"/>
      <c r="B1901" s="177"/>
      <c r="C1901" s="177"/>
      <c r="D1901" s="177"/>
      <c r="E1901" s="177"/>
      <c r="F1901" s="177"/>
      <c r="G1901" s="177"/>
      <c r="H1901" s="177"/>
      <c r="I1901" s="177"/>
      <c r="J1901" s="177"/>
      <c r="K1901" s="177"/>
      <c r="L1901" s="177"/>
      <c r="M1901" s="178" t="s">
        <v>191</v>
      </c>
      <c r="N1901" s="178" t="s">
        <v>194</v>
      </c>
      <c r="O1901" s="198">
        <f>IF( AND($M1901&lt;&gt;"", $N1901&lt;&gt;""), VLOOKUP( IF(ISERROR(VLOOKUP($M1901,Datos!$B$8:$C$13,2,0)),0,VLOOKUP($M1901,Datos!$B$8:$C$13,2,0)), Datos!$I$9:$N$13, IF(ISERROR(VLOOKUP($N1901,Datos!$B$17:$C$21,2,0)),0,VLOOKUP($N1901, Datos!$B$17:$C$21,2,0)+1),  0),  "-")</f>
        <v>22</v>
      </c>
      <c r="P1901" s="177"/>
      <c r="Q1901" s="177"/>
      <c r="R1901" s="177"/>
      <c r="S1901" s="178" t="s">
        <v>40</v>
      </c>
      <c r="T1901" s="198" t="str">
        <f>IF(ISERROR(VLOOKUP($S1901,Datos!$B$25:$C$29,2,0)),"", VLOOKUP($S1901,Datos!$B$25:$C$29,2,0))</f>
        <v>Alta</v>
      </c>
      <c r="U1901" s="198" t="str">
        <f>VLOOKUP($S1901,'Efectividad de Controles'!$B$5:$D$9,3,0)</f>
        <v>Impacto / Probabilidad</v>
      </c>
      <c r="V1901" s="177"/>
      <c r="W1901" s="177"/>
      <c r="X1901" s="178" t="s">
        <v>191</v>
      </c>
      <c r="Y1901" s="178" t="s">
        <v>196</v>
      </c>
      <c r="Z1901" s="198">
        <f>IF( AND($X1901&lt;&gt;"", $Y1901&lt;&gt;""), VLOOKUP( IF(ISERROR(VLOOKUP($X1901,Datos!$B$8:$C$13,2,0)),0,VLOOKUP($X1901,Datos!$B$8:$C$13,2,0)), Datos!$I$9:$N$13, IF(ISERROR(VLOOKUP($Y1901,Datos!$B$17:$C$21,2,0)),0,VLOOKUP($Y1901, Datos!$B$17:$C$21,2,0)+1),  0),  "-")</f>
        <v>25</v>
      </c>
      <c r="AA1901" s="177"/>
      <c r="AB1901" s="177"/>
      <c r="AC1901" s="179"/>
      <c r="AD1901" s="180"/>
      <c r="AE1901" s="198">
        <f t="shared" si="90"/>
        <v>22</v>
      </c>
      <c r="AF1901" s="198">
        <f t="shared" si="91"/>
        <v>25</v>
      </c>
      <c r="AG1901" s="178">
        <v>3</v>
      </c>
      <c r="AH1901" s="198" t="str">
        <f>IF(ISERROR(VLOOKUP($AG1901,Datos!$A$9:$E$13,2,0)),"",VLOOKUP($AG1901,Datos!$A$9:$E$13,2,0))</f>
        <v>3 Moderado</v>
      </c>
      <c r="AI1901" s="197" t="str">
        <f>IF(ISERROR(VLOOKUP($AJ1901,Datos!$D$8:$E$13,2,0)),0,VLOOKUP($AJ1901,Datos!$D$8:$E$13,2,0))</f>
        <v>Extremadamente Dañino</v>
      </c>
      <c r="AJ1901" s="198">
        <f>IF(ISERROR(VLOOKUP($X1901,Datos!$B$8:$E$13,3,0)), 0, VLOOKUP($X1901,Datos!$B$8:$E$13,3,0))</f>
        <v>4</v>
      </c>
      <c r="AK1901" s="198">
        <f>IF(ISERROR(VLOOKUP(AL1901,Datos!D1894:E1899,2,0)),0,VLOOKUP(AL1901,Datos!D1894:E1899,2,0))</f>
        <v>0</v>
      </c>
      <c r="AL1901" s="198">
        <f>IF(ISERROR(VLOOKUP(Y1901,Datos!B1894:E1899,3,0)),0,VLOOKUP(Y1901,Datos!B1894:E1899,3,0))</f>
        <v>0</v>
      </c>
      <c r="AM1901" s="198">
        <f t="shared" si="92"/>
        <v>4</v>
      </c>
      <c r="AN1901" s="198" t="str">
        <f>IF(ISERROR(VLOOKUP($AM1901,Datos!$I$24:$J$28,2,0)),"-",VLOOKUP($AM1901,Datos!$I$24:$J$28,2,0))</f>
        <v>Moderado</v>
      </c>
    </row>
    <row r="1902" spans="1:40" s="199" customFormat="1">
      <c r="A1902" s="196"/>
      <c r="B1902" s="177"/>
      <c r="C1902" s="177"/>
      <c r="D1902" s="177"/>
      <c r="E1902" s="177"/>
      <c r="F1902" s="177"/>
      <c r="G1902" s="177"/>
      <c r="H1902" s="177"/>
      <c r="I1902" s="177"/>
      <c r="J1902" s="177"/>
      <c r="K1902" s="177"/>
      <c r="L1902" s="177"/>
      <c r="M1902" s="178" t="s">
        <v>191</v>
      </c>
      <c r="N1902" s="178" t="s">
        <v>194</v>
      </c>
      <c r="O1902" s="198">
        <f>IF( AND($M1902&lt;&gt;"", $N1902&lt;&gt;""), VLOOKUP( IF(ISERROR(VLOOKUP($M1902,Datos!$B$8:$C$13,2,0)),0,VLOOKUP($M1902,Datos!$B$8:$C$13,2,0)), Datos!$I$9:$N$13, IF(ISERROR(VLOOKUP($N1902,Datos!$B$17:$C$21,2,0)),0,VLOOKUP($N1902, Datos!$B$17:$C$21,2,0)+1),  0),  "-")</f>
        <v>22</v>
      </c>
      <c r="P1902" s="177"/>
      <c r="Q1902" s="177"/>
      <c r="R1902" s="177"/>
      <c r="S1902" s="178" t="s">
        <v>40</v>
      </c>
      <c r="T1902" s="198" t="str">
        <f>IF(ISERROR(VLOOKUP($S1902,Datos!$B$25:$C$29,2,0)),"", VLOOKUP($S1902,Datos!$B$25:$C$29,2,0))</f>
        <v>Alta</v>
      </c>
      <c r="U1902" s="198" t="str">
        <f>VLOOKUP($S1902,'Efectividad de Controles'!$B$5:$D$9,3,0)</f>
        <v>Impacto / Probabilidad</v>
      </c>
      <c r="V1902" s="177"/>
      <c r="W1902" s="177"/>
      <c r="X1902" s="178" t="s">
        <v>191</v>
      </c>
      <c r="Y1902" s="178" t="s">
        <v>196</v>
      </c>
      <c r="Z1902" s="198">
        <f>IF( AND($X1902&lt;&gt;"", $Y1902&lt;&gt;""), VLOOKUP( IF(ISERROR(VLOOKUP($X1902,Datos!$B$8:$C$13,2,0)),0,VLOOKUP($X1902,Datos!$B$8:$C$13,2,0)), Datos!$I$9:$N$13, IF(ISERROR(VLOOKUP($Y1902,Datos!$B$17:$C$21,2,0)),0,VLOOKUP($Y1902, Datos!$B$17:$C$21,2,0)+1),  0),  "-")</f>
        <v>25</v>
      </c>
      <c r="AA1902" s="177"/>
      <c r="AB1902" s="177"/>
      <c r="AC1902" s="179"/>
      <c r="AD1902" s="180"/>
      <c r="AE1902" s="198">
        <f t="shared" si="90"/>
        <v>22</v>
      </c>
      <c r="AF1902" s="198">
        <f t="shared" si="91"/>
        <v>25</v>
      </c>
      <c r="AG1902" s="178">
        <v>3</v>
      </c>
      <c r="AH1902" s="198" t="str">
        <f>IF(ISERROR(VLOOKUP($AG1902,Datos!$A$9:$E$13,2,0)),"",VLOOKUP($AG1902,Datos!$A$9:$E$13,2,0))</f>
        <v>3 Moderado</v>
      </c>
      <c r="AI1902" s="197" t="str">
        <f>IF(ISERROR(VLOOKUP($AJ1902,Datos!$D$8:$E$13,2,0)),0,VLOOKUP($AJ1902,Datos!$D$8:$E$13,2,0))</f>
        <v>Extremadamente Dañino</v>
      </c>
      <c r="AJ1902" s="198">
        <f>IF(ISERROR(VLOOKUP($X1902,Datos!$B$8:$E$13,3,0)), 0, VLOOKUP($X1902,Datos!$B$8:$E$13,3,0))</f>
        <v>4</v>
      </c>
      <c r="AK1902" s="198">
        <f>IF(ISERROR(VLOOKUP(AL1902,Datos!D1895:E1900,2,0)),0,VLOOKUP(AL1902,Datos!D1895:E1900,2,0))</f>
        <v>0</v>
      </c>
      <c r="AL1902" s="198">
        <f>IF(ISERROR(VLOOKUP(Y1902,Datos!B1895:E1900,3,0)),0,VLOOKUP(Y1902,Datos!B1895:E1900,3,0))</f>
        <v>0</v>
      </c>
      <c r="AM1902" s="198">
        <f t="shared" si="92"/>
        <v>4</v>
      </c>
      <c r="AN1902" s="198" t="str">
        <f>IF(ISERROR(VLOOKUP($AM1902,Datos!$I$24:$J$28,2,0)),"-",VLOOKUP($AM1902,Datos!$I$24:$J$28,2,0))</f>
        <v>Moderado</v>
      </c>
    </row>
    <row r="1903" spans="1:40" s="199" customFormat="1">
      <c r="A1903" s="196"/>
      <c r="B1903" s="177"/>
      <c r="C1903" s="177"/>
      <c r="D1903" s="177"/>
      <c r="E1903" s="177"/>
      <c r="F1903" s="177"/>
      <c r="G1903" s="177"/>
      <c r="H1903" s="177"/>
      <c r="I1903" s="177"/>
      <c r="J1903" s="177"/>
      <c r="K1903" s="177"/>
      <c r="L1903" s="177"/>
      <c r="M1903" s="178" t="s">
        <v>191</v>
      </c>
      <c r="N1903" s="178" t="s">
        <v>194</v>
      </c>
      <c r="O1903" s="198">
        <f>IF( AND($M1903&lt;&gt;"", $N1903&lt;&gt;""), VLOOKUP( IF(ISERROR(VLOOKUP($M1903,Datos!$B$8:$C$13,2,0)),0,VLOOKUP($M1903,Datos!$B$8:$C$13,2,0)), Datos!$I$9:$N$13, IF(ISERROR(VLOOKUP($N1903,Datos!$B$17:$C$21,2,0)),0,VLOOKUP($N1903, Datos!$B$17:$C$21,2,0)+1),  0),  "-")</f>
        <v>22</v>
      </c>
      <c r="P1903" s="177"/>
      <c r="Q1903" s="177"/>
      <c r="R1903" s="177"/>
      <c r="S1903" s="178" t="s">
        <v>40</v>
      </c>
      <c r="T1903" s="198" t="str">
        <f>IF(ISERROR(VLOOKUP($S1903,Datos!$B$25:$C$29,2,0)),"", VLOOKUP($S1903,Datos!$B$25:$C$29,2,0))</f>
        <v>Alta</v>
      </c>
      <c r="U1903" s="198" t="str">
        <f>VLOOKUP($S1903,'Efectividad de Controles'!$B$5:$D$9,3,0)</f>
        <v>Impacto / Probabilidad</v>
      </c>
      <c r="V1903" s="177"/>
      <c r="W1903" s="177"/>
      <c r="X1903" s="178" t="s">
        <v>191</v>
      </c>
      <c r="Y1903" s="178" t="s">
        <v>196</v>
      </c>
      <c r="Z1903" s="198">
        <f>IF( AND($X1903&lt;&gt;"", $Y1903&lt;&gt;""), VLOOKUP( IF(ISERROR(VLOOKUP($X1903,Datos!$B$8:$C$13,2,0)),0,VLOOKUP($X1903,Datos!$B$8:$C$13,2,0)), Datos!$I$9:$N$13, IF(ISERROR(VLOOKUP($Y1903,Datos!$B$17:$C$21,2,0)),0,VLOOKUP($Y1903, Datos!$B$17:$C$21,2,0)+1),  0),  "-")</f>
        <v>25</v>
      </c>
      <c r="AA1903" s="177"/>
      <c r="AB1903" s="177"/>
      <c r="AC1903" s="179"/>
      <c r="AD1903" s="180"/>
      <c r="AE1903" s="198">
        <f t="shared" si="90"/>
        <v>22</v>
      </c>
      <c r="AF1903" s="198">
        <f t="shared" si="91"/>
        <v>25</v>
      </c>
      <c r="AG1903" s="178">
        <v>3</v>
      </c>
      <c r="AH1903" s="198" t="str">
        <f>IF(ISERROR(VLOOKUP($AG1903,Datos!$A$9:$E$13,2,0)),"",VLOOKUP($AG1903,Datos!$A$9:$E$13,2,0))</f>
        <v>3 Moderado</v>
      </c>
      <c r="AI1903" s="197" t="str">
        <f>IF(ISERROR(VLOOKUP($AJ1903,Datos!$D$8:$E$13,2,0)),0,VLOOKUP($AJ1903,Datos!$D$8:$E$13,2,0))</f>
        <v>Extremadamente Dañino</v>
      </c>
      <c r="AJ1903" s="198">
        <f>IF(ISERROR(VLOOKUP($X1903,Datos!$B$8:$E$13,3,0)), 0, VLOOKUP($X1903,Datos!$B$8:$E$13,3,0))</f>
        <v>4</v>
      </c>
      <c r="AK1903" s="198">
        <f>IF(ISERROR(VLOOKUP(AL1903,Datos!D1896:E1901,2,0)),0,VLOOKUP(AL1903,Datos!D1896:E1901,2,0))</f>
        <v>0</v>
      </c>
      <c r="AL1903" s="198">
        <f>IF(ISERROR(VLOOKUP(Y1903,Datos!B1896:E1901,3,0)),0,VLOOKUP(Y1903,Datos!B1896:E1901,3,0))</f>
        <v>0</v>
      </c>
      <c r="AM1903" s="198">
        <f t="shared" si="92"/>
        <v>4</v>
      </c>
      <c r="AN1903" s="198" t="str">
        <f>IF(ISERROR(VLOOKUP($AM1903,Datos!$I$24:$J$28,2,0)),"-",VLOOKUP($AM1903,Datos!$I$24:$J$28,2,0))</f>
        <v>Moderado</v>
      </c>
    </row>
    <row r="1904" spans="1:40" s="199" customFormat="1">
      <c r="A1904" s="196"/>
      <c r="B1904" s="177"/>
      <c r="C1904" s="177"/>
      <c r="D1904" s="177"/>
      <c r="E1904" s="177"/>
      <c r="F1904" s="177"/>
      <c r="G1904" s="177"/>
      <c r="H1904" s="177"/>
      <c r="I1904" s="177"/>
      <c r="J1904" s="177"/>
      <c r="K1904" s="177"/>
      <c r="L1904" s="177"/>
      <c r="M1904" s="178" t="s">
        <v>191</v>
      </c>
      <c r="N1904" s="178" t="s">
        <v>194</v>
      </c>
      <c r="O1904" s="198">
        <f>IF( AND($M1904&lt;&gt;"", $N1904&lt;&gt;""), VLOOKUP( IF(ISERROR(VLOOKUP($M1904,Datos!$B$8:$C$13,2,0)),0,VLOOKUP($M1904,Datos!$B$8:$C$13,2,0)), Datos!$I$9:$N$13, IF(ISERROR(VLOOKUP($N1904,Datos!$B$17:$C$21,2,0)),0,VLOOKUP($N1904, Datos!$B$17:$C$21,2,0)+1),  0),  "-")</f>
        <v>22</v>
      </c>
      <c r="P1904" s="177"/>
      <c r="Q1904" s="177"/>
      <c r="R1904" s="177"/>
      <c r="S1904" s="178" t="s">
        <v>40</v>
      </c>
      <c r="T1904" s="198" t="str">
        <f>IF(ISERROR(VLOOKUP($S1904,Datos!$B$25:$C$29,2,0)),"", VLOOKUP($S1904,Datos!$B$25:$C$29,2,0))</f>
        <v>Alta</v>
      </c>
      <c r="U1904" s="198" t="str">
        <f>VLOOKUP($S1904,'Efectividad de Controles'!$B$5:$D$9,3,0)</f>
        <v>Impacto / Probabilidad</v>
      </c>
      <c r="V1904" s="177"/>
      <c r="W1904" s="177"/>
      <c r="X1904" s="178" t="s">
        <v>191</v>
      </c>
      <c r="Y1904" s="178" t="s">
        <v>196</v>
      </c>
      <c r="Z1904" s="198">
        <f>IF( AND($X1904&lt;&gt;"", $Y1904&lt;&gt;""), VLOOKUP( IF(ISERROR(VLOOKUP($X1904,Datos!$B$8:$C$13,2,0)),0,VLOOKUP($X1904,Datos!$B$8:$C$13,2,0)), Datos!$I$9:$N$13, IF(ISERROR(VLOOKUP($Y1904,Datos!$B$17:$C$21,2,0)),0,VLOOKUP($Y1904, Datos!$B$17:$C$21,2,0)+1),  0),  "-")</f>
        <v>25</v>
      </c>
      <c r="AA1904" s="177"/>
      <c r="AB1904" s="177"/>
      <c r="AC1904" s="179"/>
      <c r="AD1904" s="180"/>
      <c r="AE1904" s="198">
        <f t="shared" si="90"/>
        <v>22</v>
      </c>
      <c r="AF1904" s="198">
        <f t="shared" si="91"/>
        <v>25</v>
      </c>
      <c r="AG1904" s="178">
        <v>3</v>
      </c>
      <c r="AH1904" s="198" t="str">
        <f>IF(ISERROR(VLOOKUP($AG1904,Datos!$A$9:$E$13,2,0)),"",VLOOKUP($AG1904,Datos!$A$9:$E$13,2,0))</f>
        <v>3 Moderado</v>
      </c>
      <c r="AI1904" s="197" t="str">
        <f>IF(ISERROR(VLOOKUP($AJ1904,Datos!$D$8:$E$13,2,0)),0,VLOOKUP($AJ1904,Datos!$D$8:$E$13,2,0))</f>
        <v>Extremadamente Dañino</v>
      </c>
      <c r="AJ1904" s="198">
        <f>IF(ISERROR(VLOOKUP($X1904,Datos!$B$8:$E$13,3,0)), 0, VLOOKUP($X1904,Datos!$B$8:$E$13,3,0))</f>
        <v>4</v>
      </c>
      <c r="AK1904" s="198">
        <f>IF(ISERROR(VLOOKUP(AL1904,Datos!D1897:E1902,2,0)),0,VLOOKUP(AL1904,Datos!D1897:E1902,2,0))</f>
        <v>0</v>
      </c>
      <c r="AL1904" s="198">
        <f>IF(ISERROR(VLOOKUP(Y1904,Datos!B1897:E1902,3,0)),0,VLOOKUP(Y1904,Datos!B1897:E1902,3,0))</f>
        <v>0</v>
      </c>
      <c r="AM1904" s="198">
        <f t="shared" si="92"/>
        <v>4</v>
      </c>
      <c r="AN1904" s="198" t="str">
        <f>IF(ISERROR(VLOOKUP($AM1904,Datos!$I$24:$J$28,2,0)),"-",VLOOKUP($AM1904,Datos!$I$24:$J$28,2,0))</f>
        <v>Moderado</v>
      </c>
    </row>
    <row r="1905" spans="1:40" s="199" customFormat="1">
      <c r="A1905" s="196"/>
      <c r="B1905" s="177"/>
      <c r="C1905" s="177"/>
      <c r="D1905" s="177"/>
      <c r="E1905" s="177"/>
      <c r="F1905" s="177"/>
      <c r="G1905" s="177"/>
      <c r="H1905" s="177"/>
      <c r="I1905" s="177"/>
      <c r="J1905" s="177"/>
      <c r="K1905" s="177"/>
      <c r="L1905" s="177"/>
      <c r="M1905" s="178" t="s">
        <v>191</v>
      </c>
      <c r="N1905" s="178" t="s">
        <v>194</v>
      </c>
      <c r="O1905" s="198">
        <f>IF( AND($M1905&lt;&gt;"", $N1905&lt;&gt;""), VLOOKUP( IF(ISERROR(VLOOKUP($M1905,Datos!$B$8:$C$13,2,0)),0,VLOOKUP($M1905,Datos!$B$8:$C$13,2,0)), Datos!$I$9:$N$13, IF(ISERROR(VLOOKUP($N1905,Datos!$B$17:$C$21,2,0)),0,VLOOKUP($N1905, Datos!$B$17:$C$21,2,0)+1),  0),  "-")</f>
        <v>22</v>
      </c>
      <c r="P1905" s="177"/>
      <c r="Q1905" s="177"/>
      <c r="R1905" s="177"/>
      <c r="S1905" s="178" t="s">
        <v>40</v>
      </c>
      <c r="T1905" s="198" t="str">
        <f>IF(ISERROR(VLOOKUP($S1905,Datos!$B$25:$C$29,2,0)),"", VLOOKUP($S1905,Datos!$B$25:$C$29,2,0))</f>
        <v>Alta</v>
      </c>
      <c r="U1905" s="198" t="str">
        <f>VLOOKUP($S1905,'Efectividad de Controles'!$B$5:$D$9,3,0)</f>
        <v>Impacto / Probabilidad</v>
      </c>
      <c r="V1905" s="177"/>
      <c r="W1905" s="177"/>
      <c r="X1905" s="178" t="s">
        <v>191</v>
      </c>
      <c r="Y1905" s="178" t="s">
        <v>196</v>
      </c>
      <c r="Z1905" s="198">
        <f>IF( AND($X1905&lt;&gt;"", $Y1905&lt;&gt;""), VLOOKUP( IF(ISERROR(VLOOKUP($X1905,Datos!$B$8:$C$13,2,0)),0,VLOOKUP($X1905,Datos!$B$8:$C$13,2,0)), Datos!$I$9:$N$13, IF(ISERROR(VLOOKUP($Y1905,Datos!$B$17:$C$21,2,0)),0,VLOOKUP($Y1905, Datos!$B$17:$C$21,2,0)+1),  0),  "-")</f>
        <v>25</v>
      </c>
      <c r="AA1905" s="177"/>
      <c r="AB1905" s="177"/>
      <c r="AC1905" s="179"/>
      <c r="AD1905" s="180"/>
      <c r="AE1905" s="198">
        <f t="shared" si="90"/>
        <v>22</v>
      </c>
      <c r="AF1905" s="198">
        <f t="shared" si="91"/>
        <v>25</v>
      </c>
      <c r="AG1905" s="178">
        <v>3</v>
      </c>
      <c r="AH1905" s="198" t="str">
        <f>IF(ISERROR(VLOOKUP($AG1905,Datos!$A$9:$E$13,2,0)),"",VLOOKUP($AG1905,Datos!$A$9:$E$13,2,0))</f>
        <v>3 Moderado</v>
      </c>
      <c r="AI1905" s="197" t="str">
        <f>IF(ISERROR(VLOOKUP($AJ1905,Datos!$D$8:$E$13,2,0)),0,VLOOKUP($AJ1905,Datos!$D$8:$E$13,2,0))</f>
        <v>Extremadamente Dañino</v>
      </c>
      <c r="AJ1905" s="198">
        <f>IF(ISERROR(VLOOKUP($X1905,Datos!$B$8:$E$13,3,0)), 0, VLOOKUP($X1905,Datos!$B$8:$E$13,3,0))</f>
        <v>4</v>
      </c>
      <c r="AK1905" s="198">
        <f>IF(ISERROR(VLOOKUP(AL1905,Datos!D1898:E1903,2,0)),0,VLOOKUP(AL1905,Datos!D1898:E1903,2,0))</f>
        <v>0</v>
      </c>
      <c r="AL1905" s="198">
        <f>IF(ISERROR(VLOOKUP(Y1905,Datos!B1898:E1903,3,0)),0,VLOOKUP(Y1905,Datos!B1898:E1903,3,0))</f>
        <v>0</v>
      </c>
      <c r="AM1905" s="198">
        <f t="shared" si="92"/>
        <v>4</v>
      </c>
      <c r="AN1905" s="198" t="str">
        <f>IF(ISERROR(VLOOKUP($AM1905,Datos!$I$24:$J$28,2,0)),"-",VLOOKUP($AM1905,Datos!$I$24:$J$28,2,0))</f>
        <v>Moderado</v>
      </c>
    </row>
    <row r="1906" spans="1:40" s="199" customFormat="1">
      <c r="A1906" s="196"/>
      <c r="B1906" s="177"/>
      <c r="C1906" s="177"/>
      <c r="D1906" s="177"/>
      <c r="E1906" s="177"/>
      <c r="F1906" s="177"/>
      <c r="G1906" s="177"/>
      <c r="H1906" s="177"/>
      <c r="I1906" s="177"/>
      <c r="J1906" s="177"/>
      <c r="K1906" s="177"/>
      <c r="L1906" s="177"/>
      <c r="M1906" s="178" t="s">
        <v>191</v>
      </c>
      <c r="N1906" s="178" t="s">
        <v>194</v>
      </c>
      <c r="O1906" s="198">
        <f>IF( AND($M1906&lt;&gt;"", $N1906&lt;&gt;""), VLOOKUP( IF(ISERROR(VLOOKUP($M1906,Datos!$B$8:$C$13,2,0)),0,VLOOKUP($M1906,Datos!$B$8:$C$13,2,0)), Datos!$I$9:$N$13, IF(ISERROR(VLOOKUP($N1906,Datos!$B$17:$C$21,2,0)),0,VLOOKUP($N1906, Datos!$B$17:$C$21,2,0)+1),  0),  "-")</f>
        <v>22</v>
      </c>
      <c r="P1906" s="177"/>
      <c r="Q1906" s="177"/>
      <c r="R1906" s="177"/>
      <c r="S1906" s="178" t="s">
        <v>40</v>
      </c>
      <c r="T1906" s="198" t="str">
        <f>IF(ISERROR(VLOOKUP($S1906,Datos!$B$25:$C$29,2,0)),"", VLOOKUP($S1906,Datos!$B$25:$C$29,2,0))</f>
        <v>Alta</v>
      </c>
      <c r="U1906" s="198" t="str">
        <f>VLOOKUP($S1906,'Efectividad de Controles'!$B$5:$D$9,3,0)</f>
        <v>Impacto / Probabilidad</v>
      </c>
      <c r="V1906" s="177"/>
      <c r="W1906" s="177"/>
      <c r="X1906" s="178" t="s">
        <v>191</v>
      </c>
      <c r="Y1906" s="178" t="s">
        <v>196</v>
      </c>
      <c r="Z1906" s="198">
        <f>IF( AND($X1906&lt;&gt;"", $Y1906&lt;&gt;""), VLOOKUP( IF(ISERROR(VLOOKUP($X1906,Datos!$B$8:$C$13,2,0)),0,VLOOKUP($X1906,Datos!$B$8:$C$13,2,0)), Datos!$I$9:$N$13, IF(ISERROR(VLOOKUP($Y1906,Datos!$B$17:$C$21,2,0)),0,VLOOKUP($Y1906, Datos!$B$17:$C$21,2,0)+1),  0),  "-")</f>
        <v>25</v>
      </c>
      <c r="AA1906" s="177"/>
      <c r="AB1906" s="177"/>
      <c r="AC1906" s="179"/>
      <c r="AD1906" s="180"/>
      <c r="AE1906" s="198">
        <f t="shared" si="90"/>
        <v>22</v>
      </c>
      <c r="AF1906" s="198">
        <f t="shared" si="91"/>
        <v>25</v>
      </c>
      <c r="AG1906" s="178">
        <v>3</v>
      </c>
      <c r="AH1906" s="198" t="str">
        <f>IF(ISERROR(VLOOKUP($AG1906,Datos!$A$9:$E$13,2,0)),"",VLOOKUP($AG1906,Datos!$A$9:$E$13,2,0))</f>
        <v>3 Moderado</v>
      </c>
      <c r="AI1906" s="197" t="str">
        <f>IF(ISERROR(VLOOKUP($AJ1906,Datos!$D$8:$E$13,2,0)),0,VLOOKUP($AJ1906,Datos!$D$8:$E$13,2,0))</f>
        <v>Extremadamente Dañino</v>
      </c>
      <c r="AJ1906" s="198">
        <f>IF(ISERROR(VLOOKUP($X1906,Datos!$B$8:$E$13,3,0)), 0, VLOOKUP($X1906,Datos!$B$8:$E$13,3,0))</f>
        <v>4</v>
      </c>
      <c r="AK1906" s="198">
        <f>IF(ISERROR(VLOOKUP(AL1906,Datos!D1899:E1904,2,0)),0,VLOOKUP(AL1906,Datos!D1899:E1904,2,0))</f>
        <v>0</v>
      </c>
      <c r="AL1906" s="198">
        <f>IF(ISERROR(VLOOKUP(Y1906,Datos!B1899:E1904,3,0)),0,VLOOKUP(Y1906,Datos!B1899:E1904,3,0))</f>
        <v>0</v>
      </c>
      <c r="AM1906" s="198">
        <f t="shared" si="92"/>
        <v>4</v>
      </c>
      <c r="AN1906" s="198" t="str">
        <f>IF(ISERROR(VLOOKUP($AM1906,Datos!$I$24:$J$28,2,0)),"-",VLOOKUP($AM1906,Datos!$I$24:$J$28,2,0))</f>
        <v>Moderado</v>
      </c>
    </row>
    <row r="1907" spans="1:40" s="199" customFormat="1">
      <c r="A1907" s="196"/>
      <c r="B1907" s="177"/>
      <c r="C1907" s="177"/>
      <c r="D1907" s="177"/>
      <c r="E1907" s="177"/>
      <c r="F1907" s="177"/>
      <c r="G1907" s="177"/>
      <c r="H1907" s="177"/>
      <c r="I1907" s="177"/>
      <c r="J1907" s="177"/>
      <c r="K1907" s="177"/>
      <c r="L1907" s="177"/>
      <c r="M1907" s="178" t="s">
        <v>191</v>
      </c>
      <c r="N1907" s="178" t="s">
        <v>194</v>
      </c>
      <c r="O1907" s="198">
        <f>IF( AND($M1907&lt;&gt;"", $N1907&lt;&gt;""), VLOOKUP( IF(ISERROR(VLOOKUP($M1907,Datos!$B$8:$C$13,2,0)),0,VLOOKUP($M1907,Datos!$B$8:$C$13,2,0)), Datos!$I$9:$N$13, IF(ISERROR(VLOOKUP($N1907,Datos!$B$17:$C$21,2,0)),0,VLOOKUP($N1907, Datos!$B$17:$C$21,2,0)+1),  0),  "-")</f>
        <v>22</v>
      </c>
      <c r="P1907" s="177"/>
      <c r="Q1907" s="177"/>
      <c r="R1907" s="177"/>
      <c r="S1907" s="178" t="s">
        <v>40</v>
      </c>
      <c r="T1907" s="198" t="str">
        <f>IF(ISERROR(VLOOKUP($S1907,Datos!$B$25:$C$29,2,0)),"", VLOOKUP($S1907,Datos!$B$25:$C$29,2,0))</f>
        <v>Alta</v>
      </c>
      <c r="U1907" s="198" t="str">
        <f>VLOOKUP($S1907,'Efectividad de Controles'!$B$5:$D$9,3,0)</f>
        <v>Impacto / Probabilidad</v>
      </c>
      <c r="V1907" s="177"/>
      <c r="W1907" s="177"/>
      <c r="X1907" s="178" t="s">
        <v>191</v>
      </c>
      <c r="Y1907" s="178" t="s">
        <v>196</v>
      </c>
      <c r="Z1907" s="198">
        <f>IF( AND($X1907&lt;&gt;"", $Y1907&lt;&gt;""), VLOOKUP( IF(ISERROR(VLOOKUP($X1907,Datos!$B$8:$C$13,2,0)),0,VLOOKUP($X1907,Datos!$B$8:$C$13,2,0)), Datos!$I$9:$N$13, IF(ISERROR(VLOOKUP($Y1907,Datos!$B$17:$C$21,2,0)),0,VLOOKUP($Y1907, Datos!$B$17:$C$21,2,0)+1),  0),  "-")</f>
        <v>25</v>
      </c>
      <c r="AA1907" s="177"/>
      <c r="AB1907" s="177"/>
      <c r="AC1907" s="179"/>
      <c r="AD1907" s="180"/>
      <c r="AE1907" s="198">
        <f t="shared" si="90"/>
        <v>22</v>
      </c>
      <c r="AF1907" s="198">
        <f t="shared" si="91"/>
        <v>25</v>
      </c>
      <c r="AG1907" s="178">
        <v>3</v>
      </c>
      <c r="AH1907" s="198" t="str">
        <f>IF(ISERROR(VLOOKUP($AG1907,Datos!$A$9:$E$13,2,0)),"",VLOOKUP($AG1907,Datos!$A$9:$E$13,2,0))</f>
        <v>3 Moderado</v>
      </c>
      <c r="AI1907" s="197" t="str">
        <f>IF(ISERROR(VLOOKUP($AJ1907,Datos!$D$8:$E$13,2,0)),0,VLOOKUP($AJ1907,Datos!$D$8:$E$13,2,0))</f>
        <v>Extremadamente Dañino</v>
      </c>
      <c r="AJ1907" s="198">
        <f>IF(ISERROR(VLOOKUP($X1907,Datos!$B$8:$E$13,3,0)), 0, VLOOKUP($X1907,Datos!$B$8:$E$13,3,0))</f>
        <v>4</v>
      </c>
      <c r="AK1907" s="198">
        <f>IF(ISERROR(VLOOKUP(AL1907,Datos!D1900:E1905,2,0)),0,VLOOKUP(AL1907,Datos!D1900:E1905,2,0))</f>
        <v>0</v>
      </c>
      <c r="AL1907" s="198">
        <f>IF(ISERROR(VLOOKUP(Y1907,Datos!B1900:E1905,3,0)),0,VLOOKUP(Y1907,Datos!B1900:E1905,3,0))</f>
        <v>0</v>
      </c>
      <c r="AM1907" s="198">
        <f t="shared" si="92"/>
        <v>4</v>
      </c>
      <c r="AN1907" s="198" t="str">
        <f>IF(ISERROR(VLOOKUP($AM1907,Datos!$I$24:$J$28,2,0)),"-",VLOOKUP($AM1907,Datos!$I$24:$J$28,2,0))</f>
        <v>Moderado</v>
      </c>
    </row>
    <row r="1908" spans="1:40" s="199" customFormat="1">
      <c r="A1908" s="196"/>
      <c r="B1908" s="177"/>
      <c r="C1908" s="177"/>
      <c r="D1908" s="177"/>
      <c r="E1908" s="177"/>
      <c r="F1908" s="177"/>
      <c r="G1908" s="177"/>
      <c r="H1908" s="177"/>
      <c r="I1908" s="177"/>
      <c r="J1908" s="177"/>
      <c r="K1908" s="177"/>
      <c r="L1908" s="177"/>
      <c r="M1908" s="178" t="s">
        <v>191</v>
      </c>
      <c r="N1908" s="178" t="s">
        <v>194</v>
      </c>
      <c r="O1908" s="198">
        <f>IF( AND($M1908&lt;&gt;"", $N1908&lt;&gt;""), VLOOKUP( IF(ISERROR(VLOOKUP($M1908,Datos!$B$8:$C$13,2,0)),0,VLOOKUP($M1908,Datos!$B$8:$C$13,2,0)), Datos!$I$9:$N$13, IF(ISERROR(VLOOKUP($N1908,Datos!$B$17:$C$21,2,0)),0,VLOOKUP($N1908, Datos!$B$17:$C$21,2,0)+1),  0),  "-")</f>
        <v>22</v>
      </c>
      <c r="P1908" s="177"/>
      <c r="Q1908" s="177"/>
      <c r="R1908" s="177"/>
      <c r="S1908" s="178" t="s">
        <v>40</v>
      </c>
      <c r="T1908" s="198" t="str">
        <f>IF(ISERROR(VLOOKUP($S1908,Datos!$B$25:$C$29,2,0)),"", VLOOKUP($S1908,Datos!$B$25:$C$29,2,0))</f>
        <v>Alta</v>
      </c>
      <c r="U1908" s="198" t="str">
        <f>VLOOKUP($S1908,'Efectividad de Controles'!$B$5:$D$9,3,0)</f>
        <v>Impacto / Probabilidad</v>
      </c>
      <c r="V1908" s="177"/>
      <c r="W1908" s="177"/>
      <c r="X1908" s="178" t="s">
        <v>191</v>
      </c>
      <c r="Y1908" s="178" t="s">
        <v>196</v>
      </c>
      <c r="Z1908" s="198">
        <f>IF( AND($X1908&lt;&gt;"", $Y1908&lt;&gt;""), VLOOKUP( IF(ISERROR(VLOOKUP($X1908,Datos!$B$8:$C$13,2,0)),0,VLOOKUP($X1908,Datos!$B$8:$C$13,2,0)), Datos!$I$9:$N$13, IF(ISERROR(VLOOKUP($Y1908,Datos!$B$17:$C$21,2,0)),0,VLOOKUP($Y1908, Datos!$B$17:$C$21,2,0)+1),  0),  "-")</f>
        <v>25</v>
      </c>
      <c r="AA1908" s="177"/>
      <c r="AB1908" s="177"/>
      <c r="AC1908" s="179"/>
      <c r="AD1908" s="180"/>
      <c r="AE1908" s="198">
        <f t="shared" si="90"/>
        <v>22</v>
      </c>
      <c r="AF1908" s="198">
        <f t="shared" si="91"/>
        <v>25</v>
      </c>
      <c r="AG1908" s="178">
        <v>3</v>
      </c>
      <c r="AH1908" s="198" t="str">
        <f>IF(ISERROR(VLOOKUP($AG1908,Datos!$A$9:$E$13,2,0)),"",VLOOKUP($AG1908,Datos!$A$9:$E$13,2,0))</f>
        <v>3 Moderado</v>
      </c>
      <c r="AI1908" s="197" t="str">
        <f>IF(ISERROR(VLOOKUP($AJ1908,Datos!$D$8:$E$13,2,0)),0,VLOOKUP($AJ1908,Datos!$D$8:$E$13,2,0))</f>
        <v>Extremadamente Dañino</v>
      </c>
      <c r="AJ1908" s="198">
        <f>IF(ISERROR(VLOOKUP($X1908,Datos!$B$8:$E$13,3,0)), 0, VLOOKUP($X1908,Datos!$B$8:$E$13,3,0))</f>
        <v>4</v>
      </c>
      <c r="AK1908" s="198">
        <f>IF(ISERROR(VLOOKUP(AL1908,Datos!D1901:E1906,2,0)),0,VLOOKUP(AL1908,Datos!D1901:E1906,2,0))</f>
        <v>0</v>
      </c>
      <c r="AL1908" s="198">
        <f>IF(ISERROR(VLOOKUP(Y1908,Datos!B1901:E1906,3,0)),0,VLOOKUP(Y1908,Datos!B1901:E1906,3,0))</f>
        <v>0</v>
      </c>
      <c r="AM1908" s="198">
        <f t="shared" si="92"/>
        <v>4</v>
      </c>
      <c r="AN1908" s="198" t="str">
        <f>IF(ISERROR(VLOOKUP($AM1908,Datos!$I$24:$J$28,2,0)),"-",VLOOKUP($AM1908,Datos!$I$24:$J$28,2,0))</f>
        <v>Moderado</v>
      </c>
    </row>
    <row r="1909" spans="1:40" s="199" customFormat="1">
      <c r="A1909" s="196"/>
      <c r="B1909" s="177"/>
      <c r="C1909" s="177"/>
      <c r="D1909" s="177"/>
      <c r="E1909" s="177"/>
      <c r="F1909" s="177"/>
      <c r="G1909" s="177"/>
      <c r="H1909" s="177"/>
      <c r="I1909" s="177"/>
      <c r="J1909" s="177"/>
      <c r="K1909" s="177"/>
      <c r="L1909" s="177"/>
      <c r="M1909" s="178" t="s">
        <v>191</v>
      </c>
      <c r="N1909" s="178" t="s">
        <v>194</v>
      </c>
      <c r="O1909" s="198">
        <f>IF( AND($M1909&lt;&gt;"", $N1909&lt;&gt;""), VLOOKUP( IF(ISERROR(VLOOKUP($M1909,Datos!$B$8:$C$13,2,0)),0,VLOOKUP($M1909,Datos!$B$8:$C$13,2,0)), Datos!$I$9:$N$13, IF(ISERROR(VLOOKUP($N1909,Datos!$B$17:$C$21,2,0)),0,VLOOKUP($N1909, Datos!$B$17:$C$21,2,0)+1),  0),  "-")</f>
        <v>22</v>
      </c>
      <c r="P1909" s="177"/>
      <c r="Q1909" s="177"/>
      <c r="R1909" s="177"/>
      <c r="S1909" s="178" t="s">
        <v>40</v>
      </c>
      <c r="T1909" s="198" t="str">
        <f>IF(ISERROR(VLOOKUP($S1909,Datos!$B$25:$C$29,2,0)),"", VLOOKUP($S1909,Datos!$B$25:$C$29,2,0))</f>
        <v>Alta</v>
      </c>
      <c r="U1909" s="198" t="str">
        <f>VLOOKUP($S1909,'Efectividad de Controles'!$B$5:$D$9,3,0)</f>
        <v>Impacto / Probabilidad</v>
      </c>
      <c r="V1909" s="177"/>
      <c r="W1909" s="177"/>
      <c r="X1909" s="178" t="s">
        <v>191</v>
      </c>
      <c r="Y1909" s="178" t="s">
        <v>196</v>
      </c>
      <c r="Z1909" s="198">
        <f>IF( AND($X1909&lt;&gt;"", $Y1909&lt;&gt;""), VLOOKUP( IF(ISERROR(VLOOKUP($X1909,Datos!$B$8:$C$13,2,0)),0,VLOOKUP($X1909,Datos!$B$8:$C$13,2,0)), Datos!$I$9:$N$13, IF(ISERROR(VLOOKUP($Y1909,Datos!$B$17:$C$21,2,0)),0,VLOOKUP($Y1909, Datos!$B$17:$C$21,2,0)+1),  0),  "-")</f>
        <v>25</v>
      </c>
      <c r="AA1909" s="177"/>
      <c r="AB1909" s="177"/>
      <c r="AC1909" s="179"/>
      <c r="AD1909" s="180"/>
      <c r="AE1909" s="198">
        <f t="shared" si="90"/>
        <v>22</v>
      </c>
      <c r="AF1909" s="198">
        <f t="shared" si="91"/>
        <v>25</v>
      </c>
      <c r="AG1909" s="178">
        <v>3</v>
      </c>
      <c r="AH1909" s="198" t="str">
        <f>IF(ISERROR(VLOOKUP($AG1909,Datos!$A$9:$E$13,2,0)),"",VLOOKUP($AG1909,Datos!$A$9:$E$13,2,0))</f>
        <v>3 Moderado</v>
      </c>
      <c r="AI1909" s="197" t="str">
        <f>IF(ISERROR(VLOOKUP($AJ1909,Datos!$D$8:$E$13,2,0)),0,VLOOKUP($AJ1909,Datos!$D$8:$E$13,2,0))</f>
        <v>Extremadamente Dañino</v>
      </c>
      <c r="AJ1909" s="198">
        <f>IF(ISERROR(VLOOKUP($X1909,Datos!$B$8:$E$13,3,0)), 0, VLOOKUP($X1909,Datos!$B$8:$E$13,3,0))</f>
        <v>4</v>
      </c>
      <c r="AK1909" s="198">
        <f>IF(ISERROR(VLOOKUP(AL1909,Datos!D1902:E1907,2,0)),0,VLOOKUP(AL1909,Datos!D1902:E1907,2,0))</f>
        <v>0</v>
      </c>
      <c r="AL1909" s="198">
        <f>IF(ISERROR(VLOOKUP(Y1909,Datos!B1902:E1907,3,0)),0,VLOOKUP(Y1909,Datos!B1902:E1907,3,0))</f>
        <v>0</v>
      </c>
      <c r="AM1909" s="198">
        <f t="shared" si="92"/>
        <v>4</v>
      </c>
      <c r="AN1909" s="198" t="str">
        <f>IF(ISERROR(VLOOKUP($AM1909,Datos!$I$24:$J$28,2,0)),"-",VLOOKUP($AM1909,Datos!$I$24:$J$28,2,0))</f>
        <v>Moderado</v>
      </c>
    </row>
    <row r="1910" spans="1:40" s="199" customFormat="1">
      <c r="A1910" s="196"/>
      <c r="B1910" s="177"/>
      <c r="C1910" s="177"/>
      <c r="D1910" s="177"/>
      <c r="E1910" s="177"/>
      <c r="F1910" s="177"/>
      <c r="G1910" s="177"/>
      <c r="H1910" s="177"/>
      <c r="I1910" s="177"/>
      <c r="J1910" s="177"/>
      <c r="K1910" s="177"/>
      <c r="L1910" s="177"/>
      <c r="M1910" s="178" t="s">
        <v>191</v>
      </c>
      <c r="N1910" s="178" t="s">
        <v>194</v>
      </c>
      <c r="O1910" s="198">
        <f>IF( AND($M1910&lt;&gt;"", $N1910&lt;&gt;""), VLOOKUP( IF(ISERROR(VLOOKUP($M1910,Datos!$B$8:$C$13,2,0)),0,VLOOKUP($M1910,Datos!$B$8:$C$13,2,0)), Datos!$I$9:$N$13, IF(ISERROR(VLOOKUP($N1910,Datos!$B$17:$C$21,2,0)),0,VLOOKUP($N1910, Datos!$B$17:$C$21,2,0)+1),  0),  "-")</f>
        <v>22</v>
      </c>
      <c r="P1910" s="177"/>
      <c r="Q1910" s="177"/>
      <c r="R1910" s="177"/>
      <c r="S1910" s="178" t="s">
        <v>40</v>
      </c>
      <c r="T1910" s="198" t="str">
        <f>IF(ISERROR(VLOOKUP($S1910,Datos!$B$25:$C$29,2,0)),"", VLOOKUP($S1910,Datos!$B$25:$C$29,2,0))</f>
        <v>Alta</v>
      </c>
      <c r="U1910" s="198" t="str">
        <f>VLOOKUP($S1910,'Efectividad de Controles'!$B$5:$D$9,3,0)</f>
        <v>Impacto / Probabilidad</v>
      </c>
      <c r="V1910" s="177"/>
      <c r="W1910" s="177"/>
      <c r="X1910" s="178" t="s">
        <v>191</v>
      </c>
      <c r="Y1910" s="178" t="s">
        <v>196</v>
      </c>
      <c r="Z1910" s="198">
        <f>IF( AND($X1910&lt;&gt;"", $Y1910&lt;&gt;""), VLOOKUP( IF(ISERROR(VLOOKUP($X1910,Datos!$B$8:$C$13,2,0)),0,VLOOKUP($X1910,Datos!$B$8:$C$13,2,0)), Datos!$I$9:$N$13, IF(ISERROR(VLOOKUP($Y1910,Datos!$B$17:$C$21,2,0)),0,VLOOKUP($Y1910, Datos!$B$17:$C$21,2,0)+1),  0),  "-")</f>
        <v>25</v>
      </c>
      <c r="AA1910" s="177"/>
      <c r="AB1910" s="177"/>
      <c r="AC1910" s="179"/>
      <c r="AD1910" s="180"/>
      <c r="AE1910" s="198">
        <f t="shared" si="90"/>
        <v>22</v>
      </c>
      <c r="AF1910" s="198">
        <f t="shared" si="91"/>
        <v>25</v>
      </c>
      <c r="AG1910" s="178">
        <v>3</v>
      </c>
      <c r="AH1910" s="198" t="str">
        <f>IF(ISERROR(VLOOKUP($AG1910,Datos!$A$9:$E$13,2,0)),"",VLOOKUP($AG1910,Datos!$A$9:$E$13,2,0))</f>
        <v>3 Moderado</v>
      </c>
      <c r="AI1910" s="197" t="str">
        <f>IF(ISERROR(VLOOKUP($AJ1910,Datos!$D$8:$E$13,2,0)),0,VLOOKUP($AJ1910,Datos!$D$8:$E$13,2,0))</f>
        <v>Extremadamente Dañino</v>
      </c>
      <c r="AJ1910" s="198">
        <f>IF(ISERROR(VLOOKUP($X1910,Datos!$B$8:$E$13,3,0)), 0, VLOOKUP($X1910,Datos!$B$8:$E$13,3,0))</f>
        <v>4</v>
      </c>
      <c r="AK1910" s="198">
        <f>IF(ISERROR(VLOOKUP(AL1910,Datos!D1903:E1908,2,0)),0,VLOOKUP(AL1910,Datos!D1903:E1908,2,0))</f>
        <v>0</v>
      </c>
      <c r="AL1910" s="198">
        <f>IF(ISERROR(VLOOKUP(Y1910,Datos!B1903:E1908,3,0)),0,VLOOKUP(Y1910,Datos!B1903:E1908,3,0))</f>
        <v>0</v>
      </c>
      <c r="AM1910" s="198">
        <f t="shared" si="92"/>
        <v>4</v>
      </c>
      <c r="AN1910" s="198" t="str">
        <f>IF(ISERROR(VLOOKUP($AM1910,Datos!$I$24:$J$28,2,0)),"-",VLOOKUP($AM1910,Datos!$I$24:$J$28,2,0))</f>
        <v>Moderado</v>
      </c>
    </row>
    <row r="1911" spans="1:40" s="199" customFormat="1">
      <c r="A1911" s="196"/>
      <c r="B1911" s="177"/>
      <c r="C1911" s="177"/>
      <c r="D1911" s="177"/>
      <c r="E1911" s="177"/>
      <c r="F1911" s="177"/>
      <c r="G1911" s="177"/>
      <c r="H1911" s="177"/>
      <c r="I1911" s="177"/>
      <c r="J1911" s="177"/>
      <c r="K1911" s="177"/>
      <c r="L1911" s="177"/>
      <c r="M1911" s="178" t="s">
        <v>191</v>
      </c>
      <c r="N1911" s="178" t="s">
        <v>194</v>
      </c>
      <c r="O1911" s="198">
        <f>IF( AND($M1911&lt;&gt;"", $N1911&lt;&gt;""), VLOOKUP( IF(ISERROR(VLOOKUP($M1911,Datos!$B$8:$C$13,2,0)),0,VLOOKUP($M1911,Datos!$B$8:$C$13,2,0)), Datos!$I$9:$N$13, IF(ISERROR(VLOOKUP($N1911,Datos!$B$17:$C$21,2,0)),0,VLOOKUP($N1911, Datos!$B$17:$C$21,2,0)+1),  0),  "-")</f>
        <v>22</v>
      </c>
      <c r="P1911" s="177"/>
      <c r="Q1911" s="177"/>
      <c r="R1911" s="177"/>
      <c r="S1911" s="178" t="s">
        <v>40</v>
      </c>
      <c r="T1911" s="198" t="str">
        <f>IF(ISERROR(VLOOKUP($S1911,Datos!$B$25:$C$29,2,0)),"", VLOOKUP($S1911,Datos!$B$25:$C$29,2,0))</f>
        <v>Alta</v>
      </c>
      <c r="U1911" s="198" t="str">
        <f>VLOOKUP($S1911,'Efectividad de Controles'!$B$5:$D$9,3,0)</f>
        <v>Impacto / Probabilidad</v>
      </c>
      <c r="V1911" s="177"/>
      <c r="W1911" s="177"/>
      <c r="X1911" s="178" t="s">
        <v>191</v>
      </c>
      <c r="Y1911" s="178" t="s">
        <v>196</v>
      </c>
      <c r="Z1911" s="198">
        <f>IF( AND($X1911&lt;&gt;"", $Y1911&lt;&gt;""), VLOOKUP( IF(ISERROR(VLOOKUP($X1911,Datos!$B$8:$C$13,2,0)),0,VLOOKUP($X1911,Datos!$B$8:$C$13,2,0)), Datos!$I$9:$N$13, IF(ISERROR(VLOOKUP($Y1911,Datos!$B$17:$C$21,2,0)),0,VLOOKUP($Y1911, Datos!$B$17:$C$21,2,0)+1),  0),  "-")</f>
        <v>25</v>
      </c>
      <c r="AA1911" s="177"/>
      <c r="AB1911" s="177"/>
      <c r="AC1911" s="179"/>
      <c r="AD1911" s="180"/>
      <c r="AE1911" s="198">
        <f t="shared" si="90"/>
        <v>22</v>
      </c>
      <c r="AF1911" s="198">
        <f t="shared" si="91"/>
        <v>25</v>
      </c>
      <c r="AG1911" s="178">
        <v>3</v>
      </c>
      <c r="AH1911" s="198" t="str">
        <f>IF(ISERROR(VLOOKUP($AG1911,Datos!$A$9:$E$13,2,0)),"",VLOOKUP($AG1911,Datos!$A$9:$E$13,2,0))</f>
        <v>3 Moderado</v>
      </c>
      <c r="AI1911" s="197" t="str">
        <f>IF(ISERROR(VLOOKUP($AJ1911,Datos!$D$8:$E$13,2,0)),0,VLOOKUP($AJ1911,Datos!$D$8:$E$13,2,0))</f>
        <v>Extremadamente Dañino</v>
      </c>
      <c r="AJ1911" s="198">
        <f>IF(ISERROR(VLOOKUP($X1911,Datos!$B$8:$E$13,3,0)), 0, VLOOKUP($X1911,Datos!$B$8:$E$13,3,0))</f>
        <v>4</v>
      </c>
      <c r="AK1911" s="198">
        <f>IF(ISERROR(VLOOKUP(AL1911,Datos!D1904:E1909,2,0)),0,VLOOKUP(AL1911,Datos!D1904:E1909,2,0))</f>
        <v>0</v>
      </c>
      <c r="AL1911" s="198">
        <f>IF(ISERROR(VLOOKUP(Y1911,Datos!B1904:E1909,3,0)),0,VLOOKUP(Y1911,Datos!B1904:E1909,3,0))</f>
        <v>0</v>
      </c>
      <c r="AM1911" s="198">
        <f t="shared" si="92"/>
        <v>4</v>
      </c>
      <c r="AN1911" s="198" t="str">
        <f>IF(ISERROR(VLOOKUP($AM1911,Datos!$I$24:$J$28,2,0)),"-",VLOOKUP($AM1911,Datos!$I$24:$J$28,2,0))</f>
        <v>Moderado</v>
      </c>
    </row>
    <row r="1912" spans="1:40" s="199" customFormat="1">
      <c r="A1912" s="196"/>
      <c r="B1912" s="177"/>
      <c r="C1912" s="177"/>
      <c r="D1912" s="177"/>
      <c r="E1912" s="177"/>
      <c r="F1912" s="177"/>
      <c r="G1912" s="177"/>
      <c r="H1912" s="177"/>
      <c r="I1912" s="177"/>
      <c r="J1912" s="177"/>
      <c r="K1912" s="177"/>
      <c r="L1912" s="177"/>
      <c r="M1912" s="178" t="s">
        <v>191</v>
      </c>
      <c r="N1912" s="178" t="s">
        <v>194</v>
      </c>
      <c r="O1912" s="198">
        <f>IF( AND($M1912&lt;&gt;"", $N1912&lt;&gt;""), VLOOKUP( IF(ISERROR(VLOOKUP($M1912,Datos!$B$8:$C$13,2,0)),0,VLOOKUP($M1912,Datos!$B$8:$C$13,2,0)), Datos!$I$9:$N$13, IF(ISERROR(VLOOKUP($N1912,Datos!$B$17:$C$21,2,0)),0,VLOOKUP($N1912, Datos!$B$17:$C$21,2,0)+1),  0),  "-")</f>
        <v>22</v>
      </c>
      <c r="P1912" s="177"/>
      <c r="Q1912" s="177"/>
      <c r="R1912" s="177"/>
      <c r="S1912" s="178" t="s">
        <v>40</v>
      </c>
      <c r="T1912" s="198" t="str">
        <f>IF(ISERROR(VLOOKUP($S1912,Datos!$B$25:$C$29,2,0)),"", VLOOKUP($S1912,Datos!$B$25:$C$29,2,0))</f>
        <v>Alta</v>
      </c>
      <c r="U1912" s="198" t="str">
        <f>VLOOKUP($S1912,'Efectividad de Controles'!$B$5:$D$9,3,0)</f>
        <v>Impacto / Probabilidad</v>
      </c>
      <c r="V1912" s="177"/>
      <c r="W1912" s="177"/>
      <c r="X1912" s="178" t="s">
        <v>191</v>
      </c>
      <c r="Y1912" s="178" t="s">
        <v>196</v>
      </c>
      <c r="Z1912" s="198">
        <f>IF( AND($X1912&lt;&gt;"", $Y1912&lt;&gt;""), VLOOKUP( IF(ISERROR(VLOOKUP($X1912,Datos!$B$8:$C$13,2,0)),0,VLOOKUP($X1912,Datos!$B$8:$C$13,2,0)), Datos!$I$9:$N$13, IF(ISERROR(VLOOKUP($Y1912,Datos!$B$17:$C$21,2,0)),0,VLOOKUP($Y1912, Datos!$B$17:$C$21,2,0)+1),  0),  "-")</f>
        <v>25</v>
      </c>
      <c r="AA1912" s="177"/>
      <c r="AB1912" s="177"/>
      <c r="AC1912" s="179"/>
      <c r="AD1912" s="180"/>
      <c r="AE1912" s="198">
        <f t="shared" si="90"/>
        <v>22</v>
      </c>
      <c r="AF1912" s="198">
        <f t="shared" si="91"/>
        <v>25</v>
      </c>
      <c r="AG1912" s="178">
        <v>3</v>
      </c>
      <c r="AH1912" s="198" t="str">
        <f>IF(ISERROR(VLOOKUP($AG1912,Datos!$A$9:$E$13,2,0)),"",VLOOKUP($AG1912,Datos!$A$9:$E$13,2,0))</f>
        <v>3 Moderado</v>
      </c>
      <c r="AI1912" s="197" t="str">
        <f>IF(ISERROR(VLOOKUP($AJ1912,Datos!$D$8:$E$13,2,0)),0,VLOOKUP($AJ1912,Datos!$D$8:$E$13,2,0))</f>
        <v>Extremadamente Dañino</v>
      </c>
      <c r="AJ1912" s="198">
        <f>IF(ISERROR(VLOOKUP($X1912,Datos!$B$8:$E$13,3,0)), 0, VLOOKUP($X1912,Datos!$B$8:$E$13,3,0))</f>
        <v>4</v>
      </c>
      <c r="AK1912" s="198">
        <f>IF(ISERROR(VLOOKUP(AL1912,Datos!D1905:E1910,2,0)),0,VLOOKUP(AL1912,Datos!D1905:E1910,2,0))</f>
        <v>0</v>
      </c>
      <c r="AL1912" s="198">
        <f>IF(ISERROR(VLOOKUP(Y1912,Datos!B1905:E1910,3,0)),0,VLOOKUP(Y1912,Datos!B1905:E1910,3,0))</f>
        <v>0</v>
      </c>
      <c r="AM1912" s="198">
        <f t="shared" si="92"/>
        <v>4</v>
      </c>
      <c r="AN1912" s="198" t="str">
        <f>IF(ISERROR(VLOOKUP($AM1912,Datos!$I$24:$J$28,2,0)),"-",VLOOKUP($AM1912,Datos!$I$24:$J$28,2,0))</f>
        <v>Moderado</v>
      </c>
    </row>
    <row r="1913" spans="1:40" s="199" customFormat="1">
      <c r="A1913" s="196"/>
      <c r="B1913" s="177"/>
      <c r="C1913" s="177"/>
      <c r="D1913" s="177"/>
      <c r="E1913" s="177"/>
      <c r="F1913" s="177"/>
      <c r="G1913" s="177"/>
      <c r="H1913" s="177"/>
      <c r="I1913" s="177"/>
      <c r="J1913" s="177"/>
      <c r="K1913" s="177"/>
      <c r="L1913" s="177"/>
      <c r="M1913" s="178" t="s">
        <v>191</v>
      </c>
      <c r="N1913" s="178" t="s">
        <v>194</v>
      </c>
      <c r="O1913" s="198">
        <f>IF( AND($M1913&lt;&gt;"", $N1913&lt;&gt;""), VLOOKUP( IF(ISERROR(VLOOKUP($M1913,Datos!$B$8:$C$13,2,0)),0,VLOOKUP($M1913,Datos!$B$8:$C$13,2,0)), Datos!$I$9:$N$13, IF(ISERROR(VLOOKUP($N1913,Datos!$B$17:$C$21,2,0)),0,VLOOKUP($N1913, Datos!$B$17:$C$21,2,0)+1),  0),  "-")</f>
        <v>22</v>
      </c>
      <c r="P1913" s="177"/>
      <c r="Q1913" s="177"/>
      <c r="R1913" s="177"/>
      <c r="S1913" s="178" t="s">
        <v>40</v>
      </c>
      <c r="T1913" s="198" t="str">
        <f>IF(ISERROR(VLOOKUP($S1913,Datos!$B$25:$C$29,2,0)),"", VLOOKUP($S1913,Datos!$B$25:$C$29,2,0))</f>
        <v>Alta</v>
      </c>
      <c r="U1913" s="198" t="str">
        <f>VLOOKUP($S1913,'Efectividad de Controles'!$B$5:$D$9,3,0)</f>
        <v>Impacto / Probabilidad</v>
      </c>
      <c r="V1913" s="177"/>
      <c r="W1913" s="177"/>
      <c r="X1913" s="178" t="s">
        <v>191</v>
      </c>
      <c r="Y1913" s="178" t="s">
        <v>196</v>
      </c>
      <c r="Z1913" s="198">
        <f>IF( AND($X1913&lt;&gt;"", $Y1913&lt;&gt;""), VLOOKUP( IF(ISERROR(VLOOKUP($X1913,Datos!$B$8:$C$13,2,0)),0,VLOOKUP($X1913,Datos!$B$8:$C$13,2,0)), Datos!$I$9:$N$13, IF(ISERROR(VLOOKUP($Y1913,Datos!$B$17:$C$21,2,0)),0,VLOOKUP($Y1913, Datos!$B$17:$C$21,2,0)+1),  0),  "-")</f>
        <v>25</v>
      </c>
      <c r="AA1913" s="177"/>
      <c r="AB1913" s="177"/>
      <c r="AC1913" s="179"/>
      <c r="AD1913" s="180"/>
      <c r="AE1913" s="198">
        <f t="shared" si="90"/>
        <v>22</v>
      </c>
      <c r="AF1913" s="198">
        <f t="shared" si="91"/>
        <v>25</v>
      </c>
      <c r="AG1913" s="178">
        <v>3</v>
      </c>
      <c r="AH1913" s="198" t="str">
        <f>IF(ISERROR(VLOOKUP($AG1913,Datos!$A$9:$E$13,2,0)),"",VLOOKUP($AG1913,Datos!$A$9:$E$13,2,0))</f>
        <v>3 Moderado</v>
      </c>
      <c r="AI1913" s="197" t="str">
        <f>IF(ISERROR(VLOOKUP($AJ1913,Datos!$D$8:$E$13,2,0)),0,VLOOKUP($AJ1913,Datos!$D$8:$E$13,2,0))</f>
        <v>Extremadamente Dañino</v>
      </c>
      <c r="AJ1913" s="198">
        <f>IF(ISERROR(VLOOKUP($X1913,Datos!$B$8:$E$13,3,0)), 0, VLOOKUP($X1913,Datos!$B$8:$E$13,3,0))</f>
        <v>4</v>
      </c>
      <c r="AK1913" s="198">
        <f>IF(ISERROR(VLOOKUP(AL1913,Datos!D1906:E1911,2,0)),0,VLOOKUP(AL1913,Datos!D1906:E1911,2,0))</f>
        <v>0</v>
      </c>
      <c r="AL1913" s="198">
        <f>IF(ISERROR(VLOOKUP(Y1913,Datos!B1906:E1911,3,0)),0,VLOOKUP(Y1913,Datos!B1906:E1911,3,0))</f>
        <v>0</v>
      </c>
      <c r="AM1913" s="198">
        <f t="shared" si="92"/>
        <v>4</v>
      </c>
      <c r="AN1913" s="198" t="str">
        <f>IF(ISERROR(VLOOKUP($AM1913,Datos!$I$24:$J$28,2,0)),"-",VLOOKUP($AM1913,Datos!$I$24:$J$28,2,0))</f>
        <v>Moderado</v>
      </c>
    </row>
    <row r="1914" spans="1:40" s="199" customFormat="1">
      <c r="A1914" s="196"/>
      <c r="B1914" s="177"/>
      <c r="C1914" s="177"/>
      <c r="D1914" s="177"/>
      <c r="E1914" s="177"/>
      <c r="F1914" s="177"/>
      <c r="G1914" s="177"/>
      <c r="H1914" s="177"/>
      <c r="I1914" s="177"/>
      <c r="J1914" s="177"/>
      <c r="K1914" s="177"/>
      <c r="L1914" s="177"/>
      <c r="M1914" s="178" t="s">
        <v>191</v>
      </c>
      <c r="N1914" s="178" t="s">
        <v>194</v>
      </c>
      <c r="O1914" s="198">
        <f>IF( AND($M1914&lt;&gt;"", $N1914&lt;&gt;""), VLOOKUP( IF(ISERROR(VLOOKUP($M1914,Datos!$B$8:$C$13,2,0)),0,VLOOKUP($M1914,Datos!$B$8:$C$13,2,0)), Datos!$I$9:$N$13, IF(ISERROR(VLOOKUP($N1914,Datos!$B$17:$C$21,2,0)),0,VLOOKUP($N1914, Datos!$B$17:$C$21,2,0)+1),  0),  "-")</f>
        <v>22</v>
      </c>
      <c r="P1914" s="177"/>
      <c r="Q1914" s="177"/>
      <c r="R1914" s="177"/>
      <c r="S1914" s="178" t="s">
        <v>40</v>
      </c>
      <c r="T1914" s="198" t="str">
        <f>IF(ISERROR(VLOOKUP($S1914,Datos!$B$25:$C$29,2,0)),"", VLOOKUP($S1914,Datos!$B$25:$C$29,2,0))</f>
        <v>Alta</v>
      </c>
      <c r="U1914" s="198" t="str">
        <f>VLOOKUP($S1914,'Efectividad de Controles'!$B$5:$D$9,3,0)</f>
        <v>Impacto / Probabilidad</v>
      </c>
      <c r="V1914" s="177"/>
      <c r="W1914" s="177"/>
      <c r="X1914" s="178" t="s">
        <v>191</v>
      </c>
      <c r="Y1914" s="178" t="s">
        <v>196</v>
      </c>
      <c r="Z1914" s="198">
        <f>IF( AND($X1914&lt;&gt;"", $Y1914&lt;&gt;""), VLOOKUP( IF(ISERROR(VLOOKUP($X1914,Datos!$B$8:$C$13,2,0)),0,VLOOKUP($X1914,Datos!$B$8:$C$13,2,0)), Datos!$I$9:$N$13, IF(ISERROR(VLOOKUP($Y1914,Datos!$B$17:$C$21,2,0)),0,VLOOKUP($Y1914, Datos!$B$17:$C$21,2,0)+1),  0),  "-")</f>
        <v>25</v>
      </c>
      <c r="AA1914" s="177"/>
      <c r="AB1914" s="177"/>
      <c r="AC1914" s="179"/>
      <c r="AD1914" s="180"/>
      <c r="AE1914" s="198">
        <f t="shared" si="90"/>
        <v>22</v>
      </c>
      <c r="AF1914" s="198">
        <f t="shared" si="91"/>
        <v>25</v>
      </c>
      <c r="AG1914" s="178">
        <v>3</v>
      </c>
      <c r="AH1914" s="198" t="str">
        <f>IF(ISERROR(VLOOKUP($AG1914,Datos!$A$9:$E$13,2,0)),"",VLOOKUP($AG1914,Datos!$A$9:$E$13,2,0))</f>
        <v>3 Moderado</v>
      </c>
      <c r="AI1914" s="197" t="str">
        <f>IF(ISERROR(VLOOKUP($AJ1914,Datos!$D$8:$E$13,2,0)),0,VLOOKUP($AJ1914,Datos!$D$8:$E$13,2,0))</f>
        <v>Extremadamente Dañino</v>
      </c>
      <c r="AJ1914" s="198">
        <f>IF(ISERROR(VLOOKUP($X1914,Datos!$B$8:$E$13,3,0)), 0, VLOOKUP($X1914,Datos!$B$8:$E$13,3,0))</f>
        <v>4</v>
      </c>
      <c r="AK1914" s="198">
        <f>IF(ISERROR(VLOOKUP(AL1914,Datos!D1907:E1912,2,0)),0,VLOOKUP(AL1914,Datos!D1907:E1912,2,0))</f>
        <v>0</v>
      </c>
      <c r="AL1914" s="198">
        <f>IF(ISERROR(VLOOKUP(Y1914,Datos!B1907:E1912,3,0)),0,VLOOKUP(Y1914,Datos!B1907:E1912,3,0))</f>
        <v>0</v>
      </c>
      <c r="AM1914" s="198">
        <f t="shared" si="92"/>
        <v>4</v>
      </c>
      <c r="AN1914" s="198" t="str">
        <f>IF(ISERROR(VLOOKUP($AM1914,Datos!$I$24:$J$28,2,0)),"-",VLOOKUP($AM1914,Datos!$I$24:$J$28,2,0))</f>
        <v>Moderado</v>
      </c>
    </row>
    <row r="1915" spans="1:40" s="199" customFormat="1">
      <c r="A1915" s="196"/>
      <c r="B1915" s="177"/>
      <c r="C1915" s="177"/>
      <c r="D1915" s="177"/>
      <c r="E1915" s="177"/>
      <c r="F1915" s="177"/>
      <c r="G1915" s="177"/>
      <c r="H1915" s="177"/>
      <c r="I1915" s="177"/>
      <c r="J1915" s="177"/>
      <c r="K1915" s="177"/>
      <c r="L1915" s="177"/>
      <c r="M1915" s="178" t="s">
        <v>191</v>
      </c>
      <c r="N1915" s="178" t="s">
        <v>194</v>
      </c>
      <c r="O1915" s="198">
        <f>IF( AND($M1915&lt;&gt;"", $N1915&lt;&gt;""), VLOOKUP( IF(ISERROR(VLOOKUP($M1915,Datos!$B$8:$C$13,2,0)),0,VLOOKUP($M1915,Datos!$B$8:$C$13,2,0)), Datos!$I$9:$N$13, IF(ISERROR(VLOOKUP($N1915,Datos!$B$17:$C$21,2,0)),0,VLOOKUP($N1915, Datos!$B$17:$C$21,2,0)+1),  0),  "-")</f>
        <v>22</v>
      </c>
      <c r="P1915" s="177"/>
      <c r="Q1915" s="177"/>
      <c r="R1915" s="177"/>
      <c r="S1915" s="178" t="s">
        <v>40</v>
      </c>
      <c r="T1915" s="198" t="str">
        <f>IF(ISERROR(VLOOKUP($S1915,Datos!$B$25:$C$29,2,0)),"", VLOOKUP($S1915,Datos!$B$25:$C$29,2,0))</f>
        <v>Alta</v>
      </c>
      <c r="U1915" s="198" t="str">
        <f>VLOOKUP($S1915,'Efectividad de Controles'!$B$5:$D$9,3,0)</f>
        <v>Impacto / Probabilidad</v>
      </c>
      <c r="V1915" s="177"/>
      <c r="W1915" s="177"/>
      <c r="X1915" s="178" t="s">
        <v>191</v>
      </c>
      <c r="Y1915" s="178" t="s">
        <v>196</v>
      </c>
      <c r="Z1915" s="198">
        <f>IF( AND($X1915&lt;&gt;"", $Y1915&lt;&gt;""), VLOOKUP( IF(ISERROR(VLOOKUP($X1915,Datos!$B$8:$C$13,2,0)),0,VLOOKUP($X1915,Datos!$B$8:$C$13,2,0)), Datos!$I$9:$N$13, IF(ISERROR(VLOOKUP($Y1915,Datos!$B$17:$C$21,2,0)),0,VLOOKUP($Y1915, Datos!$B$17:$C$21,2,0)+1),  0),  "-")</f>
        <v>25</v>
      </c>
      <c r="AA1915" s="177"/>
      <c r="AB1915" s="177"/>
      <c r="AC1915" s="179"/>
      <c r="AD1915" s="180"/>
      <c r="AE1915" s="198">
        <f t="shared" si="90"/>
        <v>22</v>
      </c>
      <c r="AF1915" s="198">
        <f t="shared" si="91"/>
        <v>25</v>
      </c>
      <c r="AG1915" s="178">
        <v>3</v>
      </c>
      <c r="AH1915" s="198" t="str">
        <f>IF(ISERROR(VLOOKUP($AG1915,Datos!$A$9:$E$13,2,0)),"",VLOOKUP($AG1915,Datos!$A$9:$E$13,2,0))</f>
        <v>3 Moderado</v>
      </c>
      <c r="AI1915" s="197" t="str">
        <f>IF(ISERROR(VLOOKUP($AJ1915,Datos!$D$8:$E$13,2,0)),0,VLOOKUP($AJ1915,Datos!$D$8:$E$13,2,0))</f>
        <v>Extremadamente Dañino</v>
      </c>
      <c r="AJ1915" s="198">
        <f>IF(ISERROR(VLOOKUP($X1915,Datos!$B$8:$E$13,3,0)), 0, VLOOKUP($X1915,Datos!$B$8:$E$13,3,0))</f>
        <v>4</v>
      </c>
      <c r="AK1915" s="198">
        <f>IF(ISERROR(VLOOKUP(AL1915,Datos!D1908:E1913,2,0)),0,VLOOKUP(AL1915,Datos!D1908:E1913,2,0))</f>
        <v>0</v>
      </c>
      <c r="AL1915" s="198">
        <f>IF(ISERROR(VLOOKUP(Y1915,Datos!B1908:E1913,3,0)),0,VLOOKUP(Y1915,Datos!B1908:E1913,3,0))</f>
        <v>0</v>
      </c>
      <c r="AM1915" s="198">
        <f t="shared" si="92"/>
        <v>4</v>
      </c>
      <c r="AN1915" s="198" t="str">
        <f>IF(ISERROR(VLOOKUP($AM1915,Datos!$I$24:$J$28,2,0)),"-",VLOOKUP($AM1915,Datos!$I$24:$J$28,2,0))</f>
        <v>Moderado</v>
      </c>
    </row>
    <row r="1916" spans="1:40" s="199" customFormat="1">
      <c r="A1916" s="196"/>
      <c r="B1916" s="177"/>
      <c r="C1916" s="177"/>
      <c r="D1916" s="177"/>
      <c r="E1916" s="177"/>
      <c r="F1916" s="177"/>
      <c r="G1916" s="177"/>
      <c r="H1916" s="177"/>
      <c r="I1916" s="177"/>
      <c r="J1916" s="177"/>
      <c r="K1916" s="177"/>
      <c r="L1916" s="177"/>
      <c r="M1916" s="178" t="s">
        <v>191</v>
      </c>
      <c r="N1916" s="178" t="s">
        <v>194</v>
      </c>
      <c r="O1916" s="198">
        <f>IF( AND($M1916&lt;&gt;"", $N1916&lt;&gt;""), VLOOKUP( IF(ISERROR(VLOOKUP($M1916,Datos!$B$8:$C$13,2,0)),0,VLOOKUP($M1916,Datos!$B$8:$C$13,2,0)), Datos!$I$9:$N$13, IF(ISERROR(VLOOKUP($N1916,Datos!$B$17:$C$21,2,0)),0,VLOOKUP($N1916, Datos!$B$17:$C$21,2,0)+1),  0),  "-")</f>
        <v>22</v>
      </c>
      <c r="P1916" s="177"/>
      <c r="Q1916" s="177"/>
      <c r="R1916" s="177"/>
      <c r="S1916" s="178" t="s">
        <v>40</v>
      </c>
      <c r="T1916" s="198" t="str">
        <f>IF(ISERROR(VLOOKUP($S1916,Datos!$B$25:$C$29,2,0)),"", VLOOKUP($S1916,Datos!$B$25:$C$29,2,0))</f>
        <v>Alta</v>
      </c>
      <c r="U1916" s="198" t="str">
        <f>VLOOKUP($S1916,'Efectividad de Controles'!$B$5:$D$9,3,0)</f>
        <v>Impacto / Probabilidad</v>
      </c>
      <c r="V1916" s="177"/>
      <c r="W1916" s="177"/>
      <c r="X1916" s="178" t="s">
        <v>191</v>
      </c>
      <c r="Y1916" s="178" t="s">
        <v>196</v>
      </c>
      <c r="Z1916" s="198">
        <f>IF( AND($X1916&lt;&gt;"", $Y1916&lt;&gt;""), VLOOKUP( IF(ISERROR(VLOOKUP($X1916,Datos!$B$8:$C$13,2,0)),0,VLOOKUP($X1916,Datos!$B$8:$C$13,2,0)), Datos!$I$9:$N$13, IF(ISERROR(VLOOKUP($Y1916,Datos!$B$17:$C$21,2,0)),0,VLOOKUP($Y1916, Datos!$B$17:$C$21,2,0)+1),  0),  "-")</f>
        <v>25</v>
      </c>
      <c r="AA1916" s="177"/>
      <c r="AB1916" s="177"/>
      <c r="AC1916" s="179"/>
      <c r="AD1916" s="180"/>
      <c r="AE1916" s="198">
        <f t="shared" si="90"/>
        <v>22</v>
      </c>
      <c r="AF1916" s="198">
        <f t="shared" si="91"/>
        <v>25</v>
      </c>
      <c r="AG1916" s="178">
        <v>3</v>
      </c>
      <c r="AH1916" s="198" t="str">
        <f>IF(ISERROR(VLOOKUP($AG1916,Datos!$A$9:$E$13,2,0)),"",VLOOKUP($AG1916,Datos!$A$9:$E$13,2,0))</f>
        <v>3 Moderado</v>
      </c>
      <c r="AI1916" s="197" t="str">
        <f>IF(ISERROR(VLOOKUP($AJ1916,Datos!$D$8:$E$13,2,0)),0,VLOOKUP($AJ1916,Datos!$D$8:$E$13,2,0))</f>
        <v>Extremadamente Dañino</v>
      </c>
      <c r="AJ1916" s="198">
        <f>IF(ISERROR(VLOOKUP($X1916,Datos!$B$8:$E$13,3,0)), 0, VLOOKUP($X1916,Datos!$B$8:$E$13,3,0))</f>
        <v>4</v>
      </c>
      <c r="AK1916" s="198">
        <f>IF(ISERROR(VLOOKUP(AL1916,Datos!D1909:E1914,2,0)),0,VLOOKUP(AL1916,Datos!D1909:E1914,2,0))</f>
        <v>0</v>
      </c>
      <c r="AL1916" s="198">
        <f>IF(ISERROR(VLOOKUP(Y1916,Datos!B1909:E1914,3,0)),0,VLOOKUP(Y1916,Datos!B1909:E1914,3,0))</f>
        <v>0</v>
      </c>
      <c r="AM1916" s="198">
        <f t="shared" si="92"/>
        <v>4</v>
      </c>
      <c r="AN1916" s="198" t="str">
        <f>IF(ISERROR(VLOOKUP($AM1916,Datos!$I$24:$J$28,2,0)),"-",VLOOKUP($AM1916,Datos!$I$24:$J$28,2,0))</f>
        <v>Moderado</v>
      </c>
    </row>
    <row r="1917" spans="1:40" s="199" customFormat="1">
      <c r="A1917" s="196"/>
      <c r="B1917" s="177"/>
      <c r="C1917" s="177"/>
      <c r="D1917" s="177"/>
      <c r="E1917" s="177"/>
      <c r="F1917" s="177"/>
      <c r="G1917" s="177"/>
      <c r="H1917" s="177"/>
      <c r="I1917" s="177"/>
      <c r="J1917" s="177"/>
      <c r="K1917" s="177"/>
      <c r="L1917" s="177"/>
      <c r="M1917" s="178" t="s">
        <v>191</v>
      </c>
      <c r="N1917" s="178" t="s">
        <v>194</v>
      </c>
      <c r="O1917" s="198">
        <f>IF( AND($M1917&lt;&gt;"", $N1917&lt;&gt;""), VLOOKUP( IF(ISERROR(VLOOKUP($M1917,Datos!$B$8:$C$13,2,0)),0,VLOOKUP($M1917,Datos!$B$8:$C$13,2,0)), Datos!$I$9:$N$13, IF(ISERROR(VLOOKUP($N1917,Datos!$B$17:$C$21,2,0)),0,VLOOKUP($N1917, Datos!$B$17:$C$21,2,0)+1),  0),  "-")</f>
        <v>22</v>
      </c>
      <c r="P1917" s="177"/>
      <c r="Q1917" s="177"/>
      <c r="R1917" s="177"/>
      <c r="S1917" s="178" t="s">
        <v>40</v>
      </c>
      <c r="T1917" s="198" t="str">
        <f>IF(ISERROR(VLOOKUP($S1917,Datos!$B$25:$C$29,2,0)),"", VLOOKUP($S1917,Datos!$B$25:$C$29,2,0))</f>
        <v>Alta</v>
      </c>
      <c r="U1917" s="198" t="str">
        <f>VLOOKUP($S1917,'Efectividad de Controles'!$B$5:$D$9,3,0)</f>
        <v>Impacto / Probabilidad</v>
      </c>
      <c r="V1917" s="177"/>
      <c r="W1917" s="177"/>
      <c r="X1917" s="178" t="s">
        <v>191</v>
      </c>
      <c r="Y1917" s="178" t="s">
        <v>196</v>
      </c>
      <c r="Z1917" s="198">
        <f>IF( AND($X1917&lt;&gt;"", $Y1917&lt;&gt;""), VLOOKUP( IF(ISERROR(VLOOKUP($X1917,Datos!$B$8:$C$13,2,0)),0,VLOOKUP($X1917,Datos!$B$8:$C$13,2,0)), Datos!$I$9:$N$13, IF(ISERROR(VLOOKUP($Y1917,Datos!$B$17:$C$21,2,0)),0,VLOOKUP($Y1917, Datos!$B$17:$C$21,2,0)+1),  0),  "-")</f>
        <v>25</v>
      </c>
      <c r="AA1917" s="177"/>
      <c r="AB1917" s="177"/>
      <c r="AC1917" s="179"/>
      <c r="AD1917" s="180"/>
      <c r="AE1917" s="198">
        <f t="shared" si="90"/>
        <v>22</v>
      </c>
      <c r="AF1917" s="198">
        <f t="shared" si="91"/>
        <v>25</v>
      </c>
      <c r="AG1917" s="178">
        <v>3</v>
      </c>
      <c r="AH1917" s="198" t="str">
        <f>IF(ISERROR(VLOOKUP($AG1917,Datos!$A$9:$E$13,2,0)),"",VLOOKUP($AG1917,Datos!$A$9:$E$13,2,0))</f>
        <v>3 Moderado</v>
      </c>
      <c r="AI1917" s="197" t="str">
        <f>IF(ISERROR(VLOOKUP($AJ1917,Datos!$D$8:$E$13,2,0)),0,VLOOKUP($AJ1917,Datos!$D$8:$E$13,2,0))</f>
        <v>Extremadamente Dañino</v>
      </c>
      <c r="AJ1917" s="198">
        <f>IF(ISERROR(VLOOKUP($X1917,Datos!$B$8:$E$13,3,0)), 0, VLOOKUP($X1917,Datos!$B$8:$E$13,3,0))</f>
        <v>4</v>
      </c>
      <c r="AK1917" s="198">
        <f>IF(ISERROR(VLOOKUP(AL1917,Datos!D1910:E1915,2,0)),0,VLOOKUP(AL1917,Datos!D1910:E1915,2,0))</f>
        <v>0</v>
      </c>
      <c r="AL1917" s="198">
        <f>IF(ISERROR(VLOOKUP(Y1917,Datos!B1910:E1915,3,0)),0,VLOOKUP(Y1917,Datos!B1910:E1915,3,0))</f>
        <v>0</v>
      </c>
      <c r="AM1917" s="198">
        <f t="shared" si="92"/>
        <v>4</v>
      </c>
      <c r="AN1917" s="198" t="str">
        <f>IF(ISERROR(VLOOKUP($AM1917,Datos!$I$24:$J$28,2,0)),"-",VLOOKUP($AM1917,Datos!$I$24:$J$28,2,0))</f>
        <v>Moderado</v>
      </c>
    </row>
    <row r="1918" spans="1:40" s="199" customFormat="1">
      <c r="A1918" s="196"/>
      <c r="B1918" s="177"/>
      <c r="C1918" s="177"/>
      <c r="D1918" s="177"/>
      <c r="E1918" s="177"/>
      <c r="F1918" s="177"/>
      <c r="G1918" s="177"/>
      <c r="H1918" s="177"/>
      <c r="I1918" s="177"/>
      <c r="J1918" s="177"/>
      <c r="K1918" s="177"/>
      <c r="L1918" s="177"/>
      <c r="M1918" s="178" t="s">
        <v>191</v>
      </c>
      <c r="N1918" s="178" t="s">
        <v>194</v>
      </c>
      <c r="O1918" s="198">
        <f>IF( AND($M1918&lt;&gt;"", $N1918&lt;&gt;""), VLOOKUP( IF(ISERROR(VLOOKUP($M1918,Datos!$B$8:$C$13,2,0)),0,VLOOKUP($M1918,Datos!$B$8:$C$13,2,0)), Datos!$I$9:$N$13, IF(ISERROR(VLOOKUP($N1918,Datos!$B$17:$C$21,2,0)),0,VLOOKUP($N1918, Datos!$B$17:$C$21,2,0)+1),  0),  "-")</f>
        <v>22</v>
      </c>
      <c r="P1918" s="177"/>
      <c r="Q1918" s="177"/>
      <c r="R1918" s="177"/>
      <c r="S1918" s="178" t="s">
        <v>40</v>
      </c>
      <c r="T1918" s="198" t="str">
        <f>IF(ISERROR(VLOOKUP($S1918,Datos!$B$25:$C$29,2,0)),"", VLOOKUP($S1918,Datos!$B$25:$C$29,2,0))</f>
        <v>Alta</v>
      </c>
      <c r="U1918" s="198" t="str">
        <f>VLOOKUP($S1918,'Efectividad de Controles'!$B$5:$D$9,3,0)</f>
        <v>Impacto / Probabilidad</v>
      </c>
      <c r="V1918" s="177"/>
      <c r="W1918" s="177"/>
      <c r="X1918" s="178" t="s">
        <v>191</v>
      </c>
      <c r="Y1918" s="178" t="s">
        <v>196</v>
      </c>
      <c r="Z1918" s="198">
        <f>IF( AND($X1918&lt;&gt;"", $Y1918&lt;&gt;""), VLOOKUP( IF(ISERROR(VLOOKUP($X1918,Datos!$B$8:$C$13,2,0)),0,VLOOKUP($X1918,Datos!$B$8:$C$13,2,0)), Datos!$I$9:$N$13, IF(ISERROR(VLOOKUP($Y1918,Datos!$B$17:$C$21,2,0)),0,VLOOKUP($Y1918, Datos!$B$17:$C$21,2,0)+1),  0),  "-")</f>
        <v>25</v>
      </c>
      <c r="AA1918" s="177"/>
      <c r="AB1918" s="177"/>
      <c r="AC1918" s="179"/>
      <c r="AD1918" s="180"/>
      <c r="AE1918" s="198">
        <f t="shared" si="90"/>
        <v>22</v>
      </c>
      <c r="AF1918" s="198">
        <f t="shared" si="91"/>
        <v>25</v>
      </c>
      <c r="AG1918" s="178">
        <v>3</v>
      </c>
      <c r="AH1918" s="198" t="str">
        <f>IF(ISERROR(VLOOKUP($AG1918,Datos!$A$9:$E$13,2,0)),"",VLOOKUP($AG1918,Datos!$A$9:$E$13,2,0))</f>
        <v>3 Moderado</v>
      </c>
      <c r="AI1918" s="197" t="str">
        <f>IF(ISERROR(VLOOKUP($AJ1918,Datos!$D$8:$E$13,2,0)),0,VLOOKUP($AJ1918,Datos!$D$8:$E$13,2,0))</f>
        <v>Extremadamente Dañino</v>
      </c>
      <c r="AJ1918" s="198">
        <f>IF(ISERROR(VLOOKUP($X1918,Datos!$B$8:$E$13,3,0)), 0, VLOOKUP($X1918,Datos!$B$8:$E$13,3,0))</f>
        <v>4</v>
      </c>
      <c r="AK1918" s="198">
        <f>IF(ISERROR(VLOOKUP(AL1918,Datos!D1911:E1916,2,0)),0,VLOOKUP(AL1918,Datos!D1911:E1916,2,0))</f>
        <v>0</v>
      </c>
      <c r="AL1918" s="198">
        <f>IF(ISERROR(VLOOKUP(Y1918,Datos!B1911:E1916,3,0)),0,VLOOKUP(Y1918,Datos!B1911:E1916,3,0))</f>
        <v>0</v>
      </c>
      <c r="AM1918" s="198">
        <f t="shared" si="92"/>
        <v>4</v>
      </c>
      <c r="AN1918" s="198" t="str">
        <f>IF(ISERROR(VLOOKUP($AM1918,Datos!$I$24:$J$28,2,0)),"-",VLOOKUP($AM1918,Datos!$I$24:$J$28,2,0))</f>
        <v>Moderado</v>
      </c>
    </row>
    <row r="1919" spans="1:40" s="199" customFormat="1">
      <c r="A1919" s="196"/>
      <c r="B1919" s="177"/>
      <c r="C1919" s="177"/>
      <c r="D1919" s="177"/>
      <c r="E1919" s="177"/>
      <c r="F1919" s="177"/>
      <c r="G1919" s="177"/>
      <c r="H1919" s="177"/>
      <c r="I1919" s="177"/>
      <c r="J1919" s="177"/>
      <c r="K1919" s="177"/>
      <c r="L1919" s="177"/>
      <c r="M1919" s="178" t="s">
        <v>191</v>
      </c>
      <c r="N1919" s="178" t="s">
        <v>194</v>
      </c>
      <c r="O1919" s="198">
        <f>IF( AND($M1919&lt;&gt;"", $N1919&lt;&gt;""), VLOOKUP( IF(ISERROR(VLOOKUP($M1919,Datos!$B$8:$C$13,2,0)),0,VLOOKUP($M1919,Datos!$B$8:$C$13,2,0)), Datos!$I$9:$N$13, IF(ISERROR(VLOOKUP($N1919,Datos!$B$17:$C$21,2,0)),0,VLOOKUP($N1919, Datos!$B$17:$C$21,2,0)+1),  0),  "-")</f>
        <v>22</v>
      </c>
      <c r="P1919" s="177"/>
      <c r="Q1919" s="177"/>
      <c r="R1919" s="177"/>
      <c r="S1919" s="178" t="s">
        <v>40</v>
      </c>
      <c r="T1919" s="198" t="str">
        <f>IF(ISERROR(VLOOKUP($S1919,Datos!$B$25:$C$29,2,0)),"", VLOOKUP($S1919,Datos!$B$25:$C$29,2,0))</f>
        <v>Alta</v>
      </c>
      <c r="U1919" s="198" t="str">
        <f>VLOOKUP($S1919,'Efectividad de Controles'!$B$5:$D$9,3,0)</f>
        <v>Impacto / Probabilidad</v>
      </c>
      <c r="V1919" s="177"/>
      <c r="W1919" s="177"/>
      <c r="X1919" s="178" t="s">
        <v>191</v>
      </c>
      <c r="Y1919" s="178" t="s">
        <v>196</v>
      </c>
      <c r="Z1919" s="198">
        <f>IF( AND($X1919&lt;&gt;"", $Y1919&lt;&gt;""), VLOOKUP( IF(ISERROR(VLOOKUP($X1919,Datos!$B$8:$C$13,2,0)),0,VLOOKUP($X1919,Datos!$B$8:$C$13,2,0)), Datos!$I$9:$N$13, IF(ISERROR(VLOOKUP($Y1919,Datos!$B$17:$C$21,2,0)),0,VLOOKUP($Y1919, Datos!$B$17:$C$21,2,0)+1),  0),  "-")</f>
        <v>25</v>
      </c>
      <c r="AA1919" s="177"/>
      <c r="AB1919" s="177"/>
      <c r="AC1919" s="179"/>
      <c r="AD1919" s="180"/>
      <c r="AE1919" s="198">
        <f t="shared" si="90"/>
        <v>22</v>
      </c>
      <c r="AF1919" s="198">
        <f t="shared" si="91"/>
        <v>25</v>
      </c>
      <c r="AG1919" s="178">
        <v>3</v>
      </c>
      <c r="AH1919" s="198" t="str">
        <f>IF(ISERROR(VLOOKUP($AG1919,Datos!$A$9:$E$13,2,0)),"",VLOOKUP($AG1919,Datos!$A$9:$E$13,2,0))</f>
        <v>3 Moderado</v>
      </c>
      <c r="AI1919" s="197" t="str">
        <f>IF(ISERROR(VLOOKUP($AJ1919,Datos!$D$8:$E$13,2,0)),0,VLOOKUP($AJ1919,Datos!$D$8:$E$13,2,0))</f>
        <v>Extremadamente Dañino</v>
      </c>
      <c r="AJ1919" s="198">
        <f>IF(ISERROR(VLOOKUP($X1919,Datos!$B$8:$E$13,3,0)), 0, VLOOKUP($X1919,Datos!$B$8:$E$13,3,0))</f>
        <v>4</v>
      </c>
      <c r="AK1919" s="198">
        <f>IF(ISERROR(VLOOKUP(AL1919,Datos!D1912:E1917,2,0)),0,VLOOKUP(AL1919,Datos!D1912:E1917,2,0))</f>
        <v>0</v>
      </c>
      <c r="AL1919" s="198">
        <f>IF(ISERROR(VLOOKUP(Y1919,Datos!B1912:E1917,3,0)),0,VLOOKUP(Y1919,Datos!B1912:E1917,3,0))</f>
        <v>0</v>
      </c>
      <c r="AM1919" s="198">
        <f t="shared" si="92"/>
        <v>4</v>
      </c>
      <c r="AN1919" s="198" t="str">
        <f>IF(ISERROR(VLOOKUP($AM1919,Datos!$I$24:$J$28,2,0)),"-",VLOOKUP($AM1919,Datos!$I$24:$J$28,2,0))</f>
        <v>Moderado</v>
      </c>
    </row>
    <row r="1920" spans="1:40" s="199" customFormat="1">
      <c r="A1920" s="196"/>
      <c r="B1920" s="177"/>
      <c r="C1920" s="177"/>
      <c r="D1920" s="177"/>
      <c r="E1920" s="177"/>
      <c r="F1920" s="177"/>
      <c r="G1920" s="177"/>
      <c r="H1920" s="177"/>
      <c r="I1920" s="177"/>
      <c r="J1920" s="177"/>
      <c r="K1920" s="177"/>
      <c r="L1920" s="177"/>
      <c r="M1920" s="178" t="s">
        <v>191</v>
      </c>
      <c r="N1920" s="178" t="s">
        <v>194</v>
      </c>
      <c r="O1920" s="198">
        <f>IF( AND($M1920&lt;&gt;"", $N1920&lt;&gt;""), VLOOKUP( IF(ISERROR(VLOOKUP($M1920,Datos!$B$8:$C$13,2,0)),0,VLOOKUP($M1920,Datos!$B$8:$C$13,2,0)), Datos!$I$9:$N$13, IF(ISERROR(VLOOKUP($N1920,Datos!$B$17:$C$21,2,0)),0,VLOOKUP($N1920, Datos!$B$17:$C$21,2,0)+1),  0),  "-")</f>
        <v>22</v>
      </c>
      <c r="P1920" s="177"/>
      <c r="Q1920" s="177"/>
      <c r="R1920" s="177"/>
      <c r="S1920" s="178" t="s">
        <v>40</v>
      </c>
      <c r="T1920" s="198" t="str">
        <f>IF(ISERROR(VLOOKUP($S1920,Datos!$B$25:$C$29,2,0)),"", VLOOKUP($S1920,Datos!$B$25:$C$29,2,0))</f>
        <v>Alta</v>
      </c>
      <c r="U1920" s="198" t="str">
        <f>VLOOKUP($S1920,'Efectividad de Controles'!$B$5:$D$9,3,0)</f>
        <v>Impacto / Probabilidad</v>
      </c>
      <c r="V1920" s="177"/>
      <c r="W1920" s="177"/>
      <c r="X1920" s="178" t="s">
        <v>191</v>
      </c>
      <c r="Y1920" s="178" t="s">
        <v>196</v>
      </c>
      <c r="Z1920" s="198">
        <f>IF( AND($X1920&lt;&gt;"", $Y1920&lt;&gt;""), VLOOKUP( IF(ISERROR(VLOOKUP($X1920,Datos!$B$8:$C$13,2,0)),0,VLOOKUP($X1920,Datos!$B$8:$C$13,2,0)), Datos!$I$9:$N$13, IF(ISERROR(VLOOKUP($Y1920,Datos!$B$17:$C$21,2,0)),0,VLOOKUP($Y1920, Datos!$B$17:$C$21,2,0)+1),  0),  "-")</f>
        <v>25</v>
      </c>
      <c r="AA1920" s="177"/>
      <c r="AB1920" s="177"/>
      <c r="AC1920" s="179"/>
      <c r="AD1920" s="180"/>
      <c r="AE1920" s="198">
        <f t="shared" si="90"/>
        <v>22</v>
      </c>
      <c r="AF1920" s="198">
        <f t="shared" si="91"/>
        <v>25</v>
      </c>
      <c r="AG1920" s="178">
        <v>3</v>
      </c>
      <c r="AH1920" s="198" t="str">
        <f>IF(ISERROR(VLOOKUP($AG1920,Datos!$A$9:$E$13,2,0)),"",VLOOKUP($AG1920,Datos!$A$9:$E$13,2,0))</f>
        <v>3 Moderado</v>
      </c>
      <c r="AI1920" s="197" t="str">
        <f>IF(ISERROR(VLOOKUP($AJ1920,Datos!$D$8:$E$13,2,0)),0,VLOOKUP($AJ1920,Datos!$D$8:$E$13,2,0))</f>
        <v>Extremadamente Dañino</v>
      </c>
      <c r="AJ1920" s="198">
        <f>IF(ISERROR(VLOOKUP($X1920,Datos!$B$8:$E$13,3,0)), 0, VLOOKUP($X1920,Datos!$B$8:$E$13,3,0))</f>
        <v>4</v>
      </c>
      <c r="AK1920" s="198">
        <f>IF(ISERROR(VLOOKUP(AL1920,Datos!D1913:E1918,2,0)),0,VLOOKUP(AL1920,Datos!D1913:E1918,2,0))</f>
        <v>0</v>
      </c>
      <c r="AL1920" s="198">
        <f>IF(ISERROR(VLOOKUP(Y1920,Datos!B1913:E1918,3,0)),0,VLOOKUP(Y1920,Datos!B1913:E1918,3,0))</f>
        <v>0</v>
      </c>
      <c r="AM1920" s="198">
        <f t="shared" si="92"/>
        <v>4</v>
      </c>
      <c r="AN1920" s="198" t="str">
        <f>IF(ISERROR(VLOOKUP($AM1920,Datos!$I$24:$J$28,2,0)),"-",VLOOKUP($AM1920,Datos!$I$24:$J$28,2,0))</f>
        <v>Moderado</v>
      </c>
    </row>
    <row r="1921" spans="1:40" s="199" customFormat="1">
      <c r="A1921" s="196"/>
      <c r="B1921" s="177"/>
      <c r="C1921" s="177"/>
      <c r="D1921" s="177"/>
      <c r="E1921" s="177"/>
      <c r="F1921" s="177"/>
      <c r="G1921" s="177"/>
      <c r="H1921" s="177"/>
      <c r="I1921" s="177"/>
      <c r="J1921" s="177"/>
      <c r="K1921" s="177"/>
      <c r="L1921" s="177"/>
      <c r="M1921" s="178" t="s">
        <v>191</v>
      </c>
      <c r="N1921" s="178" t="s">
        <v>194</v>
      </c>
      <c r="O1921" s="198">
        <f>IF( AND($M1921&lt;&gt;"", $N1921&lt;&gt;""), VLOOKUP( IF(ISERROR(VLOOKUP($M1921,Datos!$B$8:$C$13,2,0)),0,VLOOKUP($M1921,Datos!$B$8:$C$13,2,0)), Datos!$I$9:$N$13, IF(ISERROR(VLOOKUP($N1921,Datos!$B$17:$C$21,2,0)),0,VLOOKUP($N1921, Datos!$B$17:$C$21,2,0)+1),  0),  "-")</f>
        <v>22</v>
      </c>
      <c r="P1921" s="177"/>
      <c r="Q1921" s="177"/>
      <c r="R1921" s="177"/>
      <c r="S1921" s="178" t="s">
        <v>40</v>
      </c>
      <c r="T1921" s="198" t="str">
        <f>IF(ISERROR(VLOOKUP($S1921,Datos!$B$25:$C$29,2,0)),"", VLOOKUP($S1921,Datos!$B$25:$C$29,2,0))</f>
        <v>Alta</v>
      </c>
      <c r="U1921" s="198" t="str">
        <f>VLOOKUP($S1921,'Efectividad de Controles'!$B$5:$D$9,3,0)</f>
        <v>Impacto / Probabilidad</v>
      </c>
      <c r="V1921" s="177"/>
      <c r="W1921" s="177"/>
      <c r="X1921" s="178" t="s">
        <v>191</v>
      </c>
      <c r="Y1921" s="178" t="s">
        <v>196</v>
      </c>
      <c r="Z1921" s="198">
        <f>IF( AND($X1921&lt;&gt;"", $Y1921&lt;&gt;""), VLOOKUP( IF(ISERROR(VLOOKUP($X1921,Datos!$B$8:$C$13,2,0)),0,VLOOKUP($X1921,Datos!$B$8:$C$13,2,0)), Datos!$I$9:$N$13, IF(ISERROR(VLOOKUP($Y1921,Datos!$B$17:$C$21,2,0)),0,VLOOKUP($Y1921, Datos!$B$17:$C$21,2,0)+1),  0),  "-")</f>
        <v>25</v>
      </c>
      <c r="AA1921" s="177"/>
      <c r="AB1921" s="177"/>
      <c r="AC1921" s="179"/>
      <c r="AD1921" s="180"/>
      <c r="AE1921" s="198">
        <f t="shared" si="90"/>
        <v>22</v>
      </c>
      <c r="AF1921" s="198">
        <f t="shared" si="91"/>
        <v>25</v>
      </c>
      <c r="AG1921" s="178">
        <v>3</v>
      </c>
      <c r="AH1921" s="198" t="str">
        <f>IF(ISERROR(VLOOKUP($AG1921,Datos!$A$9:$E$13,2,0)),"",VLOOKUP($AG1921,Datos!$A$9:$E$13,2,0))</f>
        <v>3 Moderado</v>
      </c>
      <c r="AI1921" s="197" t="str">
        <f>IF(ISERROR(VLOOKUP($AJ1921,Datos!$D$8:$E$13,2,0)),0,VLOOKUP($AJ1921,Datos!$D$8:$E$13,2,0))</f>
        <v>Extremadamente Dañino</v>
      </c>
      <c r="AJ1921" s="198">
        <f>IF(ISERROR(VLOOKUP($X1921,Datos!$B$8:$E$13,3,0)), 0, VLOOKUP($X1921,Datos!$B$8:$E$13,3,0))</f>
        <v>4</v>
      </c>
      <c r="AK1921" s="198">
        <f>IF(ISERROR(VLOOKUP(AL1921,Datos!D1914:E1919,2,0)),0,VLOOKUP(AL1921,Datos!D1914:E1919,2,0))</f>
        <v>0</v>
      </c>
      <c r="AL1921" s="198">
        <f>IF(ISERROR(VLOOKUP(Y1921,Datos!B1914:E1919,3,0)),0,VLOOKUP(Y1921,Datos!B1914:E1919,3,0))</f>
        <v>0</v>
      </c>
      <c r="AM1921" s="198">
        <f t="shared" si="92"/>
        <v>4</v>
      </c>
      <c r="AN1921" s="198" t="str">
        <f>IF(ISERROR(VLOOKUP($AM1921,Datos!$I$24:$J$28,2,0)),"-",VLOOKUP($AM1921,Datos!$I$24:$J$28,2,0))</f>
        <v>Moderado</v>
      </c>
    </row>
    <row r="1922" spans="1:40" s="199" customFormat="1">
      <c r="A1922" s="196"/>
      <c r="B1922" s="177"/>
      <c r="C1922" s="177"/>
      <c r="D1922" s="177"/>
      <c r="E1922" s="177"/>
      <c r="F1922" s="177"/>
      <c r="G1922" s="177"/>
      <c r="H1922" s="177"/>
      <c r="I1922" s="177"/>
      <c r="J1922" s="177"/>
      <c r="K1922" s="177"/>
      <c r="L1922" s="177"/>
      <c r="M1922" s="178" t="s">
        <v>191</v>
      </c>
      <c r="N1922" s="178" t="s">
        <v>194</v>
      </c>
      <c r="O1922" s="198">
        <f>IF( AND($M1922&lt;&gt;"", $N1922&lt;&gt;""), VLOOKUP( IF(ISERROR(VLOOKUP($M1922,Datos!$B$8:$C$13,2,0)),0,VLOOKUP($M1922,Datos!$B$8:$C$13,2,0)), Datos!$I$9:$N$13, IF(ISERROR(VLOOKUP($N1922,Datos!$B$17:$C$21,2,0)),0,VLOOKUP($N1922, Datos!$B$17:$C$21,2,0)+1),  0),  "-")</f>
        <v>22</v>
      </c>
      <c r="P1922" s="177"/>
      <c r="Q1922" s="177"/>
      <c r="R1922" s="177"/>
      <c r="S1922" s="178" t="s">
        <v>40</v>
      </c>
      <c r="T1922" s="198" t="str">
        <f>IF(ISERROR(VLOOKUP($S1922,Datos!$B$25:$C$29,2,0)),"", VLOOKUP($S1922,Datos!$B$25:$C$29,2,0))</f>
        <v>Alta</v>
      </c>
      <c r="U1922" s="198" t="str">
        <f>VLOOKUP($S1922,'Efectividad de Controles'!$B$5:$D$9,3,0)</f>
        <v>Impacto / Probabilidad</v>
      </c>
      <c r="V1922" s="177"/>
      <c r="W1922" s="177"/>
      <c r="X1922" s="178" t="s">
        <v>191</v>
      </c>
      <c r="Y1922" s="178" t="s">
        <v>196</v>
      </c>
      <c r="Z1922" s="198">
        <f>IF( AND($X1922&lt;&gt;"", $Y1922&lt;&gt;""), VLOOKUP( IF(ISERROR(VLOOKUP($X1922,Datos!$B$8:$C$13,2,0)),0,VLOOKUP($X1922,Datos!$B$8:$C$13,2,0)), Datos!$I$9:$N$13, IF(ISERROR(VLOOKUP($Y1922,Datos!$B$17:$C$21,2,0)),0,VLOOKUP($Y1922, Datos!$B$17:$C$21,2,0)+1),  0),  "-")</f>
        <v>25</v>
      </c>
      <c r="AA1922" s="177"/>
      <c r="AB1922" s="177"/>
      <c r="AC1922" s="179"/>
      <c r="AD1922" s="180"/>
      <c r="AE1922" s="198">
        <f t="shared" si="90"/>
        <v>22</v>
      </c>
      <c r="AF1922" s="198">
        <f t="shared" si="91"/>
        <v>25</v>
      </c>
      <c r="AG1922" s="178">
        <v>3</v>
      </c>
      <c r="AH1922" s="198" t="str">
        <f>IF(ISERROR(VLOOKUP($AG1922,Datos!$A$9:$E$13,2,0)),"",VLOOKUP($AG1922,Datos!$A$9:$E$13,2,0))</f>
        <v>3 Moderado</v>
      </c>
      <c r="AI1922" s="197" t="str">
        <f>IF(ISERROR(VLOOKUP($AJ1922,Datos!$D$8:$E$13,2,0)),0,VLOOKUP($AJ1922,Datos!$D$8:$E$13,2,0))</f>
        <v>Extremadamente Dañino</v>
      </c>
      <c r="AJ1922" s="198">
        <f>IF(ISERROR(VLOOKUP($X1922,Datos!$B$8:$E$13,3,0)), 0, VLOOKUP($X1922,Datos!$B$8:$E$13,3,0))</f>
        <v>4</v>
      </c>
      <c r="AK1922" s="198">
        <f>IF(ISERROR(VLOOKUP(AL1922,Datos!D1915:E1920,2,0)),0,VLOOKUP(AL1922,Datos!D1915:E1920,2,0))</f>
        <v>0</v>
      </c>
      <c r="AL1922" s="198">
        <f>IF(ISERROR(VLOOKUP(Y1922,Datos!B1915:E1920,3,0)),0,VLOOKUP(Y1922,Datos!B1915:E1920,3,0))</f>
        <v>0</v>
      </c>
      <c r="AM1922" s="198">
        <f t="shared" si="92"/>
        <v>4</v>
      </c>
      <c r="AN1922" s="198" t="str">
        <f>IF(ISERROR(VLOOKUP($AM1922,Datos!$I$24:$J$28,2,0)),"-",VLOOKUP($AM1922,Datos!$I$24:$J$28,2,0))</f>
        <v>Moderado</v>
      </c>
    </row>
    <row r="1923" spans="1:40" s="199" customFormat="1">
      <c r="A1923" s="196"/>
      <c r="B1923" s="177"/>
      <c r="C1923" s="177"/>
      <c r="D1923" s="177"/>
      <c r="E1923" s="177"/>
      <c r="F1923" s="177"/>
      <c r="G1923" s="177"/>
      <c r="H1923" s="177"/>
      <c r="I1923" s="177"/>
      <c r="J1923" s="177"/>
      <c r="K1923" s="177"/>
      <c r="L1923" s="177"/>
      <c r="M1923" s="178" t="s">
        <v>191</v>
      </c>
      <c r="N1923" s="178" t="s">
        <v>194</v>
      </c>
      <c r="O1923" s="198">
        <f>IF( AND($M1923&lt;&gt;"", $N1923&lt;&gt;""), VLOOKUP( IF(ISERROR(VLOOKUP($M1923,Datos!$B$8:$C$13,2,0)),0,VLOOKUP($M1923,Datos!$B$8:$C$13,2,0)), Datos!$I$9:$N$13, IF(ISERROR(VLOOKUP($N1923,Datos!$B$17:$C$21,2,0)),0,VLOOKUP($N1923, Datos!$B$17:$C$21,2,0)+1),  0),  "-")</f>
        <v>22</v>
      </c>
      <c r="P1923" s="177"/>
      <c r="Q1923" s="177"/>
      <c r="R1923" s="177"/>
      <c r="S1923" s="178" t="s">
        <v>40</v>
      </c>
      <c r="T1923" s="198" t="str">
        <f>IF(ISERROR(VLOOKUP($S1923,Datos!$B$25:$C$29,2,0)),"", VLOOKUP($S1923,Datos!$B$25:$C$29,2,0))</f>
        <v>Alta</v>
      </c>
      <c r="U1923" s="198" t="str">
        <f>VLOOKUP($S1923,'Efectividad de Controles'!$B$5:$D$9,3,0)</f>
        <v>Impacto / Probabilidad</v>
      </c>
      <c r="V1923" s="177"/>
      <c r="W1923" s="177"/>
      <c r="X1923" s="178" t="s">
        <v>191</v>
      </c>
      <c r="Y1923" s="178" t="s">
        <v>196</v>
      </c>
      <c r="Z1923" s="198">
        <f>IF( AND($X1923&lt;&gt;"", $Y1923&lt;&gt;""), VLOOKUP( IF(ISERROR(VLOOKUP($X1923,Datos!$B$8:$C$13,2,0)),0,VLOOKUP($X1923,Datos!$B$8:$C$13,2,0)), Datos!$I$9:$N$13, IF(ISERROR(VLOOKUP($Y1923,Datos!$B$17:$C$21,2,0)),0,VLOOKUP($Y1923, Datos!$B$17:$C$21,2,0)+1),  0),  "-")</f>
        <v>25</v>
      </c>
      <c r="AA1923" s="177"/>
      <c r="AB1923" s="177"/>
      <c r="AC1923" s="179"/>
      <c r="AD1923" s="180"/>
      <c r="AE1923" s="198">
        <f t="shared" si="90"/>
        <v>22</v>
      </c>
      <c r="AF1923" s="198">
        <f t="shared" si="91"/>
        <v>25</v>
      </c>
      <c r="AG1923" s="178">
        <v>3</v>
      </c>
      <c r="AH1923" s="198" t="str">
        <f>IF(ISERROR(VLOOKUP($AG1923,Datos!$A$9:$E$13,2,0)),"",VLOOKUP($AG1923,Datos!$A$9:$E$13,2,0))</f>
        <v>3 Moderado</v>
      </c>
      <c r="AI1923" s="197" t="str">
        <f>IF(ISERROR(VLOOKUP($AJ1923,Datos!$D$8:$E$13,2,0)),0,VLOOKUP($AJ1923,Datos!$D$8:$E$13,2,0))</f>
        <v>Extremadamente Dañino</v>
      </c>
      <c r="AJ1923" s="198">
        <f>IF(ISERROR(VLOOKUP($X1923,Datos!$B$8:$E$13,3,0)), 0, VLOOKUP($X1923,Datos!$B$8:$E$13,3,0))</f>
        <v>4</v>
      </c>
      <c r="AK1923" s="198">
        <f>IF(ISERROR(VLOOKUP(AL1923,Datos!D1916:E1921,2,0)),0,VLOOKUP(AL1923,Datos!D1916:E1921,2,0))</f>
        <v>0</v>
      </c>
      <c r="AL1923" s="198">
        <f>IF(ISERROR(VLOOKUP(Y1923,Datos!B1916:E1921,3,0)),0,VLOOKUP(Y1923,Datos!B1916:E1921,3,0))</f>
        <v>0</v>
      </c>
      <c r="AM1923" s="198">
        <f t="shared" si="92"/>
        <v>4</v>
      </c>
      <c r="AN1923" s="198" t="str">
        <f>IF(ISERROR(VLOOKUP($AM1923,Datos!$I$24:$J$28,2,0)),"-",VLOOKUP($AM1923,Datos!$I$24:$J$28,2,0))</f>
        <v>Moderado</v>
      </c>
    </row>
    <row r="1924" spans="1:40" s="199" customFormat="1">
      <c r="A1924" s="196"/>
      <c r="B1924" s="177"/>
      <c r="C1924" s="177"/>
      <c r="D1924" s="177"/>
      <c r="E1924" s="177"/>
      <c r="F1924" s="177"/>
      <c r="G1924" s="177"/>
      <c r="H1924" s="177"/>
      <c r="I1924" s="177"/>
      <c r="J1924" s="177"/>
      <c r="K1924" s="177"/>
      <c r="L1924" s="177"/>
      <c r="M1924" s="178" t="s">
        <v>191</v>
      </c>
      <c r="N1924" s="178" t="s">
        <v>194</v>
      </c>
      <c r="O1924" s="198">
        <f>IF( AND($M1924&lt;&gt;"", $N1924&lt;&gt;""), VLOOKUP( IF(ISERROR(VLOOKUP($M1924,Datos!$B$8:$C$13,2,0)),0,VLOOKUP($M1924,Datos!$B$8:$C$13,2,0)), Datos!$I$9:$N$13, IF(ISERROR(VLOOKUP($N1924,Datos!$B$17:$C$21,2,0)),0,VLOOKUP($N1924, Datos!$B$17:$C$21,2,0)+1),  0),  "-")</f>
        <v>22</v>
      </c>
      <c r="P1924" s="177"/>
      <c r="Q1924" s="177"/>
      <c r="R1924" s="177"/>
      <c r="S1924" s="178" t="s">
        <v>40</v>
      </c>
      <c r="T1924" s="198" t="str">
        <f>IF(ISERROR(VLOOKUP($S1924,Datos!$B$25:$C$29,2,0)),"", VLOOKUP($S1924,Datos!$B$25:$C$29,2,0))</f>
        <v>Alta</v>
      </c>
      <c r="U1924" s="198" t="str">
        <f>VLOOKUP($S1924,'Efectividad de Controles'!$B$5:$D$9,3,0)</f>
        <v>Impacto / Probabilidad</v>
      </c>
      <c r="V1924" s="177"/>
      <c r="W1924" s="177"/>
      <c r="X1924" s="178" t="s">
        <v>191</v>
      </c>
      <c r="Y1924" s="178" t="s">
        <v>196</v>
      </c>
      <c r="Z1924" s="198">
        <f>IF( AND($X1924&lt;&gt;"", $Y1924&lt;&gt;""), VLOOKUP( IF(ISERROR(VLOOKUP($X1924,Datos!$B$8:$C$13,2,0)),0,VLOOKUP($X1924,Datos!$B$8:$C$13,2,0)), Datos!$I$9:$N$13, IF(ISERROR(VLOOKUP($Y1924,Datos!$B$17:$C$21,2,0)),0,VLOOKUP($Y1924, Datos!$B$17:$C$21,2,0)+1),  0),  "-")</f>
        <v>25</v>
      </c>
      <c r="AA1924" s="177"/>
      <c r="AB1924" s="177"/>
      <c r="AC1924" s="179"/>
      <c r="AD1924" s="180"/>
      <c r="AE1924" s="198">
        <f t="shared" si="90"/>
        <v>22</v>
      </c>
      <c r="AF1924" s="198">
        <f t="shared" si="91"/>
        <v>25</v>
      </c>
      <c r="AG1924" s="178">
        <v>3</v>
      </c>
      <c r="AH1924" s="198" t="str">
        <f>IF(ISERROR(VLOOKUP($AG1924,Datos!$A$9:$E$13,2,0)),"",VLOOKUP($AG1924,Datos!$A$9:$E$13,2,0))</f>
        <v>3 Moderado</v>
      </c>
      <c r="AI1924" s="197" t="str">
        <f>IF(ISERROR(VLOOKUP($AJ1924,Datos!$D$8:$E$13,2,0)),0,VLOOKUP($AJ1924,Datos!$D$8:$E$13,2,0))</f>
        <v>Extremadamente Dañino</v>
      </c>
      <c r="AJ1924" s="198">
        <f>IF(ISERROR(VLOOKUP($X1924,Datos!$B$8:$E$13,3,0)), 0, VLOOKUP($X1924,Datos!$B$8:$E$13,3,0))</f>
        <v>4</v>
      </c>
      <c r="AK1924" s="198">
        <f>IF(ISERROR(VLOOKUP(AL1924,Datos!D1917:E1922,2,0)),0,VLOOKUP(AL1924,Datos!D1917:E1922,2,0))</f>
        <v>0</v>
      </c>
      <c r="AL1924" s="198">
        <f>IF(ISERROR(VLOOKUP(Y1924,Datos!B1917:E1922,3,0)),0,VLOOKUP(Y1924,Datos!B1917:E1922,3,0))</f>
        <v>0</v>
      </c>
      <c r="AM1924" s="198">
        <f t="shared" si="92"/>
        <v>4</v>
      </c>
      <c r="AN1924" s="198" t="str">
        <f>IF(ISERROR(VLOOKUP($AM1924,Datos!$I$24:$J$28,2,0)),"-",VLOOKUP($AM1924,Datos!$I$24:$J$28,2,0))</f>
        <v>Moderado</v>
      </c>
    </row>
    <row r="1925" spans="1:40" s="199" customFormat="1">
      <c r="A1925" s="196"/>
      <c r="B1925" s="177"/>
      <c r="C1925" s="177"/>
      <c r="D1925" s="177"/>
      <c r="E1925" s="177"/>
      <c r="F1925" s="177"/>
      <c r="G1925" s="177"/>
      <c r="H1925" s="177"/>
      <c r="I1925" s="177"/>
      <c r="J1925" s="177"/>
      <c r="K1925" s="177"/>
      <c r="L1925" s="177"/>
      <c r="M1925" s="178" t="s">
        <v>191</v>
      </c>
      <c r="N1925" s="178" t="s">
        <v>194</v>
      </c>
      <c r="O1925" s="198">
        <f>IF( AND($M1925&lt;&gt;"", $N1925&lt;&gt;""), VLOOKUP( IF(ISERROR(VLOOKUP($M1925,Datos!$B$8:$C$13,2,0)),0,VLOOKUP($M1925,Datos!$B$8:$C$13,2,0)), Datos!$I$9:$N$13, IF(ISERROR(VLOOKUP($N1925,Datos!$B$17:$C$21,2,0)),0,VLOOKUP($N1925, Datos!$B$17:$C$21,2,0)+1),  0),  "-")</f>
        <v>22</v>
      </c>
      <c r="P1925" s="177"/>
      <c r="Q1925" s="177"/>
      <c r="R1925" s="177"/>
      <c r="S1925" s="178" t="s">
        <v>40</v>
      </c>
      <c r="T1925" s="198" t="str">
        <f>IF(ISERROR(VLOOKUP($S1925,Datos!$B$25:$C$29,2,0)),"", VLOOKUP($S1925,Datos!$B$25:$C$29,2,0))</f>
        <v>Alta</v>
      </c>
      <c r="U1925" s="198" t="str">
        <f>VLOOKUP($S1925,'Efectividad de Controles'!$B$5:$D$9,3,0)</f>
        <v>Impacto / Probabilidad</v>
      </c>
      <c r="V1925" s="177"/>
      <c r="W1925" s="177"/>
      <c r="X1925" s="178" t="s">
        <v>191</v>
      </c>
      <c r="Y1925" s="178" t="s">
        <v>196</v>
      </c>
      <c r="Z1925" s="198">
        <f>IF( AND($X1925&lt;&gt;"", $Y1925&lt;&gt;""), VLOOKUP( IF(ISERROR(VLOOKUP($X1925,Datos!$B$8:$C$13,2,0)),0,VLOOKUP($X1925,Datos!$B$8:$C$13,2,0)), Datos!$I$9:$N$13, IF(ISERROR(VLOOKUP($Y1925,Datos!$B$17:$C$21,2,0)),0,VLOOKUP($Y1925, Datos!$B$17:$C$21,2,0)+1),  0),  "-")</f>
        <v>25</v>
      </c>
      <c r="AA1925" s="177"/>
      <c r="AB1925" s="177"/>
      <c r="AC1925" s="179"/>
      <c r="AD1925" s="180"/>
      <c r="AE1925" s="198">
        <f t="shared" si="90"/>
        <v>22</v>
      </c>
      <c r="AF1925" s="198">
        <f t="shared" si="91"/>
        <v>25</v>
      </c>
      <c r="AG1925" s="178">
        <v>3</v>
      </c>
      <c r="AH1925" s="198" t="str">
        <f>IF(ISERROR(VLOOKUP($AG1925,Datos!$A$9:$E$13,2,0)),"",VLOOKUP($AG1925,Datos!$A$9:$E$13,2,0))</f>
        <v>3 Moderado</v>
      </c>
      <c r="AI1925" s="197" t="str">
        <f>IF(ISERROR(VLOOKUP($AJ1925,Datos!$D$8:$E$13,2,0)),0,VLOOKUP($AJ1925,Datos!$D$8:$E$13,2,0))</f>
        <v>Extremadamente Dañino</v>
      </c>
      <c r="AJ1925" s="198">
        <f>IF(ISERROR(VLOOKUP($X1925,Datos!$B$8:$E$13,3,0)), 0, VLOOKUP($X1925,Datos!$B$8:$E$13,3,0))</f>
        <v>4</v>
      </c>
      <c r="AK1925" s="198">
        <f>IF(ISERROR(VLOOKUP(AL1925,Datos!D1918:E1923,2,0)),0,VLOOKUP(AL1925,Datos!D1918:E1923,2,0))</f>
        <v>0</v>
      </c>
      <c r="AL1925" s="198">
        <f>IF(ISERROR(VLOOKUP(Y1925,Datos!B1918:E1923,3,0)),0,VLOOKUP(Y1925,Datos!B1918:E1923,3,0))</f>
        <v>0</v>
      </c>
      <c r="AM1925" s="198">
        <f t="shared" si="92"/>
        <v>4</v>
      </c>
      <c r="AN1925" s="198" t="str">
        <f>IF(ISERROR(VLOOKUP($AM1925,Datos!$I$24:$J$28,2,0)),"-",VLOOKUP($AM1925,Datos!$I$24:$J$28,2,0))</f>
        <v>Moderado</v>
      </c>
    </row>
    <row r="1926" spans="1:40" s="199" customFormat="1">
      <c r="A1926" s="196"/>
      <c r="B1926" s="177"/>
      <c r="C1926" s="177"/>
      <c r="D1926" s="177"/>
      <c r="E1926" s="177"/>
      <c r="F1926" s="177"/>
      <c r="G1926" s="177"/>
      <c r="H1926" s="177"/>
      <c r="I1926" s="177"/>
      <c r="J1926" s="177"/>
      <c r="K1926" s="177"/>
      <c r="L1926" s="177"/>
      <c r="M1926" s="178" t="s">
        <v>191</v>
      </c>
      <c r="N1926" s="178" t="s">
        <v>194</v>
      </c>
      <c r="O1926" s="198">
        <f>IF( AND($M1926&lt;&gt;"", $N1926&lt;&gt;""), VLOOKUP( IF(ISERROR(VLOOKUP($M1926,Datos!$B$8:$C$13,2,0)),0,VLOOKUP($M1926,Datos!$B$8:$C$13,2,0)), Datos!$I$9:$N$13, IF(ISERROR(VLOOKUP($N1926,Datos!$B$17:$C$21,2,0)),0,VLOOKUP($N1926, Datos!$B$17:$C$21,2,0)+1),  0),  "-")</f>
        <v>22</v>
      </c>
      <c r="P1926" s="177"/>
      <c r="Q1926" s="177"/>
      <c r="R1926" s="177"/>
      <c r="S1926" s="178" t="s">
        <v>40</v>
      </c>
      <c r="T1926" s="198" t="str">
        <f>IF(ISERROR(VLOOKUP($S1926,Datos!$B$25:$C$29,2,0)),"", VLOOKUP($S1926,Datos!$B$25:$C$29,2,0))</f>
        <v>Alta</v>
      </c>
      <c r="U1926" s="198" t="str">
        <f>VLOOKUP($S1926,'Efectividad de Controles'!$B$5:$D$9,3,0)</f>
        <v>Impacto / Probabilidad</v>
      </c>
      <c r="V1926" s="177"/>
      <c r="W1926" s="177"/>
      <c r="X1926" s="178" t="s">
        <v>191</v>
      </c>
      <c r="Y1926" s="178" t="s">
        <v>196</v>
      </c>
      <c r="Z1926" s="198">
        <f>IF( AND($X1926&lt;&gt;"", $Y1926&lt;&gt;""), VLOOKUP( IF(ISERROR(VLOOKUP($X1926,Datos!$B$8:$C$13,2,0)),0,VLOOKUP($X1926,Datos!$B$8:$C$13,2,0)), Datos!$I$9:$N$13, IF(ISERROR(VLOOKUP($Y1926,Datos!$B$17:$C$21,2,0)),0,VLOOKUP($Y1926, Datos!$B$17:$C$21,2,0)+1),  0),  "-")</f>
        <v>25</v>
      </c>
      <c r="AA1926" s="177"/>
      <c r="AB1926" s="177"/>
      <c r="AC1926" s="179"/>
      <c r="AD1926" s="180"/>
      <c r="AE1926" s="198">
        <f t="shared" si="90"/>
        <v>22</v>
      </c>
      <c r="AF1926" s="198">
        <f t="shared" si="91"/>
        <v>25</v>
      </c>
      <c r="AG1926" s="178">
        <v>3</v>
      </c>
      <c r="AH1926" s="198" t="str">
        <f>IF(ISERROR(VLOOKUP($AG1926,Datos!$A$9:$E$13,2,0)),"",VLOOKUP($AG1926,Datos!$A$9:$E$13,2,0))</f>
        <v>3 Moderado</v>
      </c>
      <c r="AI1926" s="197" t="str">
        <f>IF(ISERROR(VLOOKUP($AJ1926,Datos!$D$8:$E$13,2,0)),0,VLOOKUP($AJ1926,Datos!$D$8:$E$13,2,0))</f>
        <v>Extremadamente Dañino</v>
      </c>
      <c r="AJ1926" s="198">
        <f>IF(ISERROR(VLOOKUP($X1926,Datos!$B$8:$E$13,3,0)), 0, VLOOKUP($X1926,Datos!$B$8:$E$13,3,0))</f>
        <v>4</v>
      </c>
      <c r="AK1926" s="198">
        <f>IF(ISERROR(VLOOKUP(AL1926,Datos!D1919:E1924,2,0)),0,VLOOKUP(AL1926,Datos!D1919:E1924,2,0))</f>
        <v>0</v>
      </c>
      <c r="AL1926" s="198">
        <f>IF(ISERROR(VLOOKUP(Y1926,Datos!B1919:E1924,3,0)),0,VLOOKUP(Y1926,Datos!B1919:E1924,3,0))</f>
        <v>0</v>
      </c>
      <c r="AM1926" s="198">
        <f t="shared" si="92"/>
        <v>4</v>
      </c>
      <c r="AN1926" s="198" t="str">
        <f>IF(ISERROR(VLOOKUP($AM1926,Datos!$I$24:$J$28,2,0)),"-",VLOOKUP($AM1926,Datos!$I$24:$J$28,2,0))</f>
        <v>Moderado</v>
      </c>
    </row>
    <row r="1927" spans="1:40" s="199" customFormat="1">
      <c r="A1927" s="196"/>
      <c r="B1927" s="177"/>
      <c r="C1927" s="177"/>
      <c r="D1927" s="177"/>
      <c r="E1927" s="177"/>
      <c r="F1927" s="177"/>
      <c r="G1927" s="177"/>
      <c r="H1927" s="177"/>
      <c r="I1927" s="177"/>
      <c r="J1927" s="177"/>
      <c r="K1927" s="177"/>
      <c r="L1927" s="177"/>
      <c r="M1927" s="178" t="s">
        <v>191</v>
      </c>
      <c r="N1927" s="178" t="s">
        <v>194</v>
      </c>
      <c r="O1927" s="198">
        <f>IF( AND($M1927&lt;&gt;"", $N1927&lt;&gt;""), VLOOKUP( IF(ISERROR(VLOOKUP($M1927,Datos!$B$8:$C$13,2,0)),0,VLOOKUP($M1927,Datos!$B$8:$C$13,2,0)), Datos!$I$9:$N$13, IF(ISERROR(VLOOKUP($N1927,Datos!$B$17:$C$21,2,0)),0,VLOOKUP($N1927, Datos!$B$17:$C$21,2,0)+1),  0),  "-")</f>
        <v>22</v>
      </c>
      <c r="P1927" s="177"/>
      <c r="Q1927" s="177"/>
      <c r="R1927" s="177"/>
      <c r="S1927" s="178" t="s">
        <v>40</v>
      </c>
      <c r="T1927" s="198" t="str">
        <f>IF(ISERROR(VLOOKUP($S1927,Datos!$B$25:$C$29,2,0)),"", VLOOKUP($S1927,Datos!$B$25:$C$29,2,0))</f>
        <v>Alta</v>
      </c>
      <c r="U1927" s="198" t="str">
        <f>VLOOKUP($S1927,'Efectividad de Controles'!$B$5:$D$9,3,0)</f>
        <v>Impacto / Probabilidad</v>
      </c>
      <c r="V1927" s="177"/>
      <c r="W1927" s="177"/>
      <c r="X1927" s="178" t="s">
        <v>191</v>
      </c>
      <c r="Y1927" s="178" t="s">
        <v>196</v>
      </c>
      <c r="Z1927" s="198">
        <f>IF( AND($X1927&lt;&gt;"", $Y1927&lt;&gt;""), VLOOKUP( IF(ISERROR(VLOOKUP($X1927,Datos!$B$8:$C$13,2,0)),0,VLOOKUP($X1927,Datos!$B$8:$C$13,2,0)), Datos!$I$9:$N$13, IF(ISERROR(VLOOKUP($Y1927,Datos!$B$17:$C$21,2,0)),0,VLOOKUP($Y1927, Datos!$B$17:$C$21,2,0)+1),  0),  "-")</f>
        <v>25</v>
      </c>
      <c r="AA1927" s="177"/>
      <c r="AB1927" s="177"/>
      <c r="AC1927" s="179"/>
      <c r="AD1927" s="180"/>
      <c r="AE1927" s="198">
        <f t="shared" si="90"/>
        <v>22</v>
      </c>
      <c r="AF1927" s="198">
        <f t="shared" si="91"/>
        <v>25</v>
      </c>
      <c r="AG1927" s="178">
        <v>3</v>
      </c>
      <c r="AH1927" s="198" t="str">
        <f>IF(ISERROR(VLOOKUP($AG1927,Datos!$A$9:$E$13,2,0)),"",VLOOKUP($AG1927,Datos!$A$9:$E$13,2,0))</f>
        <v>3 Moderado</v>
      </c>
      <c r="AI1927" s="197" t="str">
        <f>IF(ISERROR(VLOOKUP($AJ1927,Datos!$D$8:$E$13,2,0)),0,VLOOKUP($AJ1927,Datos!$D$8:$E$13,2,0))</f>
        <v>Extremadamente Dañino</v>
      </c>
      <c r="AJ1927" s="198">
        <f>IF(ISERROR(VLOOKUP($X1927,Datos!$B$8:$E$13,3,0)), 0, VLOOKUP($X1927,Datos!$B$8:$E$13,3,0))</f>
        <v>4</v>
      </c>
      <c r="AK1927" s="198">
        <f>IF(ISERROR(VLOOKUP(AL1927,Datos!D1920:E1925,2,0)),0,VLOOKUP(AL1927,Datos!D1920:E1925,2,0))</f>
        <v>0</v>
      </c>
      <c r="AL1927" s="198">
        <f>IF(ISERROR(VLOOKUP(Y1927,Datos!B1920:E1925,3,0)),0,VLOOKUP(Y1927,Datos!B1920:E1925,3,0))</f>
        <v>0</v>
      </c>
      <c r="AM1927" s="198">
        <f t="shared" si="92"/>
        <v>4</v>
      </c>
      <c r="AN1927" s="198" t="str">
        <f>IF(ISERROR(VLOOKUP($AM1927,Datos!$I$24:$J$28,2,0)),"-",VLOOKUP($AM1927,Datos!$I$24:$J$28,2,0))</f>
        <v>Moderado</v>
      </c>
    </row>
    <row r="1928" spans="1:40" s="199" customFormat="1">
      <c r="A1928" s="196"/>
      <c r="B1928" s="177"/>
      <c r="C1928" s="177"/>
      <c r="D1928" s="177"/>
      <c r="E1928" s="177"/>
      <c r="F1928" s="177"/>
      <c r="G1928" s="177"/>
      <c r="H1928" s="177"/>
      <c r="I1928" s="177"/>
      <c r="J1928" s="177"/>
      <c r="K1928" s="177"/>
      <c r="L1928" s="177"/>
      <c r="M1928" s="178" t="s">
        <v>191</v>
      </c>
      <c r="N1928" s="178" t="s">
        <v>194</v>
      </c>
      <c r="O1928" s="198">
        <f>IF( AND($M1928&lt;&gt;"", $N1928&lt;&gt;""), VLOOKUP( IF(ISERROR(VLOOKUP($M1928,Datos!$B$8:$C$13,2,0)),0,VLOOKUP($M1928,Datos!$B$8:$C$13,2,0)), Datos!$I$9:$N$13, IF(ISERROR(VLOOKUP($N1928,Datos!$B$17:$C$21,2,0)),0,VLOOKUP($N1928, Datos!$B$17:$C$21,2,0)+1),  0),  "-")</f>
        <v>22</v>
      </c>
      <c r="P1928" s="177"/>
      <c r="Q1928" s="177"/>
      <c r="R1928" s="177"/>
      <c r="S1928" s="178" t="s">
        <v>40</v>
      </c>
      <c r="T1928" s="198" t="str">
        <f>IF(ISERROR(VLOOKUP($S1928,Datos!$B$25:$C$29,2,0)),"", VLOOKUP($S1928,Datos!$B$25:$C$29,2,0))</f>
        <v>Alta</v>
      </c>
      <c r="U1928" s="198" t="str">
        <f>VLOOKUP($S1928,'Efectividad de Controles'!$B$5:$D$9,3,0)</f>
        <v>Impacto / Probabilidad</v>
      </c>
      <c r="V1928" s="177"/>
      <c r="W1928" s="177"/>
      <c r="X1928" s="178" t="s">
        <v>191</v>
      </c>
      <c r="Y1928" s="178" t="s">
        <v>196</v>
      </c>
      <c r="Z1928" s="198">
        <f>IF( AND($X1928&lt;&gt;"", $Y1928&lt;&gt;""), VLOOKUP( IF(ISERROR(VLOOKUP($X1928,Datos!$B$8:$C$13,2,0)),0,VLOOKUP($X1928,Datos!$B$8:$C$13,2,0)), Datos!$I$9:$N$13, IF(ISERROR(VLOOKUP($Y1928,Datos!$B$17:$C$21,2,0)),0,VLOOKUP($Y1928, Datos!$B$17:$C$21,2,0)+1),  0),  "-")</f>
        <v>25</v>
      </c>
      <c r="AA1928" s="177"/>
      <c r="AB1928" s="177"/>
      <c r="AC1928" s="179"/>
      <c r="AD1928" s="180"/>
      <c r="AE1928" s="198">
        <f t="shared" si="90"/>
        <v>22</v>
      </c>
      <c r="AF1928" s="198">
        <f t="shared" si="91"/>
        <v>25</v>
      </c>
      <c r="AG1928" s="178">
        <v>3</v>
      </c>
      <c r="AH1928" s="198" t="str">
        <f>IF(ISERROR(VLOOKUP($AG1928,Datos!$A$9:$E$13,2,0)),"",VLOOKUP($AG1928,Datos!$A$9:$E$13,2,0))</f>
        <v>3 Moderado</v>
      </c>
      <c r="AI1928" s="197" t="str">
        <f>IF(ISERROR(VLOOKUP($AJ1928,Datos!$D$8:$E$13,2,0)),0,VLOOKUP($AJ1928,Datos!$D$8:$E$13,2,0))</f>
        <v>Extremadamente Dañino</v>
      </c>
      <c r="AJ1928" s="198">
        <f>IF(ISERROR(VLOOKUP($X1928,Datos!$B$8:$E$13,3,0)), 0, VLOOKUP($X1928,Datos!$B$8:$E$13,3,0))</f>
        <v>4</v>
      </c>
      <c r="AK1928" s="198">
        <f>IF(ISERROR(VLOOKUP(AL1928,Datos!D1921:E1926,2,0)),0,VLOOKUP(AL1928,Datos!D1921:E1926,2,0))</f>
        <v>0</v>
      </c>
      <c r="AL1928" s="198">
        <f>IF(ISERROR(VLOOKUP(Y1928,Datos!B1921:E1926,3,0)),0,VLOOKUP(Y1928,Datos!B1921:E1926,3,0))</f>
        <v>0</v>
      </c>
      <c r="AM1928" s="198">
        <f t="shared" si="92"/>
        <v>4</v>
      </c>
      <c r="AN1928" s="198" t="str">
        <f>IF(ISERROR(VLOOKUP($AM1928,Datos!$I$24:$J$28,2,0)),"-",VLOOKUP($AM1928,Datos!$I$24:$J$28,2,0))</f>
        <v>Moderado</v>
      </c>
    </row>
    <row r="1929" spans="1:40" s="199" customFormat="1">
      <c r="A1929" s="196"/>
      <c r="B1929" s="177"/>
      <c r="C1929" s="177"/>
      <c r="D1929" s="177"/>
      <c r="E1929" s="177"/>
      <c r="F1929" s="177"/>
      <c r="G1929" s="177"/>
      <c r="H1929" s="177"/>
      <c r="I1929" s="177"/>
      <c r="J1929" s="177"/>
      <c r="K1929" s="177"/>
      <c r="L1929" s="177"/>
      <c r="M1929" s="178" t="s">
        <v>191</v>
      </c>
      <c r="N1929" s="178" t="s">
        <v>194</v>
      </c>
      <c r="O1929" s="198">
        <f>IF( AND($M1929&lt;&gt;"", $N1929&lt;&gt;""), VLOOKUP( IF(ISERROR(VLOOKUP($M1929,Datos!$B$8:$C$13,2,0)),0,VLOOKUP($M1929,Datos!$B$8:$C$13,2,0)), Datos!$I$9:$N$13, IF(ISERROR(VLOOKUP($N1929,Datos!$B$17:$C$21,2,0)),0,VLOOKUP($N1929, Datos!$B$17:$C$21,2,0)+1),  0),  "-")</f>
        <v>22</v>
      </c>
      <c r="P1929" s="177"/>
      <c r="Q1929" s="177"/>
      <c r="R1929" s="177"/>
      <c r="S1929" s="178" t="s">
        <v>40</v>
      </c>
      <c r="T1929" s="198" t="str">
        <f>IF(ISERROR(VLOOKUP($S1929,Datos!$B$25:$C$29,2,0)),"", VLOOKUP($S1929,Datos!$B$25:$C$29,2,0))</f>
        <v>Alta</v>
      </c>
      <c r="U1929" s="198" t="str">
        <f>VLOOKUP($S1929,'Efectividad de Controles'!$B$5:$D$9,3,0)</f>
        <v>Impacto / Probabilidad</v>
      </c>
      <c r="V1929" s="177"/>
      <c r="W1929" s="177"/>
      <c r="X1929" s="178" t="s">
        <v>191</v>
      </c>
      <c r="Y1929" s="178" t="s">
        <v>196</v>
      </c>
      <c r="Z1929" s="198">
        <f>IF( AND($X1929&lt;&gt;"", $Y1929&lt;&gt;""), VLOOKUP( IF(ISERROR(VLOOKUP($X1929,Datos!$B$8:$C$13,2,0)),0,VLOOKUP($X1929,Datos!$B$8:$C$13,2,0)), Datos!$I$9:$N$13, IF(ISERROR(VLOOKUP($Y1929,Datos!$B$17:$C$21,2,0)),0,VLOOKUP($Y1929, Datos!$B$17:$C$21,2,0)+1),  0),  "-")</f>
        <v>25</v>
      </c>
      <c r="AA1929" s="177"/>
      <c r="AB1929" s="177"/>
      <c r="AC1929" s="179"/>
      <c r="AD1929" s="180"/>
      <c r="AE1929" s="198">
        <f t="shared" si="90"/>
        <v>22</v>
      </c>
      <c r="AF1929" s="198">
        <f t="shared" si="91"/>
        <v>25</v>
      </c>
      <c r="AG1929" s="178">
        <v>3</v>
      </c>
      <c r="AH1929" s="198" t="str">
        <f>IF(ISERROR(VLOOKUP($AG1929,Datos!$A$9:$E$13,2,0)),"",VLOOKUP($AG1929,Datos!$A$9:$E$13,2,0))</f>
        <v>3 Moderado</v>
      </c>
      <c r="AI1929" s="197" t="str">
        <f>IF(ISERROR(VLOOKUP($AJ1929,Datos!$D$8:$E$13,2,0)),0,VLOOKUP($AJ1929,Datos!$D$8:$E$13,2,0))</f>
        <v>Extremadamente Dañino</v>
      </c>
      <c r="AJ1929" s="198">
        <f>IF(ISERROR(VLOOKUP($X1929,Datos!$B$8:$E$13,3,0)), 0, VLOOKUP($X1929,Datos!$B$8:$E$13,3,0))</f>
        <v>4</v>
      </c>
      <c r="AK1929" s="198">
        <f>IF(ISERROR(VLOOKUP(AL1929,Datos!D1922:E1927,2,0)),0,VLOOKUP(AL1929,Datos!D1922:E1927,2,0))</f>
        <v>0</v>
      </c>
      <c r="AL1929" s="198">
        <f>IF(ISERROR(VLOOKUP(Y1929,Datos!B1922:E1927,3,0)),0,VLOOKUP(Y1929,Datos!B1922:E1927,3,0))</f>
        <v>0</v>
      </c>
      <c r="AM1929" s="198">
        <f t="shared" si="92"/>
        <v>4</v>
      </c>
      <c r="AN1929" s="198" t="str">
        <f>IF(ISERROR(VLOOKUP($AM1929,Datos!$I$24:$J$28,2,0)),"-",VLOOKUP($AM1929,Datos!$I$24:$J$28,2,0))</f>
        <v>Moderado</v>
      </c>
    </row>
    <row r="1930" spans="1:40" s="199" customFormat="1">
      <c r="A1930" s="196"/>
      <c r="B1930" s="177"/>
      <c r="C1930" s="177"/>
      <c r="D1930" s="177"/>
      <c r="E1930" s="177"/>
      <c r="F1930" s="177"/>
      <c r="G1930" s="177"/>
      <c r="H1930" s="177"/>
      <c r="I1930" s="177"/>
      <c r="J1930" s="177"/>
      <c r="K1930" s="177"/>
      <c r="L1930" s="177"/>
      <c r="M1930" s="178" t="s">
        <v>191</v>
      </c>
      <c r="N1930" s="178" t="s">
        <v>194</v>
      </c>
      <c r="O1930" s="198">
        <f>IF( AND($M1930&lt;&gt;"", $N1930&lt;&gt;""), VLOOKUP( IF(ISERROR(VLOOKUP($M1930,Datos!$B$8:$C$13,2,0)),0,VLOOKUP($M1930,Datos!$B$8:$C$13,2,0)), Datos!$I$9:$N$13, IF(ISERROR(VLOOKUP($N1930,Datos!$B$17:$C$21,2,0)),0,VLOOKUP($N1930, Datos!$B$17:$C$21,2,0)+1),  0),  "-")</f>
        <v>22</v>
      </c>
      <c r="P1930" s="177"/>
      <c r="Q1930" s="177"/>
      <c r="R1930" s="177"/>
      <c r="S1930" s="178" t="s">
        <v>40</v>
      </c>
      <c r="T1930" s="198" t="str">
        <f>IF(ISERROR(VLOOKUP($S1930,Datos!$B$25:$C$29,2,0)),"", VLOOKUP($S1930,Datos!$B$25:$C$29,2,0))</f>
        <v>Alta</v>
      </c>
      <c r="U1930" s="198" t="str">
        <f>VLOOKUP($S1930,'Efectividad de Controles'!$B$5:$D$9,3,0)</f>
        <v>Impacto / Probabilidad</v>
      </c>
      <c r="V1930" s="177"/>
      <c r="W1930" s="177"/>
      <c r="X1930" s="178" t="s">
        <v>191</v>
      </c>
      <c r="Y1930" s="178" t="s">
        <v>196</v>
      </c>
      <c r="Z1930" s="198">
        <f>IF( AND($X1930&lt;&gt;"", $Y1930&lt;&gt;""), VLOOKUP( IF(ISERROR(VLOOKUP($X1930,Datos!$B$8:$C$13,2,0)),0,VLOOKUP($X1930,Datos!$B$8:$C$13,2,0)), Datos!$I$9:$N$13, IF(ISERROR(VLOOKUP($Y1930,Datos!$B$17:$C$21,2,0)),0,VLOOKUP($Y1930, Datos!$B$17:$C$21,2,0)+1),  0),  "-")</f>
        <v>25</v>
      </c>
      <c r="AA1930" s="177"/>
      <c r="AB1930" s="177"/>
      <c r="AC1930" s="179"/>
      <c r="AD1930" s="180"/>
      <c r="AE1930" s="198">
        <f t="shared" si="90"/>
        <v>22</v>
      </c>
      <c r="AF1930" s="198">
        <f t="shared" si="91"/>
        <v>25</v>
      </c>
      <c r="AG1930" s="178">
        <v>3</v>
      </c>
      <c r="AH1930" s="198" t="str">
        <f>IF(ISERROR(VLOOKUP($AG1930,Datos!$A$9:$E$13,2,0)),"",VLOOKUP($AG1930,Datos!$A$9:$E$13,2,0))</f>
        <v>3 Moderado</v>
      </c>
      <c r="AI1930" s="197" t="str">
        <f>IF(ISERROR(VLOOKUP($AJ1930,Datos!$D$8:$E$13,2,0)),0,VLOOKUP($AJ1930,Datos!$D$8:$E$13,2,0))</f>
        <v>Extremadamente Dañino</v>
      </c>
      <c r="AJ1930" s="198">
        <f>IF(ISERROR(VLOOKUP($X1930,Datos!$B$8:$E$13,3,0)), 0, VLOOKUP($X1930,Datos!$B$8:$E$13,3,0))</f>
        <v>4</v>
      </c>
      <c r="AK1930" s="198">
        <f>IF(ISERROR(VLOOKUP(AL1930,Datos!D1923:E1928,2,0)),0,VLOOKUP(AL1930,Datos!D1923:E1928,2,0))</f>
        <v>0</v>
      </c>
      <c r="AL1930" s="198">
        <f>IF(ISERROR(VLOOKUP(Y1930,Datos!B1923:E1928,3,0)),0,VLOOKUP(Y1930,Datos!B1923:E1928,3,0))</f>
        <v>0</v>
      </c>
      <c r="AM1930" s="198">
        <f t="shared" si="92"/>
        <v>4</v>
      </c>
      <c r="AN1930" s="198" t="str">
        <f>IF(ISERROR(VLOOKUP($AM1930,Datos!$I$24:$J$28,2,0)),"-",VLOOKUP($AM1930,Datos!$I$24:$J$28,2,0))</f>
        <v>Moderado</v>
      </c>
    </row>
    <row r="1931" spans="1:40" s="199" customFormat="1">
      <c r="A1931" s="196"/>
      <c r="B1931" s="177"/>
      <c r="C1931" s="177"/>
      <c r="D1931" s="177"/>
      <c r="E1931" s="177"/>
      <c r="F1931" s="177"/>
      <c r="G1931" s="177"/>
      <c r="H1931" s="177"/>
      <c r="I1931" s="177"/>
      <c r="J1931" s="177"/>
      <c r="K1931" s="177"/>
      <c r="L1931" s="177"/>
      <c r="M1931" s="178" t="s">
        <v>191</v>
      </c>
      <c r="N1931" s="178" t="s">
        <v>194</v>
      </c>
      <c r="O1931" s="198">
        <f>IF( AND($M1931&lt;&gt;"", $N1931&lt;&gt;""), VLOOKUP( IF(ISERROR(VLOOKUP($M1931,Datos!$B$8:$C$13,2,0)),0,VLOOKUP($M1931,Datos!$B$8:$C$13,2,0)), Datos!$I$9:$N$13, IF(ISERROR(VLOOKUP($N1931,Datos!$B$17:$C$21,2,0)),0,VLOOKUP($N1931, Datos!$B$17:$C$21,2,0)+1),  0),  "-")</f>
        <v>22</v>
      </c>
      <c r="P1931" s="177"/>
      <c r="Q1931" s="177"/>
      <c r="R1931" s="177"/>
      <c r="S1931" s="178" t="s">
        <v>40</v>
      </c>
      <c r="T1931" s="198" t="str">
        <f>IF(ISERROR(VLOOKUP($S1931,Datos!$B$25:$C$29,2,0)),"", VLOOKUP($S1931,Datos!$B$25:$C$29,2,0))</f>
        <v>Alta</v>
      </c>
      <c r="U1931" s="198" t="str">
        <f>VLOOKUP($S1931,'Efectividad de Controles'!$B$5:$D$9,3,0)</f>
        <v>Impacto / Probabilidad</v>
      </c>
      <c r="V1931" s="177"/>
      <c r="W1931" s="177"/>
      <c r="X1931" s="178" t="s">
        <v>191</v>
      </c>
      <c r="Y1931" s="178" t="s">
        <v>196</v>
      </c>
      <c r="Z1931" s="198">
        <f>IF( AND($X1931&lt;&gt;"", $Y1931&lt;&gt;""), VLOOKUP( IF(ISERROR(VLOOKUP($X1931,Datos!$B$8:$C$13,2,0)),0,VLOOKUP($X1931,Datos!$B$8:$C$13,2,0)), Datos!$I$9:$N$13, IF(ISERROR(VLOOKUP($Y1931,Datos!$B$17:$C$21,2,0)),0,VLOOKUP($Y1931, Datos!$B$17:$C$21,2,0)+1),  0),  "-")</f>
        <v>25</v>
      </c>
      <c r="AA1931" s="177"/>
      <c r="AB1931" s="177"/>
      <c r="AC1931" s="179"/>
      <c r="AD1931" s="180"/>
      <c r="AE1931" s="198">
        <f t="shared" si="90"/>
        <v>22</v>
      </c>
      <c r="AF1931" s="198">
        <f t="shared" si="91"/>
        <v>25</v>
      </c>
      <c r="AG1931" s="178">
        <v>3</v>
      </c>
      <c r="AH1931" s="198" t="str">
        <f>IF(ISERROR(VLOOKUP($AG1931,Datos!$A$9:$E$13,2,0)),"",VLOOKUP($AG1931,Datos!$A$9:$E$13,2,0))</f>
        <v>3 Moderado</v>
      </c>
      <c r="AI1931" s="197" t="str">
        <f>IF(ISERROR(VLOOKUP($AJ1931,Datos!$D$8:$E$13,2,0)),0,VLOOKUP($AJ1931,Datos!$D$8:$E$13,2,0))</f>
        <v>Extremadamente Dañino</v>
      </c>
      <c r="AJ1931" s="198">
        <f>IF(ISERROR(VLOOKUP($X1931,Datos!$B$8:$E$13,3,0)), 0, VLOOKUP($X1931,Datos!$B$8:$E$13,3,0))</f>
        <v>4</v>
      </c>
      <c r="AK1931" s="198">
        <f>IF(ISERROR(VLOOKUP(AL1931,Datos!D1924:E1929,2,0)),0,VLOOKUP(AL1931,Datos!D1924:E1929,2,0))</f>
        <v>0</v>
      </c>
      <c r="AL1931" s="198">
        <f>IF(ISERROR(VLOOKUP(Y1931,Datos!B1924:E1929,3,0)),0,VLOOKUP(Y1931,Datos!B1924:E1929,3,0))</f>
        <v>0</v>
      </c>
      <c r="AM1931" s="198">
        <f t="shared" si="92"/>
        <v>4</v>
      </c>
      <c r="AN1931" s="198" t="str">
        <f>IF(ISERROR(VLOOKUP($AM1931,Datos!$I$24:$J$28,2,0)),"-",VLOOKUP($AM1931,Datos!$I$24:$J$28,2,0))</f>
        <v>Moderado</v>
      </c>
    </row>
    <row r="1932" spans="1:40" s="199" customFormat="1">
      <c r="A1932" s="196"/>
      <c r="B1932" s="177"/>
      <c r="C1932" s="177"/>
      <c r="D1932" s="177"/>
      <c r="E1932" s="177"/>
      <c r="F1932" s="177"/>
      <c r="G1932" s="177"/>
      <c r="H1932" s="177"/>
      <c r="I1932" s="177"/>
      <c r="J1932" s="177"/>
      <c r="K1932" s="177"/>
      <c r="L1932" s="177"/>
      <c r="M1932" s="178" t="s">
        <v>191</v>
      </c>
      <c r="N1932" s="178" t="s">
        <v>194</v>
      </c>
      <c r="O1932" s="198">
        <f>IF( AND($M1932&lt;&gt;"", $N1932&lt;&gt;""), VLOOKUP( IF(ISERROR(VLOOKUP($M1932,Datos!$B$8:$C$13,2,0)),0,VLOOKUP($M1932,Datos!$B$8:$C$13,2,0)), Datos!$I$9:$N$13, IF(ISERROR(VLOOKUP($N1932,Datos!$B$17:$C$21,2,0)),0,VLOOKUP($N1932, Datos!$B$17:$C$21,2,0)+1),  0),  "-")</f>
        <v>22</v>
      </c>
      <c r="P1932" s="177"/>
      <c r="Q1932" s="177"/>
      <c r="R1932" s="177"/>
      <c r="S1932" s="178" t="s">
        <v>40</v>
      </c>
      <c r="T1932" s="198" t="str">
        <f>IF(ISERROR(VLOOKUP($S1932,Datos!$B$25:$C$29,2,0)),"", VLOOKUP($S1932,Datos!$B$25:$C$29,2,0))</f>
        <v>Alta</v>
      </c>
      <c r="U1932" s="198" t="str">
        <f>VLOOKUP($S1932,'Efectividad de Controles'!$B$5:$D$9,3,0)</f>
        <v>Impacto / Probabilidad</v>
      </c>
      <c r="V1932" s="177"/>
      <c r="W1932" s="177"/>
      <c r="X1932" s="178" t="s">
        <v>191</v>
      </c>
      <c r="Y1932" s="178" t="s">
        <v>196</v>
      </c>
      <c r="Z1932" s="198">
        <f>IF( AND($X1932&lt;&gt;"", $Y1932&lt;&gt;""), VLOOKUP( IF(ISERROR(VLOOKUP($X1932,Datos!$B$8:$C$13,2,0)),0,VLOOKUP($X1932,Datos!$B$8:$C$13,2,0)), Datos!$I$9:$N$13, IF(ISERROR(VLOOKUP($Y1932,Datos!$B$17:$C$21,2,0)),0,VLOOKUP($Y1932, Datos!$B$17:$C$21,2,0)+1),  0),  "-")</f>
        <v>25</v>
      </c>
      <c r="AA1932" s="177"/>
      <c r="AB1932" s="177"/>
      <c r="AC1932" s="179"/>
      <c r="AD1932" s="180"/>
      <c r="AE1932" s="198">
        <f t="shared" si="90"/>
        <v>22</v>
      </c>
      <c r="AF1932" s="198">
        <f t="shared" si="91"/>
        <v>25</v>
      </c>
      <c r="AG1932" s="178">
        <v>3</v>
      </c>
      <c r="AH1932" s="198" t="str">
        <f>IF(ISERROR(VLOOKUP($AG1932,Datos!$A$9:$E$13,2,0)),"",VLOOKUP($AG1932,Datos!$A$9:$E$13,2,0))</f>
        <v>3 Moderado</v>
      </c>
      <c r="AI1932" s="197" t="str">
        <f>IF(ISERROR(VLOOKUP($AJ1932,Datos!$D$8:$E$13,2,0)),0,VLOOKUP($AJ1932,Datos!$D$8:$E$13,2,0))</f>
        <v>Extremadamente Dañino</v>
      </c>
      <c r="AJ1932" s="198">
        <f>IF(ISERROR(VLOOKUP($X1932,Datos!$B$8:$E$13,3,0)), 0, VLOOKUP($X1932,Datos!$B$8:$E$13,3,0))</f>
        <v>4</v>
      </c>
      <c r="AK1932" s="198">
        <f>IF(ISERROR(VLOOKUP(AL1932,Datos!D1925:E1930,2,0)),0,VLOOKUP(AL1932,Datos!D1925:E1930,2,0))</f>
        <v>0</v>
      </c>
      <c r="AL1932" s="198">
        <f>IF(ISERROR(VLOOKUP(Y1932,Datos!B1925:E1930,3,0)),0,VLOOKUP(Y1932,Datos!B1925:E1930,3,0))</f>
        <v>0</v>
      </c>
      <c r="AM1932" s="198">
        <f t="shared" si="92"/>
        <v>4</v>
      </c>
      <c r="AN1932" s="198" t="str">
        <f>IF(ISERROR(VLOOKUP($AM1932,Datos!$I$24:$J$28,2,0)),"-",VLOOKUP($AM1932,Datos!$I$24:$J$28,2,0))</f>
        <v>Moderado</v>
      </c>
    </row>
    <row r="1933" spans="1:40" s="199" customFormat="1">
      <c r="A1933" s="196"/>
      <c r="B1933" s="177"/>
      <c r="C1933" s="177"/>
      <c r="D1933" s="177"/>
      <c r="E1933" s="177"/>
      <c r="F1933" s="177"/>
      <c r="G1933" s="177"/>
      <c r="H1933" s="177"/>
      <c r="I1933" s="177"/>
      <c r="J1933" s="177"/>
      <c r="K1933" s="177"/>
      <c r="L1933" s="177"/>
      <c r="M1933" s="178" t="s">
        <v>191</v>
      </c>
      <c r="N1933" s="178" t="s">
        <v>194</v>
      </c>
      <c r="O1933" s="198">
        <f>IF( AND($M1933&lt;&gt;"", $N1933&lt;&gt;""), VLOOKUP( IF(ISERROR(VLOOKUP($M1933,Datos!$B$8:$C$13,2,0)),0,VLOOKUP($M1933,Datos!$B$8:$C$13,2,0)), Datos!$I$9:$N$13, IF(ISERROR(VLOOKUP($N1933,Datos!$B$17:$C$21,2,0)),0,VLOOKUP($N1933, Datos!$B$17:$C$21,2,0)+1),  0),  "-")</f>
        <v>22</v>
      </c>
      <c r="P1933" s="177"/>
      <c r="Q1933" s="177"/>
      <c r="R1933" s="177"/>
      <c r="S1933" s="178" t="s">
        <v>40</v>
      </c>
      <c r="T1933" s="198" t="str">
        <f>IF(ISERROR(VLOOKUP($S1933,Datos!$B$25:$C$29,2,0)),"", VLOOKUP($S1933,Datos!$B$25:$C$29,2,0))</f>
        <v>Alta</v>
      </c>
      <c r="U1933" s="198" t="str">
        <f>VLOOKUP($S1933,'Efectividad de Controles'!$B$5:$D$9,3,0)</f>
        <v>Impacto / Probabilidad</v>
      </c>
      <c r="V1933" s="177"/>
      <c r="W1933" s="177"/>
      <c r="X1933" s="178" t="s">
        <v>191</v>
      </c>
      <c r="Y1933" s="178" t="s">
        <v>196</v>
      </c>
      <c r="Z1933" s="198">
        <f>IF( AND($X1933&lt;&gt;"", $Y1933&lt;&gt;""), VLOOKUP( IF(ISERROR(VLOOKUP($X1933,Datos!$B$8:$C$13,2,0)),0,VLOOKUP($X1933,Datos!$B$8:$C$13,2,0)), Datos!$I$9:$N$13, IF(ISERROR(VLOOKUP($Y1933,Datos!$B$17:$C$21,2,0)),0,VLOOKUP($Y1933, Datos!$B$17:$C$21,2,0)+1),  0),  "-")</f>
        <v>25</v>
      </c>
      <c r="AA1933" s="177"/>
      <c r="AB1933" s="177"/>
      <c r="AC1933" s="179"/>
      <c r="AD1933" s="180"/>
      <c r="AE1933" s="198">
        <f t="shared" si="90"/>
        <v>22</v>
      </c>
      <c r="AF1933" s="198">
        <f t="shared" si="91"/>
        <v>25</v>
      </c>
      <c r="AG1933" s="178">
        <v>3</v>
      </c>
      <c r="AH1933" s="198" t="str">
        <f>IF(ISERROR(VLOOKUP($AG1933,Datos!$A$9:$E$13,2,0)),"",VLOOKUP($AG1933,Datos!$A$9:$E$13,2,0))</f>
        <v>3 Moderado</v>
      </c>
      <c r="AI1933" s="197" t="str">
        <f>IF(ISERROR(VLOOKUP($AJ1933,Datos!$D$8:$E$13,2,0)),0,VLOOKUP($AJ1933,Datos!$D$8:$E$13,2,0))</f>
        <v>Extremadamente Dañino</v>
      </c>
      <c r="AJ1933" s="198">
        <f>IF(ISERROR(VLOOKUP($X1933,Datos!$B$8:$E$13,3,0)), 0, VLOOKUP($X1933,Datos!$B$8:$E$13,3,0))</f>
        <v>4</v>
      </c>
      <c r="AK1933" s="198">
        <f>IF(ISERROR(VLOOKUP(AL1933,Datos!D1926:E1931,2,0)),0,VLOOKUP(AL1933,Datos!D1926:E1931,2,0))</f>
        <v>0</v>
      </c>
      <c r="AL1933" s="198">
        <f>IF(ISERROR(VLOOKUP(Y1933,Datos!B1926:E1931,3,0)),0,VLOOKUP(Y1933,Datos!B1926:E1931,3,0))</f>
        <v>0</v>
      </c>
      <c r="AM1933" s="198">
        <f t="shared" si="92"/>
        <v>4</v>
      </c>
      <c r="AN1933" s="198" t="str">
        <f>IF(ISERROR(VLOOKUP($AM1933,Datos!$I$24:$J$28,2,0)),"-",VLOOKUP($AM1933,Datos!$I$24:$J$28,2,0))</f>
        <v>Moderado</v>
      </c>
    </row>
    <row r="1934" spans="1:40" s="199" customFormat="1">
      <c r="A1934" s="196"/>
      <c r="B1934" s="177"/>
      <c r="C1934" s="177"/>
      <c r="D1934" s="177"/>
      <c r="E1934" s="177"/>
      <c r="F1934" s="177"/>
      <c r="G1934" s="177"/>
      <c r="H1934" s="177"/>
      <c r="I1934" s="177"/>
      <c r="J1934" s="177"/>
      <c r="K1934" s="177"/>
      <c r="L1934" s="177"/>
      <c r="M1934" s="178" t="s">
        <v>191</v>
      </c>
      <c r="N1934" s="178" t="s">
        <v>194</v>
      </c>
      <c r="O1934" s="198">
        <f>IF( AND($M1934&lt;&gt;"", $N1934&lt;&gt;""), VLOOKUP( IF(ISERROR(VLOOKUP($M1934,Datos!$B$8:$C$13,2,0)),0,VLOOKUP($M1934,Datos!$B$8:$C$13,2,0)), Datos!$I$9:$N$13, IF(ISERROR(VLOOKUP($N1934,Datos!$B$17:$C$21,2,0)),0,VLOOKUP($N1934, Datos!$B$17:$C$21,2,0)+1),  0),  "-")</f>
        <v>22</v>
      </c>
      <c r="P1934" s="177"/>
      <c r="Q1934" s="177"/>
      <c r="R1934" s="177"/>
      <c r="S1934" s="178" t="s">
        <v>40</v>
      </c>
      <c r="T1934" s="198" t="str">
        <f>IF(ISERROR(VLOOKUP($S1934,Datos!$B$25:$C$29,2,0)),"", VLOOKUP($S1934,Datos!$B$25:$C$29,2,0))</f>
        <v>Alta</v>
      </c>
      <c r="U1934" s="198" t="str">
        <f>VLOOKUP($S1934,'Efectividad de Controles'!$B$5:$D$9,3,0)</f>
        <v>Impacto / Probabilidad</v>
      </c>
      <c r="V1934" s="177"/>
      <c r="W1934" s="177"/>
      <c r="X1934" s="178" t="s">
        <v>191</v>
      </c>
      <c r="Y1934" s="178" t="s">
        <v>196</v>
      </c>
      <c r="Z1934" s="198">
        <f>IF( AND($X1934&lt;&gt;"", $Y1934&lt;&gt;""), VLOOKUP( IF(ISERROR(VLOOKUP($X1934,Datos!$B$8:$C$13,2,0)),0,VLOOKUP($X1934,Datos!$B$8:$C$13,2,0)), Datos!$I$9:$N$13, IF(ISERROR(VLOOKUP($Y1934,Datos!$B$17:$C$21,2,0)),0,VLOOKUP($Y1934, Datos!$B$17:$C$21,2,0)+1),  0),  "-")</f>
        <v>25</v>
      </c>
      <c r="AA1934" s="177"/>
      <c r="AB1934" s="177"/>
      <c r="AC1934" s="179"/>
      <c r="AD1934" s="180"/>
      <c r="AE1934" s="198">
        <f t="shared" si="90"/>
        <v>22</v>
      </c>
      <c r="AF1934" s="198">
        <f t="shared" si="91"/>
        <v>25</v>
      </c>
      <c r="AG1934" s="178">
        <v>3</v>
      </c>
      <c r="AH1934" s="198" t="str">
        <f>IF(ISERROR(VLOOKUP($AG1934,Datos!$A$9:$E$13,2,0)),"",VLOOKUP($AG1934,Datos!$A$9:$E$13,2,0))</f>
        <v>3 Moderado</v>
      </c>
      <c r="AI1934" s="197" t="str">
        <f>IF(ISERROR(VLOOKUP($AJ1934,Datos!$D$8:$E$13,2,0)),0,VLOOKUP($AJ1934,Datos!$D$8:$E$13,2,0))</f>
        <v>Extremadamente Dañino</v>
      </c>
      <c r="AJ1934" s="198">
        <f>IF(ISERROR(VLOOKUP($X1934,Datos!$B$8:$E$13,3,0)), 0, VLOOKUP($X1934,Datos!$B$8:$E$13,3,0))</f>
        <v>4</v>
      </c>
      <c r="AK1934" s="198">
        <f>IF(ISERROR(VLOOKUP(AL1934,Datos!D1927:E1932,2,0)),0,VLOOKUP(AL1934,Datos!D1927:E1932,2,0))</f>
        <v>0</v>
      </c>
      <c r="AL1934" s="198">
        <f>IF(ISERROR(VLOOKUP(Y1934,Datos!B1927:E1932,3,0)),0,VLOOKUP(Y1934,Datos!B1927:E1932,3,0))</f>
        <v>0</v>
      </c>
      <c r="AM1934" s="198">
        <f t="shared" si="92"/>
        <v>4</v>
      </c>
      <c r="AN1934" s="198" t="str">
        <f>IF(ISERROR(VLOOKUP($AM1934,Datos!$I$24:$J$28,2,0)),"-",VLOOKUP($AM1934,Datos!$I$24:$J$28,2,0))</f>
        <v>Moderado</v>
      </c>
    </row>
    <row r="1935" spans="1:40" s="199" customFormat="1">
      <c r="A1935" s="196"/>
      <c r="B1935" s="177"/>
      <c r="C1935" s="177"/>
      <c r="D1935" s="177"/>
      <c r="E1935" s="177"/>
      <c r="F1935" s="177"/>
      <c r="G1935" s="177"/>
      <c r="H1935" s="177"/>
      <c r="I1935" s="177"/>
      <c r="J1935" s="177"/>
      <c r="K1935" s="177"/>
      <c r="L1935" s="177"/>
      <c r="M1935" s="178" t="s">
        <v>191</v>
      </c>
      <c r="N1935" s="178" t="s">
        <v>194</v>
      </c>
      <c r="O1935" s="198">
        <f>IF( AND($M1935&lt;&gt;"", $N1935&lt;&gt;""), VLOOKUP( IF(ISERROR(VLOOKUP($M1935,Datos!$B$8:$C$13,2,0)),0,VLOOKUP($M1935,Datos!$B$8:$C$13,2,0)), Datos!$I$9:$N$13, IF(ISERROR(VLOOKUP($N1935,Datos!$B$17:$C$21,2,0)),0,VLOOKUP($N1935, Datos!$B$17:$C$21,2,0)+1),  0),  "-")</f>
        <v>22</v>
      </c>
      <c r="P1935" s="177"/>
      <c r="Q1935" s="177"/>
      <c r="R1935" s="177"/>
      <c r="S1935" s="178" t="s">
        <v>40</v>
      </c>
      <c r="T1935" s="198" t="str">
        <f>IF(ISERROR(VLOOKUP($S1935,Datos!$B$25:$C$29,2,0)),"", VLOOKUP($S1935,Datos!$B$25:$C$29,2,0))</f>
        <v>Alta</v>
      </c>
      <c r="U1935" s="198" t="str">
        <f>VLOOKUP($S1935,'Efectividad de Controles'!$B$5:$D$9,3,0)</f>
        <v>Impacto / Probabilidad</v>
      </c>
      <c r="V1935" s="177"/>
      <c r="W1935" s="177"/>
      <c r="X1935" s="178" t="s">
        <v>191</v>
      </c>
      <c r="Y1935" s="178" t="s">
        <v>196</v>
      </c>
      <c r="Z1935" s="198">
        <f>IF( AND($X1935&lt;&gt;"", $Y1935&lt;&gt;""), VLOOKUP( IF(ISERROR(VLOOKUP($X1935,Datos!$B$8:$C$13,2,0)),0,VLOOKUP($X1935,Datos!$B$8:$C$13,2,0)), Datos!$I$9:$N$13, IF(ISERROR(VLOOKUP($Y1935,Datos!$B$17:$C$21,2,0)),0,VLOOKUP($Y1935, Datos!$B$17:$C$21,2,0)+1),  0),  "-")</f>
        <v>25</v>
      </c>
      <c r="AA1935" s="177"/>
      <c r="AB1935" s="177"/>
      <c r="AC1935" s="179"/>
      <c r="AD1935" s="180"/>
      <c r="AE1935" s="198">
        <f t="shared" si="90"/>
        <v>22</v>
      </c>
      <c r="AF1935" s="198">
        <f t="shared" si="91"/>
        <v>25</v>
      </c>
      <c r="AG1935" s="178">
        <v>3</v>
      </c>
      <c r="AH1935" s="198" t="str">
        <f>IF(ISERROR(VLOOKUP($AG1935,Datos!$A$9:$E$13,2,0)),"",VLOOKUP($AG1935,Datos!$A$9:$E$13,2,0))</f>
        <v>3 Moderado</v>
      </c>
      <c r="AI1935" s="197" t="str">
        <f>IF(ISERROR(VLOOKUP($AJ1935,Datos!$D$8:$E$13,2,0)),0,VLOOKUP($AJ1935,Datos!$D$8:$E$13,2,0))</f>
        <v>Extremadamente Dañino</v>
      </c>
      <c r="AJ1935" s="198">
        <f>IF(ISERROR(VLOOKUP($X1935,Datos!$B$8:$E$13,3,0)), 0, VLOOKUP($X1935,Datos!$B$8:$E$13,3,0))</f>
        <v>4</v>
      </c>
      <c r="AK1935" s="198">
        <f>IF(ISERROR(VLOOKUP(AL1935,Datos!D1928:E1933,2,0)),0,VLOOKUP(AL1935,Datos!D1928:E1933,2,0))</f>
        <v>0</v>
      </c>
      <c r="AL1935" s="198">
        <f>IF(ISERROR(VLOOKUP(Y1935,Datos!B1928:E1933,3,0)),0,VLOOKUP(Y1935,Datos!B1928:E1933,3,0))</f>
        <v>0</v>
      </c>
      <c r="AM1935" s="198">
        <f t="shared" si="92"/>
        <v>4</v>
      </c>
      <c r="AN1935" s="198" t="str">
        <f>IF(ISERROR(VLOOKUP($AM1935,Datos!$I$24:$J$28,2,0)),"-",VLOOKUP($AM1935,Datos!$I$24:$J$28,2,0))</f>
        <v>Moderado</v>
      </c>
    </row>
    <row r="1936" spans="1:40" s="199" customFormat="1">
      <c r="A1936" s="196"/>
      <c r="B1936" s="177"/>
      <c r="C1936" s="177"/>
      <c r="D1936" s="177"/>
      <c r="E1936" s="177"/>
      <c r="F1936" s="177"/>
      <c r="G1936" s="177"/>
      <c r="H1936" s="177"/>
      <c r="I1936" s="177"/>
      <c r="J1936" s="177"/>
      <c r="K1936" s="177"/>
      <c r="L1936" s="177"/>
      <c r="M1936" s="178" t="s">
        <v>191</v>
      </c>
      <c r="N1936" s="178" t="s">
        <v>194</v>
      </c>
      <c r="O1936" s="198">
        <f>IF( AND($M1936&lt;&gt;"", $N1936&lt;&gt;""), VLOOKUP( IF(ISERROR(VLOOKUP($M1936,Datos!$B$8:$C$13,2,0)),0,VLOOKUP($M1936,Datos!$B$8:$C$13,2,0)), Datos!$I$9:$N$13, IF(ISERROR(VLOOKUP($N1936,Datos!$B$17:$C$21,2,0)),0,VLOOKUP($N1936, Datos!$B$17:$C$21,2,0)+1),  0),  "-")</f>
        <v>22</v>
      </c>
      <c r="P1936" s="177"/>
      <c r="Q1936" s="177"/>
      <c r="R1936" s="177"/>
      <c r="S1936" s="178" t="s">
        <v>40</v>
      </c>
      <c r="T1936" s="198" t="str">
        <f>IF(ISERROR(VLOOKUP($S1936,Datos!$B$25:$C$29,2,0)),"", VLOOKUP($S1936,Datos!$B$25:$C$29,2,0))</f>
        <v>Alta</v>
      </c>
      <c r="U1936" s="198" t="str">
        <f>VLOOKUP($S1936,'Efectividad de Controles'!$B$5:$D$9,3,0)</f>
        <v>Impacto / Probabilidad</v>
      </c>
      <c r="V1936" s="177"/>
      <c r="W1936" s="177"/>
      <c r="X1936" s="178" t="s">
        <v>191</v>
      </c>
      <c r="Y1936" s="178" t="s">
        <v>196</v>
      </c>
      <c r="Z1936" s="198">
        <f>IF( AND($X1936&lt;&gt;"", $Y1936&lt;&gt;""), VLOOKUP( IF(ISERROR(VLOOKUP($X1936,Datos!$B$8:$C$13,2,0)),0,VLOOKUP($X1936,Datos!$B$8:$C$13,2,0)), Datos!$I$9:$N$13, IF(ISERROR(VLOOKUP($Y1936,Datos!$B$17:$C$21,2,0)),0,VLOOKUP($Y1936, Datos!$B$17:$C$21,2,0)+1),  0),  "-")</f>
        <v>25</v>
      </c>
      <c r="AA1936" s="177"/>
      <c r="AB1936" s="177"/>
      <c r="AC1936" s="179"/>
      <c r="AD1936" s="180"/>
      <c r="AE1936" s="198">
        <f t="shared" si="90"/>
        <v>22</v>
      </c>
      <c r="AF1936" s="198">
        <f t="shared" si="91"/>
        <v>25</v>
      </c>
      <c r="AG1936" s="178">
        <v>3</v>
      </c>
      <c r="AH1936" s="198" t="str">
        <f>IF(ISERROR(VLOOKUP($AG1936,Datos!$A$9:$E$13,2,0)),"",VLOOKUP($AG1936,Datos!$A$9:$E$13,2,0))</f>
        <v>3 Moderado</v>
      </c>
      <c r="AI1936" s="197" t="str">
        <f>IF(ISERROR(VLOOKUP($AJ1936,Datos!$D$8:$E$13,2,0)),0,VLOOKUP($AJ1936,Datos!$D$8:$E$13,2,0))</f>
        <v>Extremadamente Dañino</v>
      </c>
      <c r="AJ1936" s="198">
        <f>IF(ISERROR(VLOOKUP($X1936,Datos!$B$8:$E$13,3,0)), 0, VLOOKUP($X1936,Datos!$B$8:$E$13,3,0))</f>
        <v>4</v>
      </c>
      <c r="AK1936" s="198">
        <f>IF(ISERROR(VLOOKUP(AL1936,Datos!D1929:E1934,2,0)),0,VLOOKUP(AL1936,Datos!D1929:E1934,2,0))</f>
        <v>0</v>
      </c>
      <c r="AL1936" s="198">
        <f>IF(ISERROR(VLOOKUP(Y1936,Datos!B1929:E1934,3,0)),0,VLOOKUP(Y1936,Datos!B1929:E1934,3,0))</f>
        <v>0</v>
      </c>
      <c r="AM1936" s="198">
        <f t="shared" si="92"/>
        <v>4</v>
      </c>
      <c r="AN1936" s="198" t="str">
        <f>IF(ISERROR(VLOOKUP($AM1936,Datos!$I$24:$J$28,2,0)),"-",VLOOKUP($AM1936,Datos!$I$24:$J$28,2,0))</f>
        <v>Moderado</v>
      </c>
    </row>
    <row r="1937" spans="1:40" s="199" customFormat="1">
      <c r="A1937" s="196"/>
      <c r="B1937" s="177"/>
      <c r="C1937" s="177"/>
      <c r="D1937" s="177"/>
      <c r="E1937" s="177"/>
      <c r="F1937" s="177"/>
      <c r="G1937" s="177"/>
      <c r="H1937" s="177"/>
      <c r="I1937" s="177"/>
      <c r="J1937" s="177"/>
      <c r="K1937" s="177"/>
      <c r="L1937" s="177"/>
      <c r="M1937" s="178" t="s">
        <v>191</v>
      </c>
      <c r="N1937" s="178" t="s">
        <v>194</v>
      </c>
      <c r="O1937" s="198">
        <f>IF( AND($M1937&lt;&gt;"", $N1937&lt;&gt;""), VLOOKUP( IF(ISERROR(VLOOKUP($M1937,Datos!$B$8:$C$13,2,0)),0,VLOOKUP($M1937,Datos!$B$8:$C$13,2,0)), Datos!$I$9:$N$13, IF(ISERROR(VLOOKUP($N1937,Datos!$B$17:$C$21,2,0)),0,VLOOKUP($N1937, Datos!$B$17:$C$21,2,0)+1),  0),  "-")</f>
        <v>22</v>
      </c>
      <c r="P1937" s="177"/>
      <c r="Q1937" s="177"/>
      <c r="R1937" s="177"/>
      <c r="S1937" s="178" t="s">
        <v>40</v>
      </c>
      <c r="T1937" s="198" t="str">
        <f>IF(ISERROR(VLOOKUP($S1937,Datos!$B$25:$C$29,2,0)),"", VLOOKUP($S1937,Datos!$B$25:$C$29,2,0))</f>
        <v>Alta</v>
      </c>
      <c r="U1937" s="198" t="str">
        <f>VLOOKUP($S1937,'Efectividad de Controles'!$B$5:$D$9,3,0)</f>
        <v>Impacto / Probabilidad</v>
      </c>
      <c r="V1937" s="177"/>
      <c r="W1937" s="177"/>
      <c r="X1937" s="178" t="s">
        <v>191</v>
      </c>
      <c r="Y1937" s="178" t="s">
        <v>196</v>
      </c>
      <c r="Z1937" s="198">
        <f>IF( AND($X1937&lt;&gt;"", $Y1937&lt;&gt;""), VLOOKUP( IF(ISERROR(VLOOKUP($X1937,Datos!$B$8:$C$13,2,0)),0,VLOOKUP($X1937,Datos!$B$8:$C$13,2,0)), Datos!$I$9:$N$13, IF(ISERROR(VLOOKUP($Y1937,Datos!$B$17:$C$21,2,0)),0,VLOOKUP($Y1937, Datos!$B$17:$C$21,2,0)+1),  0),  "-")</f>
        <v>25</v>
      </c>
      <c r="AA1937" s="177"/>
      <c r="AB1937" s="177"/>
      <c r="AC1937" s="179"/>
      <c r="AD1937" s="180"/>
      <c r="AE1937" s="198">
        <f t="shared" si="90"/>
        <v>22</v>
      </c>
      <c r="AF1937" s="198">
        <f t="shared" si="91"/>
        <v>25</v>
      </c>
      <c r="AG1937" s="178">
        <v>3</v>
      </c>
      <c r="AH1937" s="198" t="str">
        <f>IF(ISERROR(VLOOKUP($AG1937,Datos!$A$9:$E$13,2,0)),"",VLOOKUP($AG1937,Datos!$A$9:$E$13,2,0))</f>
        <v>3 Moderado</v>
      </c>
      <c r="AI1937" s="197" t="str">
        <f>IF(ISERROR(VLOOKUP($AJ1937,Datos!$D$8:$E$13,2,0)),0,VLOOKUP($AJ1937,Datos!$D$8:$E$13,2,0))</f>
        <v>Extremadamente Dañino</v>
      </c>
      <c r="AJ1937" s="198">
        <f>IF(ISERROR(VLOOKUP($X1937,Datos!$B$8:$E$13,3,0)), 0, VLOOKUP($X1937,Datos!$B$8:$E$13,3,0))</f>
        <v>4</v>
      </c>
      <c r="AK1937" s="198">
        <f>IF(ISERROR(VLOOKUP(AL1937,Datos!D1930:E1935,2,0)),0,VLOOKUP(AL1937,Datos!D1930:E1935,2,0))</f>
        <v>0</v>
      </c>
      <c r="AL1937" s="198">
        <f>IF(ISERROR(VLOOKUP(Y1937,Datos!B1930:E1935,3,0)),0,VLOOKUP(Y1937,Datos!B1930:E1935,3,0))</f>
        <v>0</v>
      </c>
      <c r="AM1937" s="198">
        <f t="shared" si="92"/>
        <v>4</v>
      </c>
      <c r="AN1937" s="198" t="str">
        <f>IF(ISERROR(VLOOKUP($AM1937,Datos!$I$24:$J$28,2,0)),"-",VLOOKUP($AM1937,Datos!$I$24:$J$28,2,0))</f>
        <v>Moderado</v>
      </c>
    </row>
    <row r="1938" spans="1:40" s="199" customFormat="1">
      <c r="A1938" s="196"/>
      <c r="B1938" s="177"/>
      <c r="C1938" s="177"/>
      <c r="D1938" s="177"/>
      <c r="E1938" s="177"/>
      <c r="F1938" s="177"/>
      <c r="G1938" s="177"/>
      <c r="H1938" s="177"/>
      <c r="I1938" s="177"/>
      <c r="J1938" s="177"/>
      <c r="K1938" s="177"/>
      <c r="L1938" s="177"/>
      <c r="M1938" s="178" t="s">
        <v>191</v>
      </c>
      <c r="N1938" s="178" t="s">
        <v>194</v>
      </c>
      <c r="O1938" s="198">
        <f>IF( AND($M1938&lt;&gt;"", $N1938&lt;&gt;""), VLOOKUP( IF(ISERROR(VLOOKUP($M1938,Datos!$B$8:$C$13,2,0)),0,VLOOKUP($M1938,Datos!$B$8:$C$13,2,0)), Datos!$I$9:$N$13, IF(ISERROR(VLOOKUP($N1938,Datos!$B$17:$C$21,2,0)),0,VLOOKUP($N1938, Datos!$B$17:$C$21,2,0)+1),  0),  "-")</f>
        <v>22</v>
      </c>
      <c r="P1938" s="177"/>
      <c r="Q1938" s="177"/>
      <c r="R1938" s="177"/>
      <c r="S1938" s="178" t="s">
        <v>40</v>
      </c>
      <c r="T1938" s="198" t="str">
        <f>IF(ISERROR(VLOOKUP($S1938,Datos!$B$25:$C$29,2,0)),"", VLOOKUP($S1938,Datos!$B$25:$C$29,2,0))</f>
        <v>Alta</v>
      </c>
      <c r="U1938" s="198" t="str">
        <f>VLOOKUP($S1938,'Efectividad de Controles'!$B$5:$D$9,3,0)</f>
        <v>Impacto / Probabilidad</v>
      </c>
      <c r="V1938" s="177"/>
      <c r="W1938" s="177"/>
      <c r="X1938" s="178" t="s">
        <v>191</v>
      </c>
      <c r="Y1938" s="178" t="s">
        <v>196</v>
      </c>
      <c r="Z1938" s="198">
        <f>IF( AND($X1938&lt;&gt;"", $Y1938&lt;&gt;""), VLOOKUP( IF(ISERROR(VLOOKUP($X1938,Datos!$B$8:$C$13,2,0)),0,VLOOKUP($X1938,Datos!$B$8:$C$13,2,0)), Datos!$I$9:$N$13, IF(ISERROR(VLOOKUP($Y1938,Datos!$B$17:$C$21,2,0)),0,VLOOKUP($Y1938, Datos!$B$17:$C$21,2,0)+1),  0),  "-")</f>
        <v>25</v>
      </c>
      <c r="AA1938" s="177"/>
      <c r="AB1938" s="177"/>
      <c r="AC1938" s="179"/>
      <c r="AD1938" s="180"/>
      <c r="AE1938" s="198">
        <f t="shared" si="90"/>
        <v>22</v>
      </c>
      <c r="AF1938" s="198">
        <f t="shared" si="91"/>
        <v>25</v>
      </c>
      <c r="AG1938" s="178">
        <v>3</v>
      </c>
      <c r="AH1938" s="198" t="str">
        <f>IF(ISERROR(VLOOKUP($AG1938,Datos!$A$9:$E$13,2,0)),"",VLOOKUP($AG1938,Datos!$A$9:$E$13,2,0))</f>
        <v>3 Moderado</v>
      </c>
      <c r="AI1938" s="197" t="str">
        <f>IF(ISERROR(VLOOKUP($AJ1938,Datos!$D$8:$E$13,2,0)),0,VLOOKUP($AJ1938,Datos!$D$8:$E$13,2,0))</f>
        <v>Extremadamente Dañino</v>
      </c>
      <c r="AJ1938" s="198">
        <f>IF(ISERROR(VLOOKUP($X1938,Datos!$B$8:$E$13,3,0)), 0, VLOOKUP($X1938,Datos!$B$8:$E$13,3,0))</f>
        <v>4</v>
      </c>
      <c r="AK1938" s="198">
        <f>IF(ISERROR(VLOOKUP(AL1938,Datos!D1931:E1936,2,0)),0,VLOOKUP(AL1938,Datos!D1931:E1936,2,0))</f>
        <v>0</v>
      </c>
      <c r="AL1938" s="198">
        <f>IF(ISERROR(VLOOKUP(Y1938,Datos!B1931:E1936,3,0)),0,VLOOKUP(Y1938,Datos!B1931:E1936,3,0))</f>
        <v>0</v>
      </c>
      <c r="AM1938" s="198">
        <f t="shared" si="92"/>
        <v>4</v>
      </c>
      <c r="AN1938" s="198" t="str">
        <f>IF(ISERROR(VLOOKUP($AM1938,Datos!$I$24:$J$28,2,0)),"-",VLOOKUP($AM1938,Datos!$I$24:$J$28,2,0))</f>
        <v>Moderado</v>
      </c>
    </row>
    <row r="1939" spans="1:40" s="199" customFormat="1">
      <c r="A1939" s="196"/>
      <c r="B1939" s="177"/>
      <c r="C1939" s="177"/>
      <c r="D1939" s="177"/>
      <c r="E1939" s="177"/>
      <c r="F1939" s="177"/>
      <c r="G1939" s="177"/>
      <c r="H1939" s="177"/>
      <c r="I1939" s="177"/>
      <c r="J1939" s="177"/>
      <c r="K1939" s="177"/>
      <c r="L1939" s="177"/>
      <c r="M1939" s="178" t="s">
        <v>191</v>
      </c>
      <c r="N1939" s="178" t="s">
        <v>194</v>
      </c>
      <c r="O1939" s="198">
        <f>IF( AND($M1939&lt;&gt;"", $N1939&lt;&gt;""), VLOOKUP( IF(ISERROR(VLOOKUP($M1939,Datos!$B$8:$C$13,2,0)),0,VLOOKUP($M1939,Datos!$B$8:$C$13,2,0)), Datos!$I$9:$N$13, IF(ISERROR(VLOOKUP($N1939,Datos!$B$17:$C$21,2,0)),0,VLOOKUP($N1939, Datos!$B$17:$C$21,2,0)+1),  0),  "-")</f>
        <v>22</v>
      </c>
      <c r="P1939" s="177"/>
      <c r="Q1939" s="177"/>
      <c r="R1939" s="177"/>
      <c r="S1939" s="178" t="s">
        <v>40</v>
      </c>
      <c r="T1939" s="198" t="str">
        <f>IF(ISERROR(VLOOKUP($S1939,Datos!$B$25:$C$29,2,0)),"", VLOOKUP($S1939,Datos!$B$25:$C$29,2,0))</f>
        <v>Alta</v>
      </c>
      <c r="U1939" s="198" t="str">
        <f>VLOOKUP($S1939,'Efectividad de Controles'!$B$5:$D$9,3,0)</f>
        <v>Impacto / Probabilidad</v>
      </c>
      <c r="V1939" s="177"/>
      <c r="W1939" s="177"/>
      <c r="X1939" s="178" t="s">
        <v>191</v>
      </c>
      <c r="Y1939" s="178" t="s">
        <v>196</v>
      </c>
      <c r="Z1939" s="198">
        <f>IF( AND($X1939&lt;&gt;"", $Y1939&lt;&gt;""), VLOOKUP( IF(ISERROR(VLOOKUP($X1939,Datos!$B$8:$C$13,2,0)),0,VLOOKUP($X1939,Datos!$B$8:$C$13,2,0)), Datos!$I$9:$N$13, IF(ISERROR(VLOOKUP($Y1939,Datos!$B$17:$C$21,2,0)),0,VLOOKUP($Y1939, Datos!$B$17:$C$21,2,0)+1),  0),  "-")</f>
        <v>25</v>
      </c>
      <c r="AA1939" s="177"/>
      <c r="AB1939" s="177"/>
      <c r="AC1939" s="179"/>
      <c r="AD1939" s="180"/>
      <c r="AE1939" s="198">
        <f t="shared" si="90"/>
        <v>22</v>
      </c>
      <c r="AF1939" s="198">
        <f t="shared" si="91"/>
        <v>25</v>
      </c>
      <c r="AG1939" s="178">
        <v>3</v>
      </c>
      <c r="AH1939" s="198" t="str">
        <f>IF(ISERROR(VLOOKUP($AG1939,Datos!$A$9:$E$13,2,0)),"",VLOOKUP($AG1939,Datos!$A$9:$E$13,2,0))</f>
        <v>3 Moderado</v>
      </c>
      <c r="AI1939" s="197" t="str">
        <f>IF(ISERROR(VLOOKUP($AJ1939,Datos!$D$8:$E$13,2,0)),0,VLOOKUP($AJ1939,Datos!$D$8:$E$13,2,0))</f>
        <v>Extremadamente Dañino</v>
      </c>
      <c r="AJ1939" s="198">
        <f>IF(ISERROR(VLOOKUP($X1939,Datos!$B$8:$E$13,3,0)), 0, VLOOKUP($X1939,Datos!$B$8:$E$13,3,0))</f>
        <v>4</v>
      </c>
      <c r="AK1939" s="198">
        <f>IF(ISERROR(VLOOKUP(AL1939,Datos!D1932:E1937,2,0)),0,VLOOKUP(AL1939,Datos!D1932:E1937,2,0))</f>
        <v>0</v>
      </c>
      <c r="AL1939" s="198">
        <f>IF(ISERROR(VLOOKUP(Y1939,Datos!B1932:E1937,3,0)),0,VLOOKUP(Y1939,Datos!B1932:E1937,3,0))</f>
        <v>0</v>
      </c>
      <c r="AM1939" s="198">
        <f t="shared" si="92"/>
        <v>4</v>
      </c>
      <c r="AN1939" s="198" t="str">
        <f>IF(ISERROR(VLOOKUP($AM1939,Datos!$I$24:$J$28,2,0)),"-",VLOOKUP($AM1939,Datos!$I$24:$J$28,2,0))</f>
        <v>Moderado</v>
      </c>
    </row>
    <row r="1940" spans="1:40" s="199" customFormat="1">
      <c r="A1940" s="196"/>
      <c r="B1940" s="177"/>
      <c r="C1940" s="177"/>
      <c r="D1940" s="177"/>
      <c r="E1940" s="177"/>
      <c r="F1940" s="177"/>
      <c r="G1940" s="177"/>
      <c r="H1940" s="177"/>
      <c r="I1940" s="177"/>
      <c r="J1940" s="177"/>
      <c r="K1940" s="177"/>
      <c r="L1940" s="177"/>
      <c r="M1940" s="178" t="s">
        <v>191</v>
      </c>
      <c r="N1940" s="178" t="s">
        <v>194</v>
      </c>
      <c r="O1940" s="198">
        <f>IF( AND($M1940&lt;&gt;"", $N1940&lt;&gt;""), VLOOKUP( IF(ISERROR(VLOOKUP($M1940,Datos!$B$8:$C$13,2,0)),0,VLOOKUP($M1940,Datos!$B$8:$C$13,2,0)), Datos!$I$9:$N$13, IF(ISERROR(VLOOKUP($N1940,Datos!$B$17:$C$21,2,0)),0,VLOOKUP($N1940, Datos!$B$17:$C$21,2,0)+1),  0),  "-")</f>
        <v>22</v>
      </c>
      <c r="P1940" s="177"/>
      <c r="Q1940" s="177"/>
      <c r="R1940" s="177"/>
      <c r="S1940" s="178" t="s">
        <v>40</v>
      </c>
      <c r="T1940" s="198" t="str">
        <f>IF(ISERROR(VLOOKUP($S1940,Datos!$B$25:$C$29,2,0)),"", VLOOKUP($S1940,Datos!$B$25:$C$29,2,0))</f>
        <v>Alta</v>
      </c>
      <c r="U1940" s="198" t="str">
        <f>VLOOKUP($S1940,'Efectividad de Controles'!$B$5:$D$9,3,0)</f>
        <v>Impacto / Probabilidad</v>
      </c>
      <c r="V1940" s="177"/>
      <c r="W1940" s="177"/>
      <c r="X1940" s="178" t="s">
        <v>191</v>
      </c>
      <c r="Y1940" s="178" t="s">
        <v>196</v>
      </c>
      <c r="Z1940" s="198">
        <f>IF( AND($X1940&lt;&gt;"", $Y1940&lt;&gt;""), VLOOKUP( IF(ISERROR(VLOOKUP($X1940,Datos!$B$8:$C$13,2,0)),0,VLOOKUP($X1940,Datos!$B$8:$C$13,2,0)), Datos!$I$9:$N$13, IF(ISERROR(VLOOKUP($Y1940,Datos!$B$17:$C$21,2,0)),0,VLOOKUP($Y1940, Datos!$B$17:$C$21,2,0)+1),  0),  "-")</f>
        <v>25</v>
      </c>
      <c r="AA1940" s="177"/>
      <c r="AB1940" s="177"/>
      <c r="AC1940" s="179"/>
      <c r="AD1940" s="180"/>
      <c r="AE1940" s="198">
        <f t="shared" si="90"/>
        <v>22</v>
      </c>
      <c r="AF1940" s="198">
        <f t="shared" si="91"/>
        <v>25</v>
      </c>
      <c r="AG1940" s="178">
        <v>3</v>
      </c>
      <c r="AH1940" s="198" t="str">
        <f>IF(ISERROR(VLOOKUP($AG1940,Datos!$A$9:$E$13,2,0)),"",VLOOKUP($AG1940,Datos!$A$9:$E$13,2,0))</f>
        <v>3 Moderado</v>
      </c>
      <c r="AI1940" s="197" t="str">
        <f>IF(ISERROR(VLOOKUP($AJ1940,Datos!$D$8:$E$13,2,0)),0,VLOOKUP($AJ1940,Datos!$D$8:$E$13,2,0))</f>
        <v>Extremadamente Dañino</v>
      </c>
      <c r="AJ1940" s="198">
        <f>IF(ISERROR(VLOOKUP($X1940,Datos!$B$8:$E$13,3,0)), 0, VLOOKUP($X1940,Datos!$B$8:$E$13,3,0))</f>
        <v>4</v>
      </c>
      <c r="AK1940" s="198">
        <f>IF(ISERROR(VLOOKUP(AL1940,Datos!D1933:E1938,2,0)),0,VLOOKUP(AL1940,Datos!D1933:E1938,2,0))</f>
        <v>0</v>
      </c>
      <c r="AL1940" s="198">
        <f>IF(ISERROR(VLOOKUP(Y1940,Datos!B1933:E1938,3,0)),0,VLOOKUP(Y1940,Datos!B1933:E1938,3,0))</f>
        <v>0</v>
      </c>
      <c r="AM1940" s="198">
        <f t="shared" si="92"/>
        <v>4</v>
      </c>
      <c r="AN1940" s="198" t="str">
        <f>IF(ISERROR(VLOOKUP($AM1940,Datos!$I$24:$J$28,2,0)),"-",VLOOKUP($AM1940,Datos!$I$24:$J$28,2,0))</f>
        <v>Moderado</v>
      </c>
    </row>
    <row r="1941" spans="1:40" s="199" customFormat="1">
      <c r="A1941" s="196"/>
      <c r="B1941" s="177"/>
      <c r="C1941" s="177"/>
      <c r="D1941" s="177"/>
      <c r="E1941" s="177"/>
      <c r="F1941" s="177"/>
      <c r="G1941" s="177"/>
      <c r="H1941" s="177"/>
      <c r="I1941" s="177"/>
      <c r="J1941" s="177"/>
      <c r="K1941" s="177"/>
      <c r="L1941" s="177"/>
      <c r="M1941" s="178" t="s">
        <v>191</v>
      </c>
      <c r="N1941" s="178" t="s">
        <v>194</v>
      </c>
      <c r="O1941" s="198">
        <f>IF( AND($M1941&lt;&gt;"", $N1941&lt;&gt;""), VLOOKUP( IF(ISERROR(VLOOKUP($M1941,Datos!$B$8:$C$13,2,0)),0,VLOOKUP($M1941,Datos!$B$8:$C$13,2,0)), Datos!$I$9:$N$13, IF(ISERROR(VLOOKUP($N1941,Datos!$B$17:$C$21,2,0)),0,VLOOKUP($N1941, Datos!$B$17:$C$21,2,0)+1),  0),  "-")</f>
        <v>22</v>
      </c>
      <c r="P1941" s="177"/>
      <c r="Q1941" s="177"/>
      <c r="R1941" s="177"/>
      <c r="S1941" s="178" t="s">
        <v>40</v>
      </c>
      <c r="T1941" s="198" t="str">
        <f>IF(ISERROR(VLOOKUP($S1941,Datos!$B$25:$C$29,2,0)),"", VLOOKUP($S1941,Datos!$B$25:$C$29,2,0))</f>
        <v>Alta</v>
      </c>
      <c r="U1941" s="198" t="str">
        <f>VLOOKUP($S1941,'Efectividad de Controles'!$B$5:$D$9,3,0)</f>
        <v>Impacto / Probabilidad</v>
      </c>
      <c r="V1941" s="177"/>
      <c r="W1941" s="177"/>
      <c r="X1941" s="178" t="s">
        <v>191</v>
      </c>
      <c r="Y1941" s="178" t="s">
        <v>196</v>
      </c>
      <c r="Z1941" s="198">
        <f>IF( AND($X1941&lt;&gt;"", $Y1941&lt;&gt;""), VLOOKUP( IF(ISERROR(VLOOKUP($X1941,Datos!$B$8:$C$13,2,0)),0,VLOOKUP($X1941,Datos!$B$8:$C$13,2,0)), Datos!$I$9:$N$13, IF(ISERROR(VLOOKUP($Y1941,Datos!$B$17:$C$21,2,0)),0,VLOOKUP($Y1941, Datos!$B$17:$C$21,2,0)+1),  0),  "-")</f>
        <v>25</v>
      </c>
      <c r="AA1941" s="177"/>
      <c r="AB1941" s="177"/>
      <c r="AC1941" s="179"/>
      <c r="AD1941" s="180"/>
      <c r="AE1941" s="198">
        <f t="shared" si="90"/>
        <v>22</v>
      </c>
      <c r="AF1941" s="198">
        <f t="shared" si="91"/>
        <v>25</v>
      </c>
      <c r="AG1941" s="178">
        <v>3</v>
      </c>
      <c r="AH1941" s="198" t="str">
        <f>IF(ISERROR(VLOOKUP($AG1941,Datos!$A$9:$E$13,2,0)),"",VLOOKUP($AG1941,Datos!$A$9:$E$13,2,0))</f>
        <v>3 Moderado</v>
      </c>
      <c r="AI1941" s="197" t="str">
        <f>IF(ISERROR(VLOOKUP($AJ1941,Datos!$D$8:$E$13,2,0)),0,VLOOKUP($AJ1941,Datos!$D$8:$E$13,2,0))</f>
        <v>Extremadamente Dañino</v>
      </c>
      <c r="AJ1941" s="198">
        <f>IF(ISERROR(VLOOKUP($X1941,Datos!$B$8:$E$13,3,0)), 0, VLOOKUP($X1941,Datos!$B$8:$E$13,3,0))</f>
        <v>4</v>
      </c>
      <c r="AK1941" s="198">
        <f>IF(ISERROR(VLOOKUP(AL1941,Datos!D1934:E1939,2,0)),0,VLOOKUP(AL1941,Datos!D1934:E1939,2,0))</f>
        <v>0</v>
      </c>
      <c r="AL1941" s="198">
        <f>IF(ISERROR(VLOOKUP(Y1941,Datos!B1934:E1939,3,0)),0,VLOOKUP(Y1941,Datos!B1934:E1939,3,0))</f>
        <v>0</v>
      </c>
      <c r="AM1941" s="198">
        <f t="shared" si="92"/>
        <v>4</v>
      </c>
      <c r="AN1941" s="198" t="str">
        <f>IF(ISERROR(VLOOKUP($AM1941,Datos!$I$24:$J$28,2,0)),"-",VLOOKUP($AM1941,Datos!$I$24:$J$28,2,0))</f>
        <v>Moderado</v>
      </c>
    </row>
    <row r="1942" spans="1:40" s="199" customFormat="1">
      <c r="A1942" s="196"/>
      <c r="B1942" s="177"/>
      <c r="C1942" s="177"/>
      <c r="D1942" s="177"/>
      <c r="E1942" s="177"/>
      <c r="F1942" s="177"/>
      <c r="G1942" s="177"/>
      <c r="H1942" s="177"/>
      <c r="I1942" s="177"/>
      <c r="J1942" s="177"/>
      <c r="K1942" s="177"/>
      <c r="L1942" s="177"/>
      <c r="M1942" s="178" t="s">
        <v>191</v>
      </c>
      <c r="N1942" s="178" t="s">
        <v>194</v>
      </c>
      <c r="O1942" s="198">
        <f>IF( AND($M1942&lt;&gt;"", $N1942&lt;&gt;""), VLOOKUP( IF(ISERROR(VLOOKUP($M1942,Datos!$B$8:$C$13,2,0)),0,VLOOKUP($M1942,Datos!$B$8:$C$13,2,0)), Datos!$I$9:$N$13, IF(ISERROR(VLOOKUP($N1942,Datos!$B$17:$C$21,2,0)),0,VLOOKUP($N1942, Datos!$B$17:$C$21,2,0)+1),  0),  "-")</f>
        <v>22</v>
      </c>
      <c r="P1942" s="177"/>
      <c r="Q1942" s="177"/>
      <c r="R1942" s="177"/>
      <c r="S1942" s="178" t="s">
        <v>40</v>
      </c>
      <c r="T1942" s="198" t="str">
        <f>IF(ISERROR(VLOOKUP($S1942,Datos!$B$25:$C$29,2,0)),"", VLOOKUP($S1942,Datos!$B$25:$C$29,2,0))</f>
        <v>Alta</v>
      </c>
      <c r="U1942" s="198" t="str">
        <f>VLOOKUP($S1942,'Efectividad de Controles'!$B$5:$D$9,3,0)</f>
        <v>Impacto / Probabilidad</v>
      </c>
      <c r="V1942" s="177"/>
      <c r="W1942" s="177"/>
      <c r="X1942" s="178" t="s">
        <v>191</v>
      </c>
      <c r="Y1942" s="178" t="s">
        <v>196</v>
      </c>
      <c r="Z1942" s="198">
        <f>IF( AND($X1942&lt;&gt;"", $Y1942&lt;&gt;""), VLOOKUP( IF(ISERROR(VLOOKUP($X1942,Datos!$B$8:$C$13,2,0)),0,VLOOKUP($X1942,Datos!$B$8:$C$13,2,0)), Datos!$I$9:$N$13, IF(ISERROR(VLOOKUP($Y1942,Datos!$B$17:$C$21,2,0)),0,VLOOKUP($Y1942, Datos!$B$17:$C$21,2,0)+1),  0),  "-")</f>
        <v>25</v>
      </c>
      <c r="AA1942" s="177"/>
      <c r="AB1942" s="177"/>
      <c r="AC1942" s="179"/>
      <c r="AD1942" s="180"/>
      <c r="AE1942" s="198">
        <f t="shared" si="90"/>
        <v>22</v>
      </c>
      <c r="AF1942" s="198">
        <f t="shared" si="91"/>
        <v>25</v>
      </c>
      <c r="AG1942" s="178">
        <v>3</v>
      </c>
      <c r="AH1942" s="198" t="str">
        <f>IF(ISERROR(VLOOKUP($AG1942,Datos!$A$9:$E$13,2,0)),"",VLOOKUP($AG1942,Datos!$A$9:$E$13,2,0))</f>
        <v>3 Moderado</v>
      </c>
      <c r="AI1942" s="197" t="str">
        <f>IF(ISERROR(VLOOKUP($AJ1942,Datos!$D$8:$E$13,2,0)),0,VLOOKUP($AJ1942,Datos!$D$8:$E$13,2,0))</f>
        <v>Extremadamente Dañino</v>
      </c>
      <c r="AJ1942" s="198">
        <f>IF(ISERROR(VLOOKUP($X1942,Datos!$B$8:$E$13,3,0)), 0, VLOOKUP($X1942,Datos!$B$8:$E$13,3,0))</f>
        <v>4</v>
      </c>
      <c r="AK1942" s="198">
        <f>IF(ISERROR(VLOOKUP(AL1942,Datos!D1935:E1940,2,0)),0,VLOOKUP(AL1942,Datos!D1935:E1940,2,0))</f>
        <v>0</v>
      </c>
      <c r="AL1942" s="198">
        <f>IF(ISERROR(VLOOKUP(Y1942,Datos!B1935:E1940,3,0)),0,VLOOKUP(Y1942,Datos!B1935:E1940,3,0))</f>
        <v>0</v>
      </c>
      <c r="AM1942" s="198">
        <f t="shared" si="92"/>
        <v>4</v>
      </c>
      <c r="AN1942" s="198" t="str">
        <f>IF(ISERROR(VLOOKUP($AM1942,Datos!$I$24:$J$28,2,0)),"-",VLOOKUP($AM1942,Datos!$I$24:$J$28,2,0))</f>
        <v>Moderado</v>
      </c>
    </row>
    <row r="1943" spans="1:40" s="199" customFormat="1">
      <c r="A1943" s="196"/>
      <c r="B1943" s="177"/>
      <c r="C1943" s="177"/>
      <c r="D1943" s="177"/>
      <c r="E1943" s="177"/>
      <c r="F1943" s="177"/>
      <c r="G1943" s="177"/>
      <c r="H1943" s="177"/>
      <c r="I1943" s="177"/>
      <c r="J1943" s="177"/>
      <c r="K1943" s="177"/>
      <c r="L1943" s="177"/>
      <c r="M1943" s="178" t="s">
        <v>191</v>
      </c>
      <c r="N1943" s="178" t="s">
        <v>194</v>
      </c>
      <c r="O1943" s="198">
        <f>IF( AND($M1943&lt;&gt;"", $N1943&lt;&gt;""), VLOOKUP( IF(ISERROR(VLOOKUP($M1943,Datos!$B$8:$C$13,2,0)),0,VLOOKUP($M1943,Datos!$B$8:$C$13,2,0)), Datos!$I$9:$N$13, IF(ISERROR(VLOOKUP($N1943,Datos!$B$17:$C$21,2,0)),0,VLOOKUP($N1943, Datos!$B$17:$C$21,2,0)+1),  0),  "-")</f>
        <v>22</v>
      </c>
      <c r="P1943" s="177"/>
      <c r="Q1943" s="177"/>
      <c r="R1943" s="177"/>
      <c r="S1943" s="178" t="s">
        <v>40</v>
      </c>
      <c r="T1943" s="198" t="str">
        <f>IF(ISERROR(VLOOKUP($S1943,Datos!$B$25:$C$29,2,0)),"", VLOOKUP($S1943,Datos!$B$25:$C$29,2,0))</f>
        <v>Alta</v>
      </c>
      <c r="U1943" s="198" t="str">
        <f>VLOOKUP($S1943,'Efectividad de Controles'!$B$5:$D$9,3,0)</f>
        <v>Impacto / Probabilidad</v>
      </c>
      <c r="V1943" s="177"/>
      <c r="W1943" s="177"/>
      <c r="X1943" s="178" t="s">
        <v>191</v>
      </c>
      <c r="Y1943" s="178" t="s">
        <v>196</v>
      </c>
      <c r="Z1943" s="198">
        <f>IF( AND($X1943&lt;&gt;"", $Y1943&lt;&gt;""), VLOOKUP( IF(ISERROR(VLOOKUP($X1943,Datos!$B$8:$C$13,2,0)),0,VLOOKUP($X1943,Datos!$B$8:$C$13,2,0)), Datos!$I$9:$N$13, IF(ISERROR(VLOOKUP($Y1943,Datos!$B$17:$C$21,2,0)),0,VLOOKUP($Y1943, Datos!$B$17:$C$21,2,0)+1),  0),  "-")</f>
        <v>25</v>
      </c>
      <c r="AA1943" s="177"/>
      <c r="AB1943" s="177"/>
      <c r="AC1943" s="179"/>
      <c r="AD1943" s="180"/>
      <c r="AE1943" s="198">
        <f t="shared" si="90"/>
        <v>22</v>
      </c>
      <c r="AF1943" s="198">
        <f t="shared" si="91"/>
        <v>25</v>
      </c>
      <c r="AG1943" s="178">
        <v>3</v>
      </c>
      <c r="AH1943" s="198" t="str">
        <f>IF(ISERROR(VLOOKUP($AG1943,Datos!$A$9:$E$13,2,0)),"",VLOOKUP($AG1943,Datos!$A$9:$E$13,2,0))</f>
        <v>3 Moderado</v>
      </c>
      <c r="AI1943" s="197" t="str">
        <f>IF(ISERROR(VLOOKUP($AJ1943,Datos!$D$8:$E$13,2,0)),0,VLOOKUP($AJ1943,Datos!$D$8:$E$13,2,0))</f>
        <v>Extremadamente Dañino</v>
      </c>
      <c r="AJ1943" s="198">
        <f>IF(ISERROR(VLOOKUP($X1943,Datos!$B$8:$E$13,3,0)), 0, VLOOKUP($X1943,Datos!$B$8:$E$13,3,0))</f>
        <v>4</v>
      </c>
      <c r="AK1943" s="198">
        <f>IF(ISERROR(VLOOKUP(AL1943,Datos!D1936:E1941,2,0)),0,VLOOKUP(AL1943,Datos!D1936:E1941,2,0))</f>
        <v>0</v>
      </c>
      <c r="AL1943" s="198">
        <f>IF(ISERROR(VLOOKUP(Y1943,Datos!B1936:E1941,3,0)),0,VLOOKUP(Y1943,Datos!B1936:E1941,3,0))</f>
        <v>0</v>
      </c>
      <c r="AM1943" s="198">
        <f t="shared" si="92"/>
        <v>4</v>
      </c>
      <c r="AN1943" s="198" t="str">
        <f>IF(ISERROR(VLOOKUP($AM1943,Datos!$I$24:$J$28,2,0)),"-",VLOOKUP($AM1943,Datos!$I$24:$J$28,2,0))</f>
        <v>Moderado</v>
      </c>
    </row>
    <row r="1944" spans="1:40" s="199" customFormat="1">
      <c r="A1944" s="196"/>
      <c r="B1944" s="177"/>
      <c r="C1944" s="177"/>
      <c r="D1944" s="177"/>
      <c r="E1944" s="177"/>
      <c r="F1944" s="177"/>
      <c r="G1944" s="177"/>
      <c r="H1944" s="177"/>
      <c r="I1944" s="177"/>
      <c r="J1944" s="177"/>
      <c r="K1944" s="177"/>
      <c r="L1944" s="177"/>
      <c r="M1944" s="178" t="s">
        <v>191</v>
      </c>
      <c r="N1944" s="178" t="s">
        <v>194</v>
      </c>
      <c r="O1944" s="198">
        <f>IF( AND($M1944&lt;&gt;"", $N1944&lt;&gt;""), VLOOKUP( IF(ISERROR(VLOOKUP($M1944,Datos!$B$8:$C$13,2,0)),0,VLOOKUP($M1944,Datos!$B$8:$C$13,2,0)), Datos!$I$9:$N$13, IF(ISERROR(VLOOKUP($N1944,Datos!$B$17:$C$21,2,0)),0,VLOOKUP($N1944, Datos!$B$17:$C$21,2,0)+1),  0),  "-")</f>
        <v>22</v>
      </c>
      <c r="P1944" s="177"/>
      <c r="Q1944" s="177"/>
      <c r="R1944" s="177"/>
      <c r="S1944" s="178" t="s">
        <v>40</v>
      </c>
      <c r="T1944" s="198" t="str">
        <f>IF(ISERROR(VLOOKUP($S1944,Datos!$B$25:$C$29,2,0)),"", VLOOKUP($S1944,Datos!$B$25:$C$29,2,0))</f>
        <v>Alta</v>
      </c>
      <c r="U1944" s="198" t="str">
        <f>VLOOKUP($S1944,'Efectividad de Controles'!$B$5:$D$9,3,0)</f>
        <v>Impacto / Probabilidad</v>
      </c>
      <c r="V1944" s="177"/>
      <c r="W1944" s="177"/>
      <c r="X1944" s="178" t="s">
        <v>191</v>
      </c>
      <c r="Y1944" s="178" t="s">
        <v>196</v>
      </c>
      <c r="Z1944" s="198">
        <f>IF( AND($X1944&lt;&gt;"", $Y1944&lt;&gt;""), VLOOKUP( IF(ISERROR(VLOOKUP($X1944,Datos!$B$8:$C$13,2,0)),0,VLOOKUP($X1944,Datos!$B$8:$C$13,2,0)), Datos!$I$9:$N$13, IF(ISERROR(VLOOKUP($Y1944,Datos!$B$17:$C$21,2,0)),0,VLOOKUP($Y1944, Datos!$B$17:$C$21,2,0)+1),  0),  "-")</f>
        <v>25</v>
      </c>
      <c r="AA1944" s="177"/>
      <c r="AB1944" s="177"/>
      <c r="AC1944" s="179"/>
      <c r="AD1944" s="180"/>
      <c r="AE1944" s="198">
        <f t="shared" si="90"/>
        <v>22</v>
      </c>
      <c r="AF1944" s="198">
        <f t="shared" si="91"/>
        <v>25</v>
      </c>
      <c r="AG1944" s="178">
        <v>3</v>
      </c>
      <c r="AH1944" s="198" t="str">
        <f>IF(ISERROR(VLOOKUP($AG1944,Datos!$A$9:$E$13,2,0)),"",VLOOKUP($AG1944,Datos!$A$9:$E$13,2,0))</f>
        <v>3 Moderado</v>
      </c>
      <c r="AI1944" s="197" t="str">
        <f>IF(ISERROR(VLOOKUP($AJ1944,Datos!$D$8:$E$13,2,0)),0,VLOOKUP($AJ1944,Datos!$D$8:$E$13,2,0))</f>
        <v>Extremadamente Dañino</v>
      </c>
      <c r="AJ1944" s="198">
        <f>IF(ISERROR(VLOOKUP($X1944,Datos!$B$8:$E$13,3,0)), 0, VLOOKUP($X1944,Datos!$B$8:$E$13,3,0))</f>
        <v>4</v>
      </c>
      <c r="AK1944" s="198">
        <f>IF(ISERROR(VLOOKUP(AL1944,Datos!D1937:E1942,2,0)),0,VLOOKUP(AL1944,Datos!D1937:E1942,2,0))</f>
        <v>0</v>
      </c>
      <c r="AL1944" s="198">
        <f>IF(ISERROR(VLOOKUP(Y1944,Datos!B1937:E1942,3,0)),0,VLOOKUP(Y1944,Datos!B1937:E1942,3,0))</f>
        <v>0</v>
      </c>
      <c r="AM1944" s="198">
        <f t="shared" si="92"/>
        <v>4</v>
      </c>
      <c r="AN1944" s="198" t="str">
        <f>IF(ISERROR(VLOOKUP($AM1944,Datos!$I$24:$J$28,2,0)),"-",VLOOKUP($AM1944,Datos!$I$24:$J$28,2,0))</f>
        <v>Moderado</v>
      </c>
    </row>
    <row r="1945" spans="1:40" s="199" customFormat="1">
      <c r="A1945" s="196"/>
      <c r="B1945" s="177"/>
      <c r="C1945" s="177"/>
      <c r="D1945" s="177"/>
      <c r="E1945" s="177"/>
      <c r="F1945" s="177"/>
      <c r="G1945" s="177"/>
      <c r="H1945" s="177"/>
      <c r="I1945" s="177"/>
      <c r="J1945" s="177"/>
      <c r="K1945" s="177"/>
      <c r="L1945" s="177"/>
      <c r="M1945" s="178" t="s">
        <v>191</v>
      </c>
      <c r="N1945" s="178" t="s">
        <v>194</v>
      </c>
      <c r="O1945" s="198">
        <f>IF( AND($M1945&lt;&gt;"", $N1945&lt;&gt;""), VLOOKUP( IF(ISERROR(VLOOKUP($M1945,Datos!$B$8:$C$13,2,0)),0,VLOOKUP($M1945,Datos!$B$8:$C$13,2,0)), Datos!$I$9:$N$13, IF(ISERROR(VLOOKUP($N1945,Datos!$B$17:$C$21,2,0)),0,VLOOKUP($N1945, Datos!$B$17:$C$21,2,0)+1),  0),  "-")</f>
        <v>22</v>
      </c>
      <c r="P1945" s="177"/>
      <c r="Q1945" s="177"/>
      <c r="R1945" s="177"/>
      <c r="S1945" s="178" t="s">
        <v>40</v>
      </c>
      <c r="T1945" s="198" t="str">
        <f>IF(ISERROR(VLOOKUP($S1945,Datos!$B$25:$C$29,2,0)),"", VLOOKUP($S1945,Datos!$B$25:$C$29,2,0))</f>
        <v>Alta</v>
      </c>
      <c r="U1945" s="198" t="str">
        <f>VLOOKUP($S1945,'Efectividad de Controles'!$B$5:$D$9,3,0)</f>
        <v>Impacto / Probabilidad</v>
      </c>
      <c r="V1945" s="177"/>
      <c r="W1945" s="177"/>
      <c r="X1945" s="178" t="s">
        <v>191</v>
      </c>
      <c r="Y1945" s="178" t="s">
        <v>196</v>
      </c>
      <c r="Z1945" s="198">
        <f>IF( AND($X1945&lt;&gt;"", $Y1945&lt;&gt;""), VLOOKUP( IF(ISERROR(VLOOKUP($X1945,Datos!$B$8:$C$13,2,0)),0,VLOOKUP($X1945,Datos!$B$8:$C$13,2,0)), Datos!$I$9:$N$13, IF(ISERROR(VLOOKUP($Y1945,Datos!$B$17:$C$21,2,0)),0,VLOOKUP($Y1945, Datos!$B$17:$C$21,2,0)+1),  0),  "-")</f>
        <v>25</v>
      </c>
      <c r="AA1945" s="177"/>
      <c r="AB1945" s="177"/>
      <c r="AC1945" s="179"/>
      <c r="AD1945" s="180"/>
      <c r="AE1945" s="198">
        <f t="shared" si="90"/>
        <v>22</v>
      </c>
      <c r="AF1945" s="198">
        <f t="shared" si="91"/>
        <v>25</v>
      </c>
      <c r="AG1945" s="178">
        <v>3</v>
      </c>
      <c r="AH1945" s="198" t="str">
        <f>IF(ISERROR(VLOOKUP($AG1945,Datos!$A$9:$E$13,2,0)),"",VLOOKUP($AG1945,Datos!$A$9:$E$13,2,0))</f>
        <v>3 Moderado</v>
      </c>
      <c r="AI1945" s="197" t="str">
        <f>IF(ISERROR(VLOOKUP($AJ1945,Datos!$D$8:$E$13,2,0)),0,VLOOKUP($AJ1945,Datos!$D$8:$E$13,2,0))</f>
        <v>Extremadamente Dañino</v>
      </c>
      <c r="AJ1945" s="198">
        <f>IF(ISERROR(VLOOKUP($X1945,Datos!$B$8:$E$13,3,0)), 0, VLOOKUP($X1945,Datos!$B$8:$E$13,3,0))</f>
        <v>4</v>
      </c>
      <c r="AK1945" s="198">
        <f>IF(ISERROR(VLOOKUP(AL1945,Datos!D1938:E1943,2,0)),0,VLOOKUP(AL1945,Datos!D1938:E1943,2,0))</f>
        <v>0</v>
      </c>
      <c r="AL1945" s="198">
        <f>IF(ISERROR(VLOOKUP(Y1945,Datos!B1938:E1943,3,0)),0,VLOOKUP(Y1945,Datos!B1938:E1943,3,0))</f>
        <v>0</v>
      </c>
      <c r="AM1945" s="198">
        <f t="shared" si="92"/>
        <v>4</v>
      </c>
      <c r="AN1945" s="198" t="str">
        <f>IF(ISERROR(VLOOKUP($AM1945,Datos!$I$24:$J$28,2,0)),"-",VLOOKUP($AM1945,Datos!$I$24:$J$28,2,0))</f>
        <v>Moderado</v>
      </c>
    </row>
    <row r="1946" spans="1:40" s="199" customFormat="1">
      <c r="A1946" s="196"/>
      <c r="B1946" s="177"/>
      <c r="C1946" s="177"/>
      <c r="D1946" s="177"/>
      <c r="E1946" s="177"/>
      <c r="F1946" s="177"/>
      <c r="G1946" s="177"/>
      <c r="H1946" s="177"/>
      <c r="I1946" s="177"/>
      <c r="J1946" s="177"/>
      <c r="K1946" s="177"/>
      <c r="L1946" s="177"/>
      <c r="M1946" s="178" t="s">
        <v>191</v>
      </c>
      <c r="N1946" s="178" t="s">
        <v>194</v>
      </c>
      <c r="O1946" s="198">
        <f>IF( AND($M1946&lt;&gt;"", $N1946&lt;&gt;""), VLOOKUP( IF(ISERROR(VLOOKUP($M1946,Datos!$B$8:$C$13,2,0)),0,VLOOKUP($M1946,Datos!$B$8:$C$13,2,0)), Datos!$I$9:$N$13, IF(ISERROR(VLOOKUP($N1946,Datos!$B$17:$C$21,2,0)),0,VLOOKUP($N1946, Datos!$B$17:$C$21,2,0)+1),  0),  "-")</f>
        <v>22</v>
      </c>
      <c r="P1946" s="177"/>
      <c r="Q1946" s="177"/>
      <c r="R1946" s="177"/>
      <c r="S1946" s="178" t="s">
        <v>40</v>
      </c>
      <c r="T1946" s="198" t="str">
        <f>IF(ISERROR(VLOOKUP($S1946,Datos!$B$25:$C$29,2,0)),"", VLOOKUP($S1946,Datos!$B$25:$C$29,2,0))</f>
        <v>Alta</v>
      </c>
      <c r="U1946" s="198" t="str">
        <f>VLOOKUP($S1946,'Efectividad de Controles'!$B$5:$D$9,3,0)</f>
        <v>Impacto / Probabilidad</v>
      </c>
      <c r="V1946" s="177"/>
      <c r="W1946" s="177"/>
      <c r="X1946" s="178" t="s">
        <v>191</v>
      </c>
      <c r="Y1946" s="178" t="s">
        <v>196</v>
      </c>
      <c r="Z1946" s="198">
        <f>IF( AND($X1946&lt;&gt;"", $Y1946&lt;&gt;""), VLOOKUP( IF(ISERROR(VLOOKUP($X1946,Datos!$B$8:$C$13,2,0)),0,VLOOKUP($X1946,Datos!$B$8:$C$13,2,0)), Datos!$I$9:$N$13, IF(ISERROR(VLOOKUP($Y1946,Datos!$B$17:$C$21,2,0)),0,VLOOKUP($Y1946, Datos!$B$17:$C$21,2,0)+1),  0),  "-")</f>
        <v>25</v>
      </c>
      <c r="AA1946" s="177"/>
      <c r="AB1946" s="177"/>
      <c r="AC1946" s="179"/>
      <c r="AD1946" s="180"/>
      <c r="AE1946" s="198">
        <f t="shared" si="90"/>
        <v>22</v>
      </c>
      <c r="AF1946" s="198">
        <f t="shared" si="91"/>
        <v>25</v>
      </c>
      <c r="AG1946" s="178">
        <v>3</v>
      </c>
      <c r="AH1946" s="198" t="str">
        <f>IF(ISERROR(VLOOKUP($AG1946,Datos!$A$9:$E$13,2,0)),"",VLOOKUP($AG1946,Datos!$A$9:$E$13,2,0))</f>
        <v>3 Moderado</v>
      </c>
      <c r="AI1946" s="197" t="str">
        <f>IF(ISERROR(VLOOKUP($AJ1946,Datos!$D$8:$E$13,2,0)),0,VLOOKUP($AJ1946,Datos!$D$8:$E$13,2,0))</f>
        <v>Extremadamente Dañino</v>
      </c>
      <c r="AJ1946" s="198">
        <f>IF(ISERROR(VLOOKUP($X1946,Datos!$B$8:$E$13,3,0)), 0, VLOOKUP($X1946,Datos!$B$8:$E$13,3,0))</f>
        <v>4</v>
      </c>
      <c r="AK1946" s="198">
        <f>IF(ISERROR(VLOOKUP(AL1946,Datos!D1939:E1944,2,0)),0,VLOOKUP(AL1946,Datos!D1939:E1944,2,0))</f>
        <v>0</v>
      </c>
      <c r="AL1946" s="198">
        <f>IF(ISERROR(VLOOKUP(Y1946,Datos!B1939:E1944,3,0)),0,VLOOKUP(Y1946,Datos!B1939:E1944,3,0))</f>
        <v>0</v>
      </c>
      <c r="AM1946" s="198">
        <f t="shared" si="92"/>
        <v>4</v>
      </c>
      <c r="AN1946" s="198" t="str">
        <f>IF(ISERROR(VLOOKUP($AM1946,Datos!$I$24:$J$28,2,0)),"-",VLOOKUP($AM1946,Datos!$I$24:$J$28,2,0))</f>
        <v>Moderado</v>
      </c>
    </row>
    <row r="1947" spans="1:40" s="199" customFormat="1">
      <c r="A1947" s="196"/>
      <c r="B1947" s="177"/>
      <c r="C1947" s="177"/>
      <c r="D1947" s="177"/>
      <c r="E1947" s="177"/>
      <c r="F1947" s="177"/>
      <c r="G1947" s="177"/>
      <c r="H1947" s="177"/>
      <c r="I1947" s="177"/>
      <c r="J1947" s="177"/>
      <c r="K1947" s="177"/>
      <c r="L1947" s="177"/>
      <c r="M1947" s="178" t="s">
        <v>191</v>
      </c>
      <c r="N1947" s="178" t="s">
        <v>194</v>
      </c>
      <c r="O1947" s="198">
        <f>IF( AND($M1947&lt;&gt;"", $N1947&lt;&gt;""), VLOOKUP( IF(ISERROR(VLOOKUP($M1947,Datos!$B$8:$C$13,2,0)),0,VLOOKUP($M1947,Datos!$B$8:$C$13,2,0)), Datos!$I$9:$N$13, IF(ISERROR(VLOOKUP($N1947,Datos!$B$17:$C$21,2,0)),0,VLOOKUP($N1947, Datos!$B$17:$C$21,2,0)+1),  0),  "-")</f>
        <v>22</v>
      </c>
      <c r="P1947" s="177"/>
      <c r="Q1947" s="177"/>
      <c r="R1947" s="177"/>
      <c r="S1947" s="178" t="s">
        <v>40</v>
      </c>
      <c r="T1947" s="198" t="str">
        <f>IF(ISERROR(VLOOKUP($S1947,Datos!$B$25:$C$29,2,0)),"", VLOOKUP($S1947,Datos!$B$25:$C$29,2,0))</f>
        <v>Alta</v>
      </c>
      <c r="U1947" s="198" t="str">
        <f>VLOOKUP($S1947,'Efectividad de Controles'!$B$5:$D$9,3,0)</f>
        <v>Impacto / Probabilidad</v>
      </c>
      <c r="V1947" s="177"/>
      <c r="W1947" s="177"/>
      <c r="X1947" s="178" t="s">
        <v>191</v>
      </c>
      <c r="Y1947" s="178" t="s">
        <v>196</v>
      </c>
      <c r="Z1947" s="198">
        <f>IF( AND($X1947&lt;&gt;"", $Y1947&lt;&gt;""), VLOOKUP( IF(ISERROR(VLOOKUP($X1947,Datos!$B$8:$C$13,2,0)),0,VLOOKUP($X1947,Datos!$B$8:$C$13,2,0)), Datos!$I$9:$N$13, IF(ISERROR(VLOOKUP($Y1947,Datos!$B$17:$C$21,2,0)),0,VLOOKUP($Y1947, Datos!$B$17:$C$21,2,0)+1),  0),  "-")</f>
        <v>25</v>
      </c>
      <c r="AA1947" s="177"/>
      <c r="AB1947" s="177"/>
      <c r="AC1947" s="179"/>
      <c r="AD1947" s="180"/>
      <c r="AE1947" s="198">
        <f t="shared" si="90"/>
        <v>22</v>
      </c>
      <c r="AF1947" s="198">
        <f t="shared" si="91"/>
        <v>25</v>
      </c>
      <c r="AG1947" s="178">
        <v>3</v>
      </c>
      <c r="AH1947" s="198" t="str">
        <f>IF(ISERROR(VLOOKUP($AG1947,Datos!$A$9:$E$13,2,0)),"",VLOOKUP($AG1947,Datos!$A$9:$E$13,2,0))</f>
        <v>3 Moderado</v>
      </c>
      <c r="AI1947" s="197" t="str">
        <f>IF(ISERROR(VLOOKUP($AJ1947,Datos!$D$8:$E$13,2,0)),0,VLOOKUP($AJ1947,Datos!$D$8:$E$13,2,0))</f>
        <v>Extremadamente Dañino</v>
      </c>
      <c r="AJ1947" s="198">
        <f>IF(ISERROR(VLOOKUP($X1947,Datos!$B$8:$E$13,3,0)), 0, VLOOKUP($X1947,Datos!$B$8:$E$13,3,0))</f>
        <v>4</v>
      </c>
      <c r="AK1947" s="198">
        <f>IF(ISERROR(VLOOKUP(AL1947,Datos!D1940:E1945,2,0)),0,VLOOKUP(AL1947,Datos!D1940:E1945,2,0))</f>
        <v>0</v>
      </c>
      <c r="AL1947" s="198">
        <f>IF(ISERROR(VLOOKUP(Y1947,Datos!B1940:E1945,3,0)),0,VLOOKUP(Y1947,Datos!B1940:E1945,3,0))</f>
        <v>0</v>
      </c>
      <c r="AM1947" s="198">
        <f t="shared" si="92"/>
        <v>4</v>
      </c>
      <c r="AN1947" s="198" t="str">
        <f>IF(ISERROR(VLOOKUP($AM1947,Datos!$I$24:$J$28,2,0)),"-",VLOOKUP($AM1947,Datos!$I$24:$J$28,2,0))</f>
        <v>Moderado</v>
      </c>
    </row>
    <row r="1948" spans="1:40" s="199" customFormat="1">
      <c r="A1948" s="196"/>
      <c r="B1948" s="177"/>
      <c r="C1948" s="177"/>
      <c r="D1948" s="177"/>
      <c r="E1948" s="177"/>
      <c r="F1948" s="177"/>
      <c r="G1948" s="177"/>
      <c r="H1948" s="177"/>
      <c r="I1948" s="177"/>
      <c r="J1948" s="177"/>
      <c r="K1948" s="177"/>
      <c r="L1948" s="177"/>
      <c r="M1948" s="178" t="s">
        <v>191</v>
      </c>
      <c r="N1948" s="178" t="s">
        <v>194</v>
      </c>
      <c r="O1948" s="198">
        <f>IF( AND($M1948&lt;&gt;"", $N1948&lt;&gt;""), VLOOKUP( IF(ISERROR(VLOOKUP($M1948,Datos!$B$8:$C$13,2,0)),0,VLOOKUP($M1948,Datos!$B$8:$C$13,2,0)), Datos!$I$9:$N$13, IF(ISERROR(VLOOKUP($N1948,Datos!$B$17:$C$21,2,0)),0,VLOOKUP($N1948, Datos!$B$17:$C$21,2,0)+1),  0),  "-")</f>
        <v>22</v>
      </c>
      <c r="P1948" s="177"/>
      <c r="Q1948" s="177"/>
      <c r="R1948" s="177"/>
      <c r="S1948" s="178" t="s">
        <v>40</v>
      </c>
      <c r="T1948" s="198" t="str">
        <f>IF(ISERROR(VLOOKUP($S1948,Datos!$B$25:$C$29,2,0)),"", VLOOKUP($S1948,Datos!$B$25:$C$29,2,0))</f>
        <v>Alta</v>
      </c>
      <c r="U1948" s="198" t="str">
        <f>VLOOKUP($S1948,'Efectividad de Controles'!$B$5:$D$9,3,0)</f>
        <v>Impacto / Probabilidad</v>
      </c>
      <c r="V1948" s="177"/>
      <c r="W1948" s="177"/>
      <c r="X1948" s="178" t="s">
        <v>191</v>
      </c>
      <c r="Y1948" s="178" t="s">
        <v>196</v>
      </c>
      <c r="Z1948" s="198">
        <f>IF( AND($X1948&lt;&gt;"", $Y1948&lt;&gt;""), VLOOKUP( IF(ISERROR(VLOOKUP($X1948,Datos!$B$8:$C$13,2,0)),0,VLOOKUP($X1948,Datos!$B$8:$C$13,2,0)), Datos!$I$9:$N$13, IF(ISERROR(VLOOKUP($Y1948,Datos!$B$17:$C$21,2,0)),0,VLOOKUP($Y1948, Datos!$B$17:$C$21,2,0)+1),  0),  "-")</f>
        <v>25</v>
      </c>
      <c r="AA1948" s="177"/>
      <c r="AB1948" s="177"/>
      <c r="AC1948" s="179"/>
      <c r="AD1948" s="180"/>
      <c r="AE1948" s="198">
        <f t="shared" si="90"/>
        <v>22</v>
      </c>
      <c r="AF1948" s="198">
        <f t="shared" si="91"/>
        <v>25</v>
      </c>
      <c r="AG1948" s="178">
        <v>3</v>
      </c>
      <c r="AH1948" s="198" t="str">
        <f>IF(ISERROR(VLOOKUP($AG1948,Datos!$A$9:$E$13,2,0)),"",VLOOKUP($AG1948,Datos!$A$9:$E$13,2,0))</f>
        <v>3 Moderado</v>
      </c>
      <c r="AI1948" s="197" t="str">
        <f>IF(ISERROR(VLOOKUP($AJ1948,Datos!$D$8:$E$13,2,0)),0,VLOOKUP($AJ1948,Datos!$D$8:$E$13,2,0))</f>
        <v>Extremadamente Dañino</v>
      </c>
      <c r="AJ1948" s="198">
        <f>IF(ISERROR(VLOOKUP($X1948,Datos!$B$8:$E$13,3,0)), 0, VLOOKUP($X1948,Datos!$B$8:$E$13,3,0))</f>
        <v>4</v>
      </c>
      <c r="AK1948" s="198">
        <f>IF(ISERROR(VLOOKUP(AL1948,Datos!D1941:E1946,2,0)),0,VLOOKUP(AL1948,Datos!D1941:E1946,2,0))</f>
        <v>0</v>
      </c>
      <c r="AL1948" s="198">
        <f>IF(ISERROR(VLOOKUP(Y1948,Datos!B1941:E1946,3,0)),0,VLOOKUP(Y1948,Datos!B1941:E1946,3,0))</f>
        <v>0</v>
      </c>
      <c r="AM1948" s="198">
        <f t="shared" si="92"/>
        <v>4</v>
      </c>
      <c r="AN1948" s="198" t="str">
        <f>IF(ISERROR(VLOOKUP($AM1948,Datos!$I$24:$J$28,2,0)),"-",VLOOKUP($AM1948,Datos!$I$24:$J$28,2,0))</f>
        <v>Moderado</v>
      </c>
    </row>
    <row r="1949" spans="1:40" s="199" customFormat="1">
      <c r="A1949" s="196"/>
      <c r="B1949" s="177"/>
      <c r="C1949" s="177"/>
      <c r="D1949" s="177"/>
      <c r="E1949" s="177"/>
      <c r="F1949" s="177"/>
      <c r="G1949" s="177"/>
      <c r="H1949" s="177"/>
      <c r="I1949" s="177"/>
      <c r="J1949" s="177"/>
      <c r="K1949" s="177"/>
      <c r="L1949" s="177"/>
      <c r="M1949" s="178" t="s">
        <v>191</v>
      </c>
      <c r="N1949" s="178" t="s">
        <v>194</v>
      </c>
      <c r="O1949" s="198">
        <f>IF( AND($M1949&lt;&gt;"", $N1949&lt;&gt;""), VLOOKUP( IF(ISERROR(VLOOKUP($M1949,Datos!$B$8:$C$13,2,0)),0,VLOOKUP($M1949,Datos!$B$8:$C$13,2,0)), Datos!$I$9:$N$13, IF(ISERROR(VLOOKUP($N1949,Datos!$B$17:$C$21,2,0)),0,VLOOKUP($N1949, Datos!$B$17:$C$21,2,0)+1),  0),  "-")</f>
        <v>22</v>
      </c>
      <c r="P1949" s="177"/>
      <c r="Q1949" s="177"/>
      <c r="R1949" s="177"/>
      <c r="S1949" s="178" t="s">
        <v>40</v>
      </c>
      <c r="T1949" s="198" t="str">
        <f>IF(ISERROR(VLOOKUP($S1949,Datos!$B$25:$C$29,2,0)),"", VLOOKUP($S1949,Datos!$B$25:$C$29,2,0))</f>
        <v>Alta</v>
      </c>
      <c r="U1949" s="198" t="str">
        <f>VLOOKUP($S1949,'Efectividad de Controles'!$B$5:$D$9,3,0)</f>
        <v>Impacto / Probabilidad</v>
      </c>
      <c r="V1949" s="177"/>
      <c r="W1949" s="177"/>
      <c r="X1949" s="178" t="s">
        <v>191</v>
      </c>
      <c r="Y1949" s="178" t="s">
        <v>196</v>
      </c>
      <c r="Z1949" s="198">
        <f>IF( AND($X1949&lt;&gt;"", $Y1949&lt;&gt;""), VLOOKUP( IF(ISERROR(VLOOKUP($X1949,Datos!$B$8:$C$13,2,0)),0,VLOOKUP($X1949,Datos!$B$8:$C$13,2,0)), Datos!$I$9:$N$13, IF(ISERROR(VLOOKUP($Y1949,Datos!$B$17:$C$21,2,0)),0,VLOOKUP($Y1949, Datos!$B$17:$C$21,2,0)+1),  0),  "-")</f>
        <v>25</v>
      </c>
      <c r="AA1949" s="177"/>
      <c r="AB1949" s="177"/>
      <c r="AC1949" s="179"/>
      <c r="AD1949" s="180"/>
      <c r="AE1949" s="198">
        <f t="shared" si="90"/>
        <v>22</v>
      </c>
      <c r="AF1949" s="198">
        <f t="shared" si="91"/>
        <v>25</v>
      </c>
      <c r="AG1949" s="178">
        <v>3</v>
      </c>
      <c r="AH1949" s="198" t="str">
        <f>IF(ISERROR(VLOOKUP($AG1949,Datos!$A$9:$E$13,2,0)),"",VLOOKUP($AG1949,Datos!$A$9:$E$13,2,0))</f>
        <v>3 Moderado</v>
      </c>
      <c r="AI1949" s="197" t="str">
        <f>IF(ISERROR(VLOOKUP($AJ1949,Datos!$D$8:$E$13,2,0)),0,VLOOKUP($AJ1949,Datos!$D$8:$E$13,2,0))</f>
        <v>Extremadamente Dañino</v>
      </c>
      <c r="AJ1949" s="198">
        <f>IF(ISERROR(VLOOKUP($X1949,Datos!$B$8:$E$13,3,0)), 0, VLOOKUP($X1949,Datos!$B$8:$E$13,3,0))</f>
        <v>4</v>
      </c>
      <c r="AK1949" s="198">
        <f>IF(ISERROR(VLOOKUP(AL1949,Datos!D1942:E1947,2,0)),0,VLOOKUP(AL1949,Datos!D1942:E1947,2,0))</f>
        <v>0</v>
      </c>
      <c r="AL1949" s="198">
        <f>IF(ISERROR(VLOOKUP(Y1949,Datos!B1942:E1947,3,0)),0,VLOOKUP(Y1949,Datos!B1942:E1947,3,0))</f>
        <v>0</v>
      </c>
      <c r="AM1949" s="198">
        <f t="shared" si="92"/>
        <v>4</v>
      </c>
      <c r="AN1949" s="198" t="str">
        <f>IF(ISERROR(VLOOKUP($AM1949,Datos!$I$24:$J$28,2,0)),"-",VLOOKUP($AM1949,Datos!$I$24:$J$28,2,0))</f>
        <v>Moderado</v>
      </c>
    </row>
    <row r="1950" spans="1:40" s="199" customFormat="1">
      <c r="A1950" s="196"/>
      <c r="B1950" s="177"/>
      <c r="C1950" s="177"/>
      <c r="D1950" s="177"/>
      <c r="E1950" s="177"/>
      <c r="F1950" s="177"/>
      <c r="G1950" s="177"/>
      <c r="H1950" s="177"/>
      <c r="I1950" s="177"/>
      <c r="J1950" s="177"/>
      <c r="K1950" s="177"/>
      <c r="L1950" s="177"/>
      <c r="M1950" s="178" t="s">
        <v>191</v>
      </c>
      <c r="N1950" s="178" t="s">
        <v>194</v>
      </c>
      <c r="O1950" s="198">
        <f>IF( AND($M1950&lt;&gt;"", $N1950&lt;&gt;""), VLOOKUP( IF(ISERROR(VLOOKUP($M1950,Datos!$B$8:$C$13,2,0)),0,VLOOKUP($M1950,Datos!$B$8:$C$13,2,0)), Datos!$I$9:$N$13, IF(ISERROR(VLOOKUP($N1950,Datos!$B$17:$C$21,2,0)),0,VLOOKUP($N1950, Datos!$B$17:$C$21,2,0)+1),  0),  "-")</f>
        <v>22</v>
      </c>
      <c r="P1950" s="177"/>
      <c r="Q1950" s="177"/>
      <c r="R1950" s="177"/>
      <c r="S1950" s="178" t="s">
        <v>40</v>
      </c>
      <c r="T1950" s="198" t="str">
        <f>IF(ISERROR(VLOOKUP($S1950,Datos!$B$25:$C$29,2,0)),"", VLOOKUP($S1950,Datos!$B$25:$C$29,2,0))</f>
        <v>Alta</v>
      </c>
      <c r="U1950" s="198" t="str">
        <f>VLOOKUP($S1950,'Efectividad de Controles'!$B$5:$D$9,3,0)</f>
        <v>Impacto / Probabilidad</v>
      </c>
      <c r="V1950" s="177"/>
      <c r="W1950" s="177"/>
      <c r="X1950" s="178" t="s">
        <v>191</v>
      </c>
      <c r="Y1950" s="178" t="s">
        <v>196</v>
      </c>
      <c r="Z1950" s="198">
        <f>IF( AND($X1950&lt;&gt;"", $Y1950&lt;&gt;""), VLOOKUP( IF(ISERROR(VLOOKUP($X1950,Datos!$B$8:$C$13,2,0)),0,VLOOKUP($X1950,Datos!$B$8:$C$13,2,0)), Datos!$I$9:$N$13, IF(ISERROR(VLOOKUP($Y1950,Datos!$B$17:$C$21,2,0)),0,VLOOKUP($Y1950, Datos!$B$17:$C$21,2,0)+1),  0),  "-")</f>
        <v>25</v>
      </c>
      <c r="AA1950" s="177"/>
      <c r="AB1950" s="177"/>
      <c r="AC1950" s="179"/>
      <c r="AD1950" s="180"/>
      <c r="AE1950" s="198">
        <f t="shared" si="90"/>
        <v>22</v>
      </c>
      <c r="AF1950" s="198">
        <f t="shared" si="91"/>
        <v>25</v>
      </c>
      <c r="AG1950" s="178">
        <v>3</v>
      </c>
      <c r="AH1950" s="198" t="str">
        <f>IF(ISERROR(VLOOKUP($AG1950,Datos!$A$9:$E$13,2,0)),"",VLOOKUP($AG1950,Datos!$A$9:$E$13,2,0))</f>
        <v>3 Moderado</v>
      </c>
      <c r="AI1950" s="197" t="str">
        <f>IF(ISERROR(VLOOKUP($AJ1950,Datos!$D$8:$E$13,2,0)),0,VLOOKUP($AJ1950,Datos!$D$8:$E$13,2,0))</f>
        <v>Extremadamente Dañino</v>
      </c>
      <c r="AJ1950" s="198">
        <f>IF(ISERROR(VLOOKUP($X1950,Datos!$B$8:$E$13,3,0)), 0, VLOOKUP($X1950,Datos!$B$8:$E$13,3,0))</f>
        <v>4</v>
      </c>
      <c r="AK1950" s="198">
        <f>IF(ISERROR(VLOOKUP(AL1950,Datos!D1943:E1948,2,0)),0,VLOOKUP(AL1950,Datos!D1943:E1948,2,0))</f>
        <v>0</v>
      </c>
      <c r="AL1950" s="198">
        <f>IF(ISERROR(VLOOKUP(Y1950,Datos!B1943:E1948,3,0)),0,VLOOKUP(Y1950,Datos!B1943:E1948,3,0))</f>
        <v>0</v>
      </c>
      <c r="AM1950" s="198">
        <f t="shared" si="92"/>
        <v>4</v>
      </c>
      <c r="AN1950" s="198" t="str">
        <f>IF(ISERROR(VLOOKUP($AM1950,Datos!$I$24:$J$28,2,0)),"-",VLOOKUP($AM1950,Datos!$I$24:$J$28,2,0))</f>
        <v>Moderado</v>
      </c>
    </row>
    <row r="1951" spans="1:40" s="199" customFormat="1">
      <c r="A1951" s="196"/>
      <c r="B1951" s="177"/>
      <c r="C1951" s="177"/>
      <c r="D1951" s="177"/>
      <c r="E1951" s="177"/>
      <c r="F1951" s="177"/>
      <c r="G1951" s="177"/>
      <c r="H1951" s="177"/>
      <c r="I1951" s="177"/>
      <c r="J1951" s="177"/>
      <c r="K1951" s="177"/>
      <c r="L1951" s="177"/>
      <c r="M1951" s="178" t="s">
        <v>191</v>
      </c>
      <c r="N1951" s="178" t="s">
        <v>194</v>
      </c>
      <c r="O1951" s="198">
        <f>IF( AND($M1951&lt;&gt;"", $N1951&lt;&gt;""), VLOOKUP( IF(ISERROR(VLOOKUP($M1951,Datos!$B$8:$C$13,2,0)),0,VLOOKUP($M1951,Datos!$B$8:$C$13,2,0)), Datos!$I$9:$N$13, IF(ISERROR(VLOOKUP($N1951,Datos!$B$17:$C$21,2,0)),0,VLOOKUP($N1951, Datos!$B$17:$C$21,2,0)+1),  0),  "-")</f>
        <v>22</v>
      </c>
      <c r="P1951" s="177"/>
      <c r="Q1951" s="177"/>
      <c r="R1951" s="177"/>
      <c r="S1951" s="178" t="s">
        <v>40</v>
      </c>
      <c r="T1951" s="198" t="str">
        <f>IF(ISERROR(VLOOKUP($S1951,Datos!$B$25:$C$29,2,0)),"", VLOOKUP($S1951,Datos!$B$25:$C$29,2,0))</f>
        <v>Alta</v>
      </c>
      <c r="U1951" s="198" t="str">
        <f>VLOOKUP($S1951,'Efectividad de Controles'!$B$5:$D$9,3,0)</f>
        <v>Impacto / Probabilidad</v>
      </c>
      <c r="V1951" s="177"/>
      <c r="W1951" s="177"/>
      <c r="X1951" s="178" t="s">
        <v>191</v>
      </c>
      <c r="Y1951" s="178" t="s">
        <v>196</v>
      </c>
      <c r="Z1951" s="198">
        <f>IF( AND($X1951&lt;&gt;"", $Y1951&lt;&gt;""), VLOOKUP( IF(ISERROR(VLOOKUP($X1951,Datos!$B$8:$C$13,2,0)),0,VLOOKUP($X1951,Datos!$B$8:$C$13,2,0)), Datos!$I$9:$N$13, IF(ISERROR(VLOOKUP($Y1951,Datos!$B$17:$C$21,2,0)),0,VLOOKUP($Y1951, Datos!$B$17:$C$21,2,0)+1),  0),  "-")</f>
        <v>25</v>
      </c>
      <c r="AA1951" s="177"/>
      <c r="AB1951" s="177"/>
      <c r="AC1951" s="179"/>
      <c r="AD1951" s="180"/>
      <c r="AE1951" s="198">
        <f t="shared" si="90"/>
        <v>22</v>
      </c>
      <c r="AF1951" s="198">
        <f t="shared" si="91"/>
        <v>25</v>
      </c>
      <c r="AG1951" s="178">
        <v>3</v>
      </c>
      <c r="AH1951" s="198" t="str">
        <f>IF(ISERROR(VLOOKUP($AG1951,Datos!$A$9:$E$13,2,0)),"",VLOOKUP($AG1951,Datos!$A$9:$E$13,2,0))</f>
        <v>3 Moderado</v>
      </c>
      <c r="AI1951" s="197" t="str">
        <f>IF(ISERROR(VLOOKUP($AJ1951,Datos!$D$8:$E$13,2,0)),0,VLOOKUP($AJ1951,Datos!$D$8:$E$13,2,0))</f>
        <v>Extremadamente Dañino</v>
      </c>
      <c r="AJ1951" s="198">
        <f>IF(ISERROR(VLOOKUP($X1951,Datos!$B$8:$E$13,3,0)), 0, VLOOKUP($X1951,Datos!$B$8:$E$13,3,0))</f>
        <v>4</v>
      </c>
      <c r="AK1951" s="198">
        <f>IF(ISERROR(VLOOKUP(AL1951,Datos!D1944:E1949,2,0)),0,VLOOKUP(AL1951,Datos!D1944:E1949,2,0))</f>
        <v>0</v>
      </c>
      <c r="AL1951" s="198">
        <f>IF(ISERROR(VLOOKUP(Y1951,Datos!B1944:E1949,3,0)),0,VLOOKUP(Y1951,Datos!B1944:E1949,3,0))</f>
        <v>0</v>
      </c>
      <c r="AM1951" s="198">
        <f t="shared" si="92"/>
        <v>4</v>
      </c>
      <c r="AN1951" s="198" t="str">
        <f>IF(ISERROR(VLOOKUP($AM1951,Datos!$I$24:$J$28,2,0)),"-",VLOOKUP($AM1951,Datos!$I$24:$J$28,2,0))</f>
        <v>Moderado</v>
      </c>
    </row>
    <row r="1952" spans="1:40" s="199" customFormat="1">
      <c r="A1952" s="196"/>
      <c r="B1952" s="177"/>
      <c r="C1952" s="177"/>
      <c r="D1952" s="177"/>
      <c r="E1952" s="177"/>
      <c r="F1952" s="177"/>
      <c r="G1952" s="177"/>
      <c r="H1952" s="177"/>
      <c r="I1952" s="177"/>
      <c r="J1952" s="177"/>
      <c r="K1952" s="177"/>
      <c r="L1952" s="177"/>
      <c r="M1952" s="178" t="s">
        <v>191</v>
      </c>
      <c r="N1952" s="178" t="s">
        <v>194</v>
      </c>
      <c r="O1952" s="198">
        <f>IF( AND($M1952&lt;&gt;"", $N1952&lt;&gt;""), VLOOKUP( IF(ISERROR(VLOOKUP($M1952,Datos!$B$8:$C$13,2,0)),0,VLOOKUP($M1952,Datos!$B$8:$C$13,2,0)), Datos!$I$9:$N$13, IF(ISERROR(VLOOKUP($N1952,Datos!$B$17:$C$21,2,0)),0,VLOOKUP($N1952, Datos!$B$17:$C$21,2,0)+1),  0),  "-")</f>
        <v>22</v>
      </c>
      <c r="P1952" s="177"/>
      <c r="Q1952" s="177"/>
      <c r="R1952" s="177"/>
      <c r="S1952" s="178" t="s">
        <v>40</v>
      </c>
      <c r="T1952" s="198" t="str">
        <f>IF(ISERROR(VLOOKUP($S1952,Datos!$B$25:$C$29,2,0)),"", VLOOKUP($S1952,Datos!$B$25:$C$29,2,0))</f>
        <v>Alta</v>
      </c>
      <c r="U1952" s="198" t="str">
        <f>VLOOKUP($S1952,'Efectividad de Controles'!$B$5:$D$9,3,0)</f>
        <v>Impacto / Probabilidad</v>
      </c>
      <c r="V1952" s="177"/>
      <c r="W1952" s="177"/>
      <c r="X1952" s="178" t="s">
        <v>191</v>
      </c>
      <c r="Y1952" s="178" t="s">
        <v>196</v>
      </c>
      <c r="Z1952" s="198">
        <f>IF( AND($X1952&lt;&gt;"", $Y1952&lt;&gt;""), VLOOKUP( IF(ISERROR(VLOOKUP($X1952,Datos!$B$8:$C$13,2,0)),0,VLOOKUP($X1952,Datos!$B$8:$C$13,2,0)), Datos!$I$9:$N$13, IF(ISERROR(VLOOKUP($Y1952,Datos!$B$17:$C$21,2,0)),0,VLOOKUP($Y1952, Datos!$B$17:$C$21,2,0)+1),  0),  "-")</f>
        <v>25</v>
      </c>
      <c r="AA1952" s="177"/>
      <c r="AB1952" s="177"/>
      <c r="AC1952" s="179"/>
      <c r="AD1952" s="180"/>
      <c r="AE1952" s="198">
        <f t="shared" si="90"/>
        <v>22</v>
      </c>
      <c r="AF1952" s="198">
        <f t="shared" si="91"/>
        <v>25</v>
      </c>
      <c r="AG1952" s="178">
        <v>3</v>
      </c>
      <c r="AH1952" s="198" t="str">
        <f>IF(ISERROR(VLOOKUP($AG1952,Datos!$A$9:$E$13,2,0)),"",VLOOKUP($AG1952,Datos!$A$9:$E$13,2,0))</f>
        <v>3 Moderado</v>
      </c>
      <c r="AI1952" s="197" t="str">
        <f>IF(ISERROR(VLOOKUP($AJ1952,Datos!$D$8:$E$13,2,0)),0,VLOOKUP($AJ1952,Datos!$D$8:$E$13,2,0))</f>
        <v>Extremadamente Dañino</v>
      </c>
      <c r="AJ1952" s="198">
        <f>IF(ISERROR(VLOOKUP($X1952,Datos!$B$8:$E$13,3,0)), 0, VLOOKUP($X1952,Datos!$B$8:$E$13,3,0))</f>
        <v>4</v>
      </c>
      <c r="AK1952" s="198">
        <f>IF(ISERROR(VLOOKUP(AL1952,Datos!D1945:E1950,2,0)),0,VLOOKUP(AL1952,Datos!D1945:E1950,2,0))</f>
        <v>0</v>
      </c>
      <c r="AL1952" s="198">
        <f>IF(ISERROR(VLOOKUP(Y1952,Datos!B1945:E1950,3,0)),0,VLOOKUP(Y1952,Datos!B1945:E1950,3,0))</f>
        <v>0</v>
      </c>
      <c r="AM1952" s="198">
        <f t="shared" si="92"/>
        <v>4</v>
      </c>
      <c r="AN1952" s="198" t="str">
        <f>IF(ISERROR(VLOOKUP($AM1952,Datos!$I$24:$J$28,2,0)),"-",VLOOKUP($AM1952,Datos!$I$24:$J$28,2,0))</f>
        <v>Moderado</v>
      </c>
    </row>
    <row r="1953" spans="1:40" s="199" customFormat="1">
      <c r="A1953" s="196"/>
      <c r="B1953" s="177"/>
      <c r="C1953" s="177"/>
      <c r="D1953" s="177"/>
      <c r="E1953" s="177"/>
      <c r="F1953" s="177"/>
      <c r="G1953" s="177"/>
      <c r="H1953" s="177"/>
      <c r="I1953" s="177"/>
      <c r="J1953" s="177"/>
      <c r="K1953" s="177"/>
      <c r="L1953" s="177"/>
      <c r="M1953" s="178" t="s">
        <v>191</v>
      </c>
      <c r="N1953" s="178" t="s">
        <v>194</v>
      </c>
      <c r="O1953" s="198">
        <f>IF( AND($M1953&lt;&gt;"", $N1953&lt;&gt;""), VLOOKUP( IF(ISERROR(VLOOKUP($M1953,Datos!$B$8:$C$13,2,0)),0,VLOOKUP($M1953,Datos!$B$8:$C$13,2,0)), Datos!$I$9:$N$13, IF(ISERROR(VLOOKUP($N1953,Datos!$B$17:$C$21,2,0)),0,VLOOKUP($N1953, Datos!$B$17:$C$21,2,0)+1),  0),  "-")</f>
        <v>22</v>
      </c>
      <c r="P1953" s="177"/>
      <c r="Q1953" s="177"/>
      <c r="R1953" s="177"/>
      <c r="S1953" s="178" t="s">
        <v>40</v>
      </c>
      <c r="T1953" s="198" t="str">
        <f>IF(ISERROR(VLOOKUP($S1953,Datos!$B$25:$C$29,2,0)),"", VLOOKUP($S1953,Datos!$B$25:$C$29,2,0))</f>
        <v>Alta</v>
      </c>
      <c r="U1953" s="198" t="str">
        <f>VLOOKUP($S1953,'Efectividad de Controles'!$B$5:$D$9,3,0)</f>
        <v>Impacto / Probabilidad</v>
      </c>
      <c r="V1953" s="177"/>
      <c r="W1953" s="177"/>
      <c r="X1953" s="178" t="s">
        <v>191</v>
      </c>
      <c r="Y1953" s="178" t="s">
        <v>196</v>
      </c>
      <c r="Z1953" s="198">
        <f>IF( AND($X1953&lt;&gt;"", $Y1953&lt;&gt;""), VLOOKUP( IF(ISERROR(VLOOKUP($X1953,Datos!$B$8:$C$13,2,0)),0,VLOOKUP($X1953,Datos!$B$8:$C$13,2,0)), Datos!$I$9:$N$13, IF(ISERROR(VLOOKUP($Y1953,Datos!$B$17:$C$21,2,0)),0,VLOOKUP($Y1953, Datos!$B$17:$C$21,2,0)+1),  0),  "-")</f>
        <v>25</v>
      </c>
      <c r="AA1953" s="177"/>
      <c r="AB1953" s="177"/>
      <c r="AC1953" s="179"/>
      <c r="AD1953" s="180"/>
      <c r="AE1953" s="198">
        <f t="shared" ref="AE1953:AE2000" si="93">+O1953</f>
        <v>22</v>
      </c>
      <c r="AF1953" s="198">
        <f t="shared" ref="AF1953:AF2000" si="94">+Z1953</f>
        <v>25</v>
      </c>
      <c r="AG1953" s="178">
        <v>3</v>
      </c>
      <c r="AH1953" s="198" t="str">
        <f>IF(ISERROR(VLOOKUP($AG1953,Datos!$A$9:$E$13,2,0)),"",VLOOKUP($AG1953,Datos!$A$9:$E$13,2,0))</f>
        <v>3 Moderado</v>
      </c>
      <c r="AI1953" s="197" t="str">
        <f>IF(ISERROR(VLOOKUP($AJ1953,Datos!$D$8:$E$13,2,0)),0,VLOOKUP($AJ1953,Datos!$D$8:$E$13,2,0))</f>
        <v>Extremadamente Dañino</v>
      </c>
      <c r="AJ1953" s="198">
        <f>IF(ISERROR(VLOOKUP($X1953,Datos!$B$8:$E$13,3,0)), 0, VLOOKUP($X1953,Datos!$B$8:$E$13,3,0))</f>
        <v>4</v>
      </c>
      <c r="AK1953" s="198">
        <f>IF(ISERROR(VLOOKUP(AL1953,Datos!D1946:E1951,2,0)),0,VLOOKUP(AL1953,Datos!D1946:E1951,2,0))</f>
        <v>0</v>
      </c>
      <c r="AL1953" s="198">
        <f>IF(ISERROR(VLOOKUP(Y1953,Datos!B1946:E1951,3,0)),0,VLOOKUP(Y1953,Datos!B1946:E1951,3,0))</f>
        <v>0</v>
      </c>
      <c r="AM1953" s="198">
        <f t="shared" ref="AM1953:AM2000" si="95">+AL1953+AJ1953</f>
        <v>4</v>
      </c>
      <c r="AN1953" s="198" t="str">
        <f>IF(ISERROR(VLOOKUP($AM1953,Datos!$I$24:$J$28,2,0)),"-",VLOOKUP($AM1953,Datos!$I$24:$J$28,2,0))</f>
        <v>Moderado</v>
      </c>
    </row>
    <row r="1954" spans="1:40" s="199" customFormat="1">
      <c r="A1954" s="196"/>
      <c r="B1954" s="177"/>
      <c r="C1954" s="177"/>
      <c r="D1954" s="177"/>
      <c r="E1954" s="177"/>
      <c r="F1954" s="177"/>
      <c r="G1954" s="177"/>
      <c r="H1954" s="177"/>
      <c r="I1954" s="177"/>
      <c r="J1954" s="177"/>
      <c r="K1954" s="177"/>
      <c r="L1954" s="177"/>
      <c r="M1954" s="178" t="s">
        <v>191</v>
      </c>
      <c r="N1954" s="178" t="s">
        <v>194</v>
      </c>
      <c r="O1954" s="198">
        <f>IF( AND($M1954&lt;&gt;"", $N1954&lt;&gt;""), VLOOKUP( IF(ISERROR(VLOOKUP($M1954,Datos!$B$8:$C$13,2,0)),0,VLOOKUP($M1954,Datos!$B$8:$C$13,2,0)), Datos!$I$9:$N$13, IF(ISERROR(VLOOKUP($N1954,Datos!$B$17:$C$21,2,0)),0,VLOOKUP($N1954, Datos!$B$17:$C$21,2,0)+1),  0),  "-")</f>
        <v>22</v>
      </c>
      <c r="P1954" s="177"/>
      <c r="Q1954" s="177"/>
      <c r="R1954" s="177"/>
      <c r="S1954" s="178" t="s">
        <v>40</v>
      </c>
      <c r="T1954" s="198" t="str">
        <f>IF(ISERROR(VLOOKUP($S1954,Datos!$B$25:$C$29,2,0)),"", VLOOKUP($S1954,Datos!$B$25:$C$29,2,0))</f>
        <v>Alta</v>
      </c>
      <c r="U1954" s="198" t="str">
        <f>VLOOKUP($S1954,'Efectividad de Controles'!$B$5:$D$9,3,0)</f>
        <v>Impacto / Probabilidad</v>
      </c>
      <c r="V1954" s="177"/>
      <c r="W1954" s="177"/>
      <c r="X1954" s="178" t="s">
        <v>191</v>
      </c>
      <c r="Y1954" s="178" t="s">
        <v>196</v>
      </c>
      <c r="Z1954" s="198">
        <f>IF( AND($X1954&lt;&gt;"", $Y1954&lt;&gt;""), VLOOKUP( IF(ISERROR(VLOOKUP($X1954,Datos!$B$8:$C$13,2,0)),0,VLOOKUP($X1954,Datos!$B$8:$C$13,2,0)), Datos!$I$9:$N$13, IF(ISERROR(VLOOKUP($Y1954,Datos!$B$17:$C$21,2,0)),0,VLOOKUP($Y1954, Datos!$B$17:$C$21,2,0)+1),  0),  "-")</f>
        <v>25</v>
      </c>
      <c r="AA1954" s="177"/>
      <c r="AB1954" s="177"/>
      <c r="AC1954" s="179"/>
      <c r="AD1954" s="180"/>
      <c r="AE1954" s="198">
        <f t="shared" si="93"/>
        <v>22</v>
      </c>
      <c r="AF1954" s="198">
        <f t="shared" si="94"/>
        <v>25</v>
      </c>
      <c r="AG1954" s="178">
        <v>3</v>
      </c>
      <c r="AH1954" s="198" t="str">
        <f>IF(ISERROR(VLOOKUP($AG1954,Datos!$A$9:$E$13,2,0)),"",VLOOKUP($AG1954,Datos!$A$9:$E$13,2,0))</f>
        <v>3 Moderado</v>
      </c>
      <c r="AI1954" s="197" t="str">
        <f>IF(ISERROR(VLOOKUP($AJ1954,Datos!$D$8:$E$13,2,0)),0,VLOOKUP($AJ1954,Datos!$D$8:$E$13,2,0))</f>
        <v>Extremadamente Dañino</v>
      </c>
      <c r="AJ1954" s="198">
        <f>IF(ISERROR(VLOOKUP($X1954,Datos!$B$8:$E$13,3,0)), 0, VLOOKUP($X1954,Datos!$B$8:$E$13,3,0))</f>
        <v>4</v>
      </c>
      <c r="AK1954" s="198">
        <f>IF(ISERROR(VLOOKUP(AL1954,Datos!D1947:E1952,2,0)),0,VLOOKUP(AL1954,Datos!D1947:E1952,2,0))</f>
        <v>0</v>
      </c>
      <c r="AL1954" s="198">
        <f>IF(ISERROR(VLOOKUP(Y1954,Datos!B1947:E1952,3,0)),0,VLOOKUP(Y1954,Datos!B1947:E1952,3,0))</f>
        <v>0</v>
      </c>
      <c r="AM1954" s="198">
        <f t="shared" si="95"/>
        <v>4</v>
      </c>
      <c r="AN1954" s="198" t="str">
        <f>IF(ISERROR(VLOOKUP($AM1954,Datos!$I$24:$J$28,2,0)),"-",VLOOKUP($AM1954,Datos!$I$24:$J$28,2,0))</f>
        <v>Moderado</v>
      </c>
    </row>
    <row r="1955" spans="1:40" s="199" customFormat="1">
      <c r="A1955" s="196"/>
      <c r="B1955" s="177"/>
      <c r="C1955" s="177"/>
      <c r="D1955" s="177"/>
      <c r="E1955" s="177"/>
      <c r="F1955" s="177"/>
      <c r="G1955" s="177"/>
      <c r="H1955" s="177"/>
      <c r="I1955" s="177"/>
      <c r="J1955" s="177"/>
      <c r="K1955" s="177"/>
      <c r="L1955" s="177"/>
      <c r="M1955" s="178" t="s">
        <v>191</v>
      </c>
      <c r="N1955" s="178" t="s">
        <v>194</v>
      </c>
      <c r="O1955" s="198">
        <f>IF( AND($M1955&lt;&gt;"", $N1955&lt;&gt;""), VLOOKUP( IF(ISERROR(VLOOKUP($M1955,Datos!$B$8:$C$13,2,0)),0,VLOOKUP($M1955,Datos!$B$8:$C$13,2,0)), Datos!$I$9:$N$13, IF(ISERROR(VLOOKUP($N1955,Datos!$B$17:$C$21,2,0)),0,VLOOKUP($N1955, Datos!$B$17:$C$21,2,0)+1),  0),  "-")</f>
        <v>22</v>
      </c>
      <c r="P1955" s="177"/>
      <c r="Q1955" s="177"/>
      <c r="R1955" s="177"/>
      <c r="S1955" s="178" t="s">
        <v>40</v>
      </c>
      <c r="T1955" s="198" t="str">
        <f>IF(ISERROR(VLOOKUP($S1955,Datos!$B$25:$C$29,2,0)),"", VLOOKUP($S1955,Datos!$B$25:$C$29,2,0))</f>
        <v>Alta</v>
      </c>
      <c r="U1955" s="198" t="str">
        <f>VLOOKUP($S1955,'Efectividad de Controles'!$B$5:$D$9,3,0)</f>
        <v>Impacto / Probabilidad</v>
      </c>
      <c r="V1955" s="177"/>
      <c r="W1955" s="177"/>
      <c r="X1955" s="178" t="s">
        <v>191</v>
      </c>
      <c r="Y1955" s="178" t="s">
        <v>196</v>
      </c>
      <c r="Z1955" s="198">
        <f>IF( AND($X1955&lt;&gt;"", $Y1955&lt;&gt;""), VLOOKUP( IF(ISERROR(VLOOKUP($X1955,Datos!$B$8:$C$13,2,0)),0,VLOOKUP($X1955,Datos!$B$8:$C$13,2,0)), Datos!$I$9:$N$13, IF(ISERROR(VLOOKUP($Y1955,Datos!$B$17:$C$21,2,0)),0,VLOOKUP($Y1955, Datos!$B$17:$C$21,2,0)+1),  0),  "-")</f>
        <v>25</v>
      </c>
      <c r="AA1955" s="177"/>
      <c r="AB1955" s="177"/>
      <c r="AC1955" s="179"/>
      <c r="AD1955" s="180"/>
      <c r="AE1955" s="198">
        <f t="shared" si="93"/>
        <v>22</v>
      </c>
      <c r="AF1955" s="198">
        <f t="shared" si="94"/>
        <v>25</v>
      </c>
      <c r="AG1955" s="178">
        <v>3</v>
      </c>
      <c r="AH1955" s="198" t="str">
        <f>IF(ISERROR(VLOOKUP($AG1955,Datos!$A$9:$E$13,2,0)),"",VLOOKUP($AG1955,Datos!$A$9:$E$13,2,0))</f>
        <v>3 Moderado</v>
      </c>
      <c r="AI1955" s="197" t="str">
        <f>IF(ISERROR(VLOOKUP($AJ1955,Datos!$D$8:$E$13,2,0)),0,VLOOKUP($AJ1955,Datos!$D$8:$E$13,2,0))</f>
        <v>Extremadamente Dañino</v>
      </c>
      <c r="AJ1955" s="198">
        <f>IF(ISERROR(VLOOKUP($X1955,Datos!$B$8:$E$13,3,0)), 0, VLOOKUP($X1955,Datos!$B$8:$E$13,3,0))</f>
        <v>4</v>
      </c>
      <c r="AK1955" s="198">
        <f>IF(ISERROR(VLOOKUP(AL1955,Datos!D1948:E1953,2,0)),0,VLOOKUP(AL1955,Datos!D1948:E1953,2,0))</f>
        <v>0</v>
      </c>
      <c r="AL1955" s="198">
        <f>IF(ISERROR(VLOOKUP(Y1955,Datos!B1948:E1953,3,0)),0,VLOOKUP(Y1955,Datos!B1948:E1953,3,0))</f>
        <v>0</v>
      </c>
      <c r="AM1955" s="198">
        <f t="shared" si="95"/>
        <v>4</v>
      </c>
      <c r="AN1955" s="198" t="str">
        <f>IF(ISERROR(VLOOKUP($AM1955,Datos!$I$24:$J$28,2,0)),"-",VLOOKUP($AM1955,Datos!$I$24:$J$28,2,0))</f>
        <v>Moderado</v>
      </c>
    </row>
    <row r="1956" spans="1:40" s="199" customFormat="1">
      <c r="A1956" s="196"/>
      <c r="B1956" s="177"/>
      <c r="C1956" s="177"/>
      <c r="D1956" s="177"/>
      <c r="E1956" s="177"/>
      <c r="F1956" s="177"/>
      <c r="G1956" s="177"/>
      <c r="H1956" s="177"/>
      <c r="I1956" s="177"/>
      <c r="J1956" s="177"/>
      <c r="K1956" s="177"/>
      <c r="L1956" s="177"/>
      <c r="M1956" s="178" t="s">
        <v>191</v>
      </c>
      <c r="N1956" s="178" t="s">
        <v>194</v>
      </c>
      <c r="O1956" s="198">
        <f>IF( AND($M1956&lt;&gt;"", $N1956&lt;&gt;""), VLOOKUP( IF(ISERROR(VLOOKUP($M1956,Datos!$B$8:$C$13,2,0)),0,VLOOKUP($M1956,Datos!$B$8:$C$13,2,0)), Datos!$I$9:$N$13, IF(ISERROR(VLOOKUP($N1956,Datos!$B$17:$C$21,2,0)),0,VLOOKUP($N1956, Datos!$B$17:$C$21,2,0)+1),  0),  "-")</f>
        <v>22</v>
      </c>
      <c r="P1956" s="177"/>
      <c r="Q1956" s="177"/>
      <c r="R1956" s="177"/>
      <c r="S1956" s="178" t="s">
        <v>40</v>
      </c>
      <c r="T1956" s="198" t="str">
        <f>IF(ISERROR(VLOOKUP($S1956,Datos!$B$25:$C$29,2,0)),"", VLOOKUP($S1956,Datos!$B$25:$C$29,2,0))</f>
        <v>Alta</v>
      </c>
      <c r="U1956" s="198" t="str">
        <f>VLOOKUP($S1956,'Efectividad de Controles'!$B$5:$D$9,3,0)</f>
        <v>Impacto / Probabilidad</v>
      </c>
      <c r="V1956" s="177"/>
      <c r="W1956" s="177"/>
      <c r="X1956" s="178" t="s">
        <v>191</v>
      </c>
      <c r="Y1956" s="178" t="s">
        <v>196</v>
      </c>
      <c r="Z1956" s="198">
        <f>IF( AND($X1956&lt;&gt;"", $Y1956&lt;&gt;""), VLOOKUP( IF(ISERROR(VLOOKUP($X1956,Datos!$B$8:$C$13,2,0)),0,VLOOKUP($X1956,Datos!$B$8:$C$13,2,0)), Datos!$I$9:$N$13, IF(ISERROR(VLOOKUP($Y1956,Datos!$B$17:$C$21,2,0)),0,VLOOKUP($Y1956, Datos!$B$17:$C$21,2,0)+1),  0),  "-")</f>
        <v>25</v>
      </c>
      <c r="AA1956" s="177"/>
      <c r="AB1956" s="177"/>
      <c r="AC1956" s="179"/>
      <c r="AD1956" s="180"/>
      <c r="AE1956" s="198">
        <f t="shared" si="93"/>
        <v>22</v>
      </c>
      <c r="AF1956" s="198">
        <f t="shared" si="94"/>
        <v>25</v>
      </c>
      <c r="AG1956" s="178">
        <v>3</v>
      </c>
      <c r="AH1956" s="198" t="str">
        <f>IF(ISERROR(VLOOKUP($AG1956,Datos!$A$9:$E$13,2,0)),"",VLOOKUP($AG1956,Datos!$A$9:$E$13,2,0))</f>
        <v>3 Moderado</v>
      </c>
      <c r="AI1956" s="197" t="str">
        <f>IF(ISERROR(VLOOKUP($AJ1956,Datos!$D$8:$E$13,2,0)),0,VLOOKUP($AJ1956,Datos!$D$8:$E$13,2,0))</f>
        <v>Extremadamente Dañino</v>
      </c>
      <c r="AJ1956" s="198">
        <f>IF(ISERROR(VLOOKUP($X1956,Datos!$B$8:$E$13,3,0)), 0, VLOOKUP($X1956,Datos!$B$8:$E$13,3,0))</f>
        <v>4</v>
      </c>
      <c r="AK1956" s="198">
        <f>IF(ISERROR(VLOOKUP(AL1956,Datos!D1949:E1954,2,0)),0,VLOOKUP(AL1956,Datos!D1949:E1954,2,0))</f>
        <v>0</v>
      </c>
      <c r="AL1956" s="198">
        <f>IF(ISERROR(VLOOKUP(Y1956,Datos!B1949:E1954,3,0)),0,VLOOKUP(Y1956,Datos!B1949:E1954,3,0))</f>
        <v>0</v>
      </c>
      <c r="AM1956" s="198">
        <f t="shared" si="95"/>
        <v>4</v>
      </c>
      <c r="AN1956" s="198" t="str">
        <f>IF(ISERROR(VLOOKUP($AM1956,Datos!$I$24:$J$28,2,0)),"-",VLOOKUP($AM1956,Datos!$I$24:$J$28,2,0))</f>
        <v>Moderado</v>
      </c>
    </row>
    <row r="1957" spans="1:40" s="199" customFormat="1">
      <c r="A1957" s="196"/>
      <c r="B1957" s="177"/>
      <c r="C1957" s="177"/>
      <c r="D1957" s="177"/>
      <c r="E1957" s="177"/>
      <c r="F1957" s="177"/>
      <c r="G1957" s="177"/>
      <c r="H1957" s="177"/>
      <c r="I1957" s="177"/>
      <c r="J1957" s="177"/>
      <c r="K1957" s="177"/>
      <c r="L1957" s="177"/>
      <c r="M1957" s="178" t="s">
        <v>191</v>
      </c>
      <c r="N1957" s="178" t="s">
        <v>194</v>
      </c>
      <c r="O1957" s="198">
        <f>IF( AND($M1957&lt;&gt;"", $N1957&lt;&gt;""), VLOOKUP( IF(ISERROR(VLOOKUP($M1957,Datos!$B$8:$C$13,2,0)),0,VLOOKUP($M1957,Datos!$B$8:$C$13,2,0)), Datos!$I$9:$N$13, IF(ISERROR(VLOOKUP($N1957,Datos!$B$17:$C$21,2,0)),0,VLOOKUP($N1957, Datos!$B$17:$C$21,2,0)+1),  0),  "-")</f>
        <v>22</v>
      </c>
      <c r="P1957" s="177"/>
      <c r="Q1957" s="177"/>
      <c r="R1957" s="177"/>
      <c r="S1957" s="178" t="s">
        <v>40</v>
      </c>
      <c r="T1957" s="198" t="str">
        <f>IF(ISERROR(VLOOKUP($S1957,Datos!$B$25:$C$29,2,0)),"", VLOOKUP($S1957,Datos!$B$25:$C$29,2,0))</f>
        <v>Alta</v>
      </c>
      <c r="U1957" s="198" t="str">
        <f>VLOOKUP($S1957,'Efectividad de Controles'!$B$5:$D$9,3,0)</f>
        <v>Impacto / Probabilidad</v>
      </c>
      <c r="V1957" s="177"/>
      <c r="W1957" s="177"/>
      <c r="X1957" s="178" t="s">
        <v>191</v>
      </c>
      <c r="Y1957" s="178" t="s">
        <v>196</v>
      </c>
      <c r="Z1957" s="198">
        <f>IF( AND($X1957&lt;&gt;"", $Y1957&lt;&gt;""), VLOOKUP( IF(ISERROR(VLOOKUP($X1957,Datos!$B$8:$C$13,2,0)),0,VLOOKUP($X1957,Datos!$B$8:$C$13,2,0)), Datos!$I$9:$N$13, IF(ISERROR(VLOOKUP($Y1957,Datos!$B$17:$C$21,2,0)),0,VLOOKUP($Y1957, Datos!$B$17:$C$21,2,0)+1),  0),  "-")</f>
        <v>25</v>
      </c>
      <c r="AA1957" s="177"/>
      <c r="AB1957" s="177"/>
      <c r="AC1957" s="179"/>
      <c r="AD1957" s="180"/>
      <c r="AE1957" s="198">
        <f t="shared" si="93"/>
        <v>22</v>
      </c>
      <c r="AF1957" s="198">
        <f t="shared" si="94"/>
        <v>25</v>
      </c>
      <c r="AG1957" s="178">
        <v>3</v>
      </c>
      <c r="AH1957" s="198" t="str">
        <f>IF(ISERROR(VLOOKUP($AG1957,Datos!$A$9:$E$13,2,0)),"",VLOOKUP($AG1957,Datos!$A$9:$E$13,2,0))</f>
        <v>3 Moderado</v>
      </c>
      <c r="AI1957" s="197" t="str">
        <f>IF(ISERROR(VLOOKUP($AJ1957,Datos!$D$8:$E$13,2,0)),0,VLOOKUP($AJ1957,Datos!$D$8:$E$13,2,0))</f>
        <v>Extremadamente Dañino</v>
      </c>
      <c r="AJ1957" s="198">
        <f>IF(ISERROR(VLOOKUP($X1957,Datos!$B$8:$E$13,3,0)), 0, VLOOKUP($X1957,Datos!$B$8:$E$13,3,0))</f>
        <v>4</v>
      </c>
      <c r="AK1957" s="198">
        <f>IF(ISERROR(VLOOKUP(AL1957,Datos!D1950:E1955,2,0)),0,VLOOKUP(AL1957,Datos!D1950:E1955,2,0))</f>
        <v>0</v>
      </c>
      <c r="AL1957" s="198">
        <f>IF(ISERROR(VLOOKUP(Y1957,Datos!B1950:E1955,3,0)),0,VLOOKUP(Y1957,Datos!B1950:E1955,3,0))</f>
        <v>0</v>
      </c>
      <c r="AM1957" s="198">
        <f t="shared" si="95"/>
        <v>4</v>
      </c>
      <c r="AN1957" s="198" t="str">
        <f>IF(ISERROR(VLOOKUP($AM1957,Datos!$I$24:$J$28,2,0)),"-",VLOOKUP($AM1957,Datos!$I$24:$J$28,2,0))</f>
        <v>Moderado</v>
      </c>
    </row>
    <row r="1958" spans="1:40" s="199" customFormat="1">
      <c r="A1958" s="196"/>
      <c r="B1958" s="177"/>
      <c r="C1958" s="177"/>
      <c r="D1958" s="177"/>
      <c r="E1958" s="177"/>
      <c r="F1958" s="177"/>
      <c r="G1958" s="177"/>
      <c r="H1958" s="177"/>
      <c r="I1958" s="177"/>
      <c r="J1958" s="177"/>
      <c r="K1958" s="177"/>
      <c r="L1958" s="177"/>
      <c r="M1958" s="178" t="s">
        <v>191</v>
      </c>
      <c r="N1958" s="178" t="s">
        <v>194</v>
      </c>
      <c r="O1958" s="198">
        <f>IF( AND($M1958&lt;&gt;"", $N1958&lt;&gt;""), VLOOKUP( IF(ISERROR(VLOOKUP($M1958,Datos!$B$8:$C$13,2,0)),0,VLOOKUP($M1958,Datos!$B$8:$C$13,2,0)), Datos!$I$9:$N$13, IF(ISERROR(VLOOKUP($N1958,Datos!$B$17:$C$21,2,0)),0,VLOOKUP($N1958, Datos!$B$17:$C$21,2,0)+1),  0),  "-")</f>
        <v>22</v>
      </c>
      <c r="P1958" s="177"/>
      <c r="Q1958" s="177"/>
      <c r="R1958" s="177"/>
      <c r="S1958" s="178" t="s">
        <v>40</v>
      </c>
      <c r="T1958" s="198" t="str">
        <f>IF(ISERROR(VLOOKUP($S1958,Datos!$B$25:$C$29,2,0)),"", VLOOKUP($S1958,Datos!$B$25:$C$29,2,0))</f>
        <v>Alta</v>
      </c>
      <c r="U1958" s="198" t="str">
        <f>VLOOKUP($S1958,'Efectividad de Controles'!$B$5:$D$9,3,0)</f>
        <v>Impacto / Probabilidad</v>
      </c>
      <c r="V1958" s="177"/>
      <c r="W1958" s="177"/>
      <c r="X1958" s="178" t="s">
        <v>191</v>
      </c>
      <c r="Y1958" s="178" t="s">
        <v>196</v>
      </c>
      <c r="Z1958" s="198">
        <f>IF( AND($X1958&lt;&gt;"", $Y1958&lt;&gt;""), VLOOKUP( IF(ISERROR(VLOOKUP($X1958,Datos!$B$8:$C$13,2,0)),0,VLOOKUP($X1958,Datos!$B$8:$C$13,2,0)), Datos!$I$9:$N$13, IF(ISERROR(VLOOKUP($Y1958,Datos!$B$17:$C$21,2,0)),0,VLOOKUP($Y1958, Datos!$B$17:$C$21,2,0)+1),  0),  "-")</f>
        <v>25</v>
      </c>
      <c r="AA1958" s="177"/>
      <c r="AB1958" s="177"/>
      <c r="AC1958" s="179"/>
      <c r="AD1958" s="180"/>
      <c r="AE1958" s="198">
        <f t="shared" si="93"/>
        <v>22</v>
      </c>
      <c r="AF1958" s="198">
        <f t="shared" si="94"/>
        <v>25</v>
      </c>
      <c r="AG1958" s="178">
        <v>3</v>
      </c>
      <c r="AH1958" s="198" t="str">
        <f>IF(ISERROR(VLOOKUP($AG1958,Datos!$A$9:$E$13,2,0)),"",VLOOKUP($AG1958,Datos!$A$9:$E$13,2,0))</f>
        <v>3 Moderado</v>
      </c>
      <c r="AI1958" s="197" t="str">
        <f>IF(ISERROR(VLOOKUP($AJ1958,Datos!$D$8:$E$13,2,0)),0,VLOOKUP($AJ1958,Datos!$D$8:$E$13,2,0))</f>
        <v>Extremadamente Dañino</v>
      </c>
      <c r="AJ1958" s="198">
        <f>IF(ISERROR(VLOOKUP($X1958,Datos!$B$8:$E$13,3,0)), 0, VLOOKUP($X1958,Datos!$B$8:$E$13,3,0))</f>
        <v>4</v>
      </c>
      <c r="AK1958" s="198">
        <f>IF(ISERROR(VLOOKUP(AL1958,Datos!D1951:E1956,2,0)),0,VLOOKUP(AL1958,Datos!D1951:E1956,2,0))</f>
        <v>0</v>
      </c>
      <c r="AL1958" s="198">
        <f>IF(ISERROR(VLOOKUP(Y1958,Datos!B1951:E1956,3,0)),0,VLOOKUP(Y1958,Datos!B1951:E1956,3,0))</f>
        <v>0</v>
      </c>
      <c r="AM1958" s="198">
        <f t="shared" si="95"/>
        <v>4</v>
      </c>
      <c r="AN1958" s="198" t="str">
        <f>IF(ISERROR(VLOOKUP($AM1958,Datos!$I$24:$J$28,2,0)),"-",VLOOKUP($AM1958,Datos!$I$24:$J$28,2,0))</f>
        <v>Moderado</v>
      </c>
    </row>
    <row r="1959" spans="1:40" s="199" customFormat="1">
      <c r="A1959" s="196"/>
      <c r="B1959" s="177"/>
      <c r="C1959" s="177"/>
      <c r="D1959" s="177"/>
      <c r="E1959" s="177"/>
      <c r="F1959" s="177"/>
      <c r="G1959" s="177"/>
      <c r="H1959" s="177"/>
      <c r="I1959" s="177"/>
      <c r="J1959" s="177"/>
      <c r="K1959" s="177"/>
      <c r="L1959" s="177"/>
      <c r="M1959" s="178" t="s">
        <v>191</v>
      </c>
      <c r="N1959" s="178" t="s">
        <v>194</v>
      </c>
      <c r="O1959" s="198">
        <f>IF( AND($M1959&lt;&gt;"", $N1959&lt;&gt;""), VLOOKUP( IF(ISERROR(VLOOKUP($M1959,Datos!$B$8:$C$13,2,0)),0,VLOOKUP($M1959,Datos!$B$8:$C$13,2,0)), Datos!$I$9:$N$13, IF(ISERROR(VLOOKUP($N1959,Datos!$B$17:$C$21,2,0)),0,VLOOKUP($N1959, Datos!$B$17:$C$21,2,0)+1),  0),  "-")</f>
        <v>22</v>
      </c>
      <c r="P1959" s="177"/>
      <c r="Q1959" s="177"/>
      <c r="R1959" s="177"/>
      <c r="S1959" s="178" t="s">
        <v>40</v>
      </c>
      <c r="T1959" s="198" t="str">
        <f>IF(ISERROR(VLOOKUP($S1959,Datos!$B$25:$C$29,2,0)),"", VLOOKUP($S1959,Datos!$B$25:$C$29,2,0))</f>
        <v>Alta</v>
      </c>
      <c r="U1959" s="198" t="str">
        <f>VLOOKUP($S1959,'Efectividad de Controles'!$B$5:$D$9,3,0)</f>
        <v>Impacto / Probabilidad</v>
      </c>
      <c r="V1959" s="177"/>
      <c r="W1959" s="177"/>
      <c r="X1959" s="178" t="s">
        <v>191</v>
      </c>
      <c r="Y1959" s="178" t="s">
        <v>196</v>
      </c>
      <c r="Z1959" s="198">
        <f>IF( AND($X1959&lt;&gt;"", $Y1959&lt;&gt;""), VLOOKUP( IF(ISERROR(VLOOKUP($X1959,Datos!$B$8:$C$13,2,0)),0,VLOOKUP($X1959,Datos!$B$8:$C$13,2,0)), Datos!$I$9:$N$13, IF(ISERROR(VLOOKUP($Y1959,Datos!$B$17:$C$21,2,0)),0,VLOOKUP($Y1959, Datos!$B$17:$C$21,2,0)+1),  0),  "-")</f>
        <v>25</v>
      </c>
      <c r="AA1959" s="177"/>
      <c r="AB1959" s="177"/>
      <c r="AC1959" s="179"/>
      <c r="AD1959" s="180"/>
      <c r="AE1959" s="198">
        <f t="shared" si="93"/>
        <v>22</v>
      </c>
      <c r="AF1959" s="198">
        <f t="shared" si="94"/>
        <v>25</v>
      </c>
      <c r="AG1959" s="178">
        <v>3</v>
      </c>
      <c r="AH1959" s="198" t="str">
        <f>IF(ISERROR(VLOOKUP($AG1959,Datos!$A$9:$E$13,2,0)),"",VLOOKUP($AG1959,Datos!$A$9:$E$13,2,0))</f>
        <v>3 Moderado</v>
      </c>
      <c r="AI1959" s="197" t="str">
        <f>IF(ISERROR(VLOOKUP($AJ1959,Datos!$D$8:$E$13,2,0)),0,VLOOKUP($AJ1959,Datos!$D$8:$E$13,2,0))</f>
        <v>Extremadamente Dañino</v>
      </c>
      <c r="AJ1959" s="198">
        <f>IF(ISERROR(VLOOKUP($X1959,Datos!$B$8:$E$13,3,0)), 0, VLOOKUP($X1959,Datos!$B$8:$E$13,3,0))</f>
        <v>4</v>
      </c>
      <c r="AK1959" s="198">
        <f>IF(ISERROR(VLOOKUP(AL1959,Datos!D1952:E1957,2,0)),0,VLOOKUP(AL1959,Datos!D1952:E1957,2,0))</f>
        <v>0</v>
      </c>
      <c r="AL1959" s="198">
        <f>IF(ISERROR(VLOOKUP(Y1959,Datos!B1952:E1957,3,0)),0,VLOOKUP(Y1959,Datos!B1952:E1957,3,0))</f>
        <v>0</v>
      </c>
      <c r="AM1959" s="198">
        <f t="shared" si="95"/>
        <v>4</v>
      </c>
      <c r="AN1959" s="198" t="str">
        <f>IF(ISERROR(VLOOKUP($AM1959,Datos!$I$24:$J$28,2,0)),"-",VLOOKUP($AM1959,Datos!$I$24:$J$28,2,0))</f>
        <v>Moderado</v>
      </c>
    </row>
    <row r="1960" spans="1:40" s="199" customFormat="1">
      <c r="A1960" s="196"/>
      <c r="B1960" s="177"/>
      <c r="C1960" s="177"/>
      <c r="D1960" s="177"/>
      <c r="E1960" s="177"/>
      <c r="F1960" s="177"/>
      <c r="G1960" s="177"/>
      <c r="H1960" s="177"/>
      <c r="I1960" s="177"/>
      <c r="J1960" s="177"/>
      <c r="K1960" s="177"/>
      <c r="L1960" s="177"/>
      <c r="M1960" s="178" t="s">
        <v>191</v>
      </c>
      <c r="N1960" s="178" t="s">
        <v>194</v>
      </c>
      <c r="O1960" s="198">
        <f>IF( AND($M1960&lt;&gt;"", $N1960&lt;&gt;""), VLOOKUP( IF(ISERROR(VLOOKUP($M1960,Datos!$B$8:$C$13,2,0)),0,VLOOKUP($M1960,Datos!$B$8:$C$13,2,0)), Datos!$I$9:$N$13, IF(ISERROR(VLOOKUP($N1960,Datos!$B$17:$C$21,2,0)),0,VLOOKUP($N1960, Datos!$B$17:$C$21,2,0)+1),  0),  "-")</f>
        <v>22</v>
      </c>
      <c r="P1960" s="177"/>
      <c r="Q1960" s="177"/>
      <c r="R1960" s="177"/>
      <c r="S1960" s="178" t="s">
        <v>40</v>
      </c>
      <c r="T1960" s="198" t="str">
        <f>IF(ISERROR(VLOOKUP($S1960,Datos!$B$25:$C$29,2,0)),"", VLOOKUP($S1960,Datos!$B$25:$C$29,2,0))</f>
        <v>Alta</v>
      </c>
      <c r="U1960" s="198" t="str">
        <f>VLOOKUP($S1960,'Efectividad de Controles'!$B$5:$D$9,3,0)</f>
        <v>Impacto / Probabilidad</v>
      </c>
      <c r="V1960" s="177"/>
      <c r="W1960" s="177"/>
      <c r="X1960" s="178" t="s">
        <v>191</v>
      </c>
      <c r="Y1960" s="178" t="s">
        <v>196</v>
      </c>
      <c r="Z1960" s="198">
        <f>IF( AND($X1960&lt;&gt;"", $Y1960&lt;&gt;""), VLOOKUP( IF(ISERROR(VLOOKUP($X1960,Datos!$B$8:$C$13,2,0)),0,VLOOKUP($X1960,Datos!$B$8:$C$13,2,0)), Datos!$I$9:$N$13, IF(ISERROR(VLOOKUP($Y1960,Datos!$B$17:$C$21,2,0)),0,VLOOKUP($Y1960, Datos!$B$17:$C$21,2,0)+1),  0),  "-")</f>
        <v>25</v>
      </c>
      <c r="AA1960" s="177"/>
      <c r="AB1960" s="177"/>
      <c r="AC1960" s="179"/>
      <c r="AD1960" s="180"/>
      <c r="AE1960" s="198">
        <f t="shared" si="93"/>
        <v>22</v>
      </c>
      <c r="AF1960" s="198">
        <f t="shared" si="94"/>
        <v>25</v>
      </c>
      <c r="AG1960" s="178">
        <v>3</v>
      </c>
      <c r="AH1960" s="198" t="str">
        <f>IF(ISERROR(VLOOKUP($AG1960,Datos!$A$9:$E$13,2,0)),"",VLOOKUP($AG1960,Datos!$A$9:$E$13,2,0))</f>
        <v>3 Moderado</v>
      </c>
      <c r="AI1960" s="197" t="str">
        <f>IF(ISERROR(VLOOKUP($AJ1960,Datos!$D$8:$E$13,2,0)),0,VLOOKUP($AJ1960,Datos!$D$8:$E$13,2,0))</f>
        <v>Extremadamente Dañino</v>
      </c>
      <c r="AJ1960" s="198">
        <f>IF(ISERROR(VLOOKUP($X1960,Datos!$B$8:$E$13,3,0)), 0, VLOOKUP($X1960,Datos!$B$8:$E$13,3,0))</f>
        <v>4</v>
      </c>
      <c r="AK1960" s="198">
        <f>IF(ISERROR(VLOOKUP(AL1960,Datos!D1953:E1958,2,0)),0,VLOOKUP(AL1960,Datos!D1953:E1958,2,0))</f>
        <v>0</v>
      </c>
      <c r="AL1960" s="198">
        <f>IF(ISERROR(VLOOKUP(Y1960,Datos!B1953:E1958,3,0)),0,VLOOKUP(Y1960,Datos!B1953:E1958,3,0))</f>
        <v>0</v>
      </c>
      <c r="AM1960" s="198">
        <f t="shared" si="95"/>
        <v>4</v>
      </c>
      <c r="AN1960" s="198" t="str">
        <f>IF(ISERROR(VLOOKUP($AM1960,Datos!$I$24:$J$28,2,0)),"-",VLOOKUP($AM1960,Datos!$I$24:$J$28,2,0))</f>
        <v>Moderado</v>
      </c>
    </row>
    <row r="1961" spans="1:40" s="199" customFormat="1">
      <c r="A1961" s="196"/>
      <c r="B1961" s="177"/>
      <c r="C1961" s="177"/>
      <c r="D1961" s="177"/>
      <c r="E1961" s="177"/>
      <c r="F1961" s="177"/>
      <c r="G1961" s="177"/>
      <c r="H1961" s="177"/>
      <c r="I1961" s="177"/>
      <c r="J1961" s="177"/>
      <c r="K1961" s="177"/>
      <c r="L1961" s="177"/>
      <c r="M1961" s="178" t="s">
        <v>191</v>
      </c>
      <c r="N1961" s="178" t="s">
        <v>194</v>
      </c>
      <c r="O1961" s="198">
        <f>IF( AND($M1961&lt;&gt;"", $N1961&lt;&gt;""), VLOOKUP( IF(ISERROR(VLOOKUP($M1961,Datos!$B$8:$C$13,2,0)),0,VLOOKUP($M1961,Datos!$B$8:$C$13,2,0)), Datos!$I$9:$N$13, IF(ISERROR(VLOOKUP($N1961,Datos!$B$17:$C$21,2,0)),0,VLOOKUP($N1961, Datos!$B$17:$C$21,2,0)+1),  0),  "-")</f>
        <v>22</v>
      </c>
      <c r="P1961" s="177"/>
      <c r="Q1961" s="177"/>
      <c r="R1961" s="177"/>
      <c r="S1961" s="178" t="s">
        <v>40</v>
      </c>
      <c r="T1961" s="198" t="str">
        <f>IF(ISERROR(VLOOKUP($S1961,Datos!$B$25:$C$29,2,0)),"", VLOOKUP($S1961,Datos!$B$25:$C$29,2,0))</f>
        <v>Alta</v>
      </c>
      <c r="U1961" s="198" t="str">
        <f>VLOOKUP($S1961,'Efectividad de Controles'!$B$5:$D$9,3,0)</f>
        <v>Impacto / Probabilidad</v>
      </c>
      <c r="V1961" s="177"/>
      <c r="W1961" s="177"/>
      <c r="X1961" s="178" t="s">
        <v>191</v>
      </c>
      <c r="Y1961" s="178" t="s">
        <v>196</v>
      </c>
      <c r="Z1961" s="198">
        <f>IF( AND($X1961&lt;&gt;"", $Y1961&lt;&gt;""), VLOOKUP( IF(ISERROR(VLOOKUP($X1961,Datos!$B$8:$C$13,2,0)),0,VLOOKUP($X1961,Datos!$B$8:$C$13,2,0)), Datos!$I$9:$N$13, IF(ISERROR(VLOOKUP($Y1961,Datos!$B$17:$C$21,2,0)),0,VLOOKUP($Y1961, Datos!$B$17:$C$21,2,0)+1),  0),  "-")</f>
        <v>25</v>
      </c>
      <c r="AA1961" s="177"/>
      <c r="AB1961" s="177"/>
      <c r="AC1961" s="179"/>
      <c r="AD1961" s="180"/>
      <c r="AE1961" s="198">
        <f t="shared" si="93"/>
        <v>22</v>
      </c>
      <c r="AF1961" s="198">
        <f t="shared" si="94"/>
        <v>25</v>
      </c>
      <c r="AG1961" s="178">
        <v>3</v>
      </c>
      <c r="AH1961" s="198" t="str">
        <f>IF(ISERROR(VLOOKUP($AG1961,Datos!$A$9:$E$13,2,0)),"",VLOOKUP($AG1961,Datos!$A$9:$E$13,2,0))</f>
        <v>3 Moderado</v>
      </c>
      <c r="AI1961" s="197" t="str">
        <f>IF(ISERROR(VLOOKUP($AJ1961,Datos!$D$8:$E$13,2,0)),0,VLOOKUP($AJ1961,Datos!$D$8:$E$13,2,0))</f>
        <v>Extremadamente Dañino</v>
      </c>
      <c r="AJ1961" s="198">
        <f>IF(ISERROR(VLOOKUP($X1961,Datos!$B$8:$E$13,3,0)), 0, VLOOKUP($X1961,Datos!$B$8:$E$13,3,0))</f>
        <v>4</v>
      </c>
      <c r="AK1961" s="198">
        <f>IF(ISERROR(VLOOKUP(AL1961,Datos!D1954:E1959,2,0)),0,VLOOKUP(AL1961,Datos!D1954:E1959,2,0))</f>
        <v>0</v>
      </c>
      <c r="AL1961" s="198">
        <f>IF(ISERROR(VLOOKUP(Y1961,Datos!B1954:E1959,3,0)),0,VLOOKUP(Y1961,Datos!B1954:E1959,3,0))</f>
        <v>0</v>
      </c>
      <c r="AM1961" s="198">
        <f t="shared" si="95"/>
        <v>4</v>
      </c>
      <c r="AN1961" s="198" t="str">
        <f>IF(ISERROR(VLOOKUP($AM1961,Datos!$I$24:$J$28,2,0)),"-",VLOOKUP($AM1961,Datos!$I$24:$J$28,2,0))</f>
        <v>Moderado</v>
      </c>
    </row>
    <row r="1962" spans="1:40" s="199" customFormat="1">
      <c r="A1962" s="196"/>
      <c r="B1962" s="177"/>
      <c r="C1962" s="177"/>
      <c r="D1962" s="177"/>
      <c r="E1962" s="177"/>
      <c r="F1962" s="177"/>
      <c r="G1962" s="177"/>
      <c r="H1962" s="177"/>
      <c r="I1962" s="177"/>
      <c r="J1962" s="177"/>
      <c r="K1962" s="177"/>
      <c r="L1962" s="177"/>
      <c r="M1962" s="178" t="s">
        <v>191</v>
      </c>
      <c r="N1962" s="178" t="s">
        <v>194</v>
      </c>
      <c r="O1962" s="198">
        <f>IF( AND($M1962&lt;&gt;"", $N1962&lt;&gt;""), VLOOKUP( IF(ISERROR(VLOOKUP($M1962,Datos!$B$8:$C$13,2,0)),0,VLOOKUP($M1962,Datos!$B$8:$C$13,2,0)), Datos!$I$9:$N$13, IF(ISERROR(VLOOKUP($N1962,Datos!$B$17:$C$21,2,0)),0,VLOOKUP($N1962, Datos!$B$17:$C$21,2,0)+1),  0),  "-")</f>
        <v>22</v>
      </c>
      <c r="P1962" s="177"/>
      <c r="Q1962" s="177"/>
      <c r="R1962" s="177"/>
      <c r="S1962" s="178" t="s">
        <v>40</v>
      </c>
      <c r="T1962" s="198" t="str">
        <f>IF(ISERROR(VLOOKUP($S1962,Datos!$B$25:$C$29,2,0)),"", VLOOKUP($S1962,Datos!$B$25:$C$29,2,0))</f>
        <v>Alta</v>
      </c>
      <c r="U1962" s="198" t="str">
        <f>VLOOKUP($S1962,'Efectividad de Controles'!$B$5:$D$9,3,0)</f>
        <v>Impacto / Probabilidad</v>
      </c>
      <c r="V1962" s="177"/>
      <c r="W1962" s="177"/>
      <c r="X1962" s="178" t="s">
        <v>191</v>
      </c>
      <c r="Y1962" s="178" t="s">
        <v>196</v>
      </c>
      <c r="Z1962" s="198">
        <f>IF( AND($X1962&lt;&gt;"", $Y1962&lt;&gt;""), VLOOKUP( IF(ISERROR(VLOOKUP($X1962,Datos!$B$8:$C$13,2,0)),0,VLOOKUP($X1962,Datos!$B$8:$C$13,2,0)), Datos!$I$9:$N$13, IF(ISERROR(VLOOKUP($Y1962,Datos!$B$17:$C$21,2,0)),0,VLOOKUP($Y1962, Datos!$B$17:$C$21,2,0)+1),  0),  "-")</f>
        <v>25</v>
      </c>
      <c r="AA1962" s="177"/>
      <c r="AB1962" s="177"/>
      <c r="AC1962" s="179"/>
      <c r="AD1962" s="180"/>
      <c r="AE1962" s="198">
        <f t="shared" si="93"/>
        <v>22</v>
      </c>
      <c r="AF1962" s="198">
        <f t="shared" si="94"/>
        <v>25</v>
      </c>
      <c r="AG1962" s="178">
        <v>3</v>
      </c>
      <c r="AH1962" s="198" t="str">
        <f>IF(ISERROR(VLOOKUP($AG1962,Datos!$A$9:$E$13,2,0)),"",VLOOKUP($AG1962,Datos!$A$9:$E$13,2,0))</f>
        <v>3 Moderado</v>
      </c>
      <c r="AI1962" s="197" t="str">
        <f>IF(ISERROR(VLOOKUP($AJ1962,Datos!$D$8:$E$13,2,0)),0,VLOOKUP($AJ1962,Datos!$D$8:$E$13,2,0))</f>
        <v>Extremadamente Dañino</v>
      </c>
      <c r="AJ1962" s="198">
        <f>IF(ISERROR(VLOOKUP($X1962,Datos!$B$8:$E$13,3,0)), 0, VLOOKUP($X1962,Datos!$B$8:$E$13,3,0))</f>
        <v>4</v>
      </c>
      <c r="AK1962" s="198">
        <f>IF(ISERROR(VLOOKUP(AL1962,Datos!D1955:E1960,2,0)),0,VLOOKUP(AL1962,Datos!D1955:E1960,2,0))</f>
        <v>0</v>
      </c>
      <c r="AL1962" s="198">
        <f>IF(ISERROR(VLOOKUP(Y1962,Datos!B1955:E1960,3,0)),0,VLOOKUP(Y1962,Datos!B1955:E1960,3,0))</f>
        <v>0</v>
      </c>
      <c r="AM1962" s="198">
        <f t="shared" si="95"/>
        <v>4</v>
      </c>
      <c r="AN1962" s="198" t="str">
        <f>IF(ISERROR(VLOOKUP($AM1962,Datos!$I$24:$J$28,2,0)),"-",VLOOKUP($AM1962,Datos!$I$24:$J$28,2,0))</f>
        <v>Moderado</v>
      </c>
    </row>
    <row r="1963" spans="1:40" s="199" customFormat="1">
      <c r="A1963" s="196"/>
      <c r="B1963" s="177"/>
      <c r="C1963" s="177"/>
      <c r="D1963" s="177"/>
      <c r="E1963" s="177"/>
      <c r="F1963" s="177"/>
      <c r="G1963" s="177"/>
      <c r="H1963" s="177"/>
      <c r="I1963" s="177"/>
      <c r="J1963" s="177"/>
      <c r="K1963" s="177"/>
      <c r="L1963" s="177"/>
      <c r="M1963" s="178" t="s">
        <v>191</v>
      </c>
      <c r="N1963" s="178" t="s">
        <v>194</v>
      </c>
      <c r="O1963" s="198">
        <f>IF( AND($M1963&lt;&gt;"", $N1963&lt;&gt;""), VLOOKUP( IF(ISERROR(VLOOKUP($M1963,Datos!$B$8:$C$13,2,0)),0,VLOOKUP($M1963,Datos!$B$8:$C$13,2,0)), Datos!$I$9:$N$13, IF(ISERROR(VLOOKUP($N1963,Datos!$B$17:$C$21,2,0)),0,VLOOKUP($N1963, Datos!$B$17:$C$21,2,0)+1),  0),  "-")</f>
        <v>22</v>
      </c>
      <c r="P1963" s="177"/>
      <c r="Q1963" s="177"/>
      <c r="R1963" s="177"/>
      <c r="S1963" s="178" t="s">
        <v>40</v>
      </c>
      <c r="T1963" s="198" t="str">
        <f>IF(ISERROR(VLOOKUP($S1963,Datos!$B$25:$C$29,2,0)),"", VLOOKUP($S1963,Datos!$B$25:$C$29,2,0))</f>
        <v>Alta</v>
      </c>
      <c r="U1963" s="198" t="str">
        <f>VLOOKUP($S1963,'Efectividad de Controles'!$B$5:$D$9,3,0)</f>
        <v>Impacto / Probabilidad</v>
      </c>
      <c r="V1963" s="177"/>
      <c r="W1963" s="177"/>
      <c r="X1963" s="178" t="s">
        <v>191</v>
      </c>
      <c r="Y1963" s="178" t="s">
        <v>196</v>
      </c>
      <c r="Z1963" s="198">
        <f>IF( AND($X1963&lt;&gt;"", $Y1963&lt;&gt;""), VLOOKUP( IF(ISERROR(VLOOKUP($X1963,Datos!$B$8:$C$13,2,0)),0,VLOOKUP($X1963,Datos!$B$8:$C$13,2,0)), Datos!$I$9:$N$13, IF(ISERROR(VLOOKUP($Y1963,Datos!$B$17:$C$21,2,0)),0,VLOOKUP($Y1963, Datos!$B$17:$C$21,2,0)+1),  0),  "-")</f>
        <v>25</v>
      </c>
      <c r="AA1963" s="177"/>
      <c r="AB1963" s="177"/>
      <c r="AC1963" s="179"/>
      <c r="AD1963" s="180"/>
      <c r="AE1963" s="198">
        <f t="shared" si="93"/>
        <v>22</v>
      </c>
      <c r="AF1963" s="198">
        <f t="shared" si="94"/>
        <v>25</v>
      </c>
      <c r="AG1963" s="178">
        <v>3</v>
      </c>
      <c r="AH1963" s="198" t="str">
        <f>IF(ISERROR(VLOOKUP($AG1963,Datos!$A$9:$E$13,2,0)),"",VLOOKUP($AG1963,Datos!$A$9:$E$13,2,0))</f>
        <v>3 Moderado</v>
      </c>
      <c r="AI1963" s="197" t="str">
        <f>IF(ISERROR(VLOOKUP($AJ1963,Datos!$D$8:$E$13,2,0)),0,VLOOKUP($AJ1963,Datos!$D$8:$E$13,2,0))</f>
        <v>Extremadamente Dañino</v>
      </c>
      <c r="AJ1963" s="198">
        <f>IF(ISERROR(VLOOKUP($X1963,Datos!$B$8:$E$13,3,0)), 0, VLOOKUP($X1963,Datos!$B$8:$E$13,3,0))</f>
        <v>4</v>
      </c>
      <c r="AK1963" s="198">
        <f>IF(ISERROR(VLOOKUP(AL1963,Datos!D1956:E1961,2,0)),0,VLOOKUP(AL1963,Datos!D1956:E1961,2,0))</f>
        <v>0</v>
      </c>
      <c r="AL1963" s="198">
        <f>IF(ISERROR(VLOOKUP(Y1963,Datos!B1956:E1961,3,0)),0,VLOOKUP(Y1963,Datos!B1956:E1961,3,0))</f>
        <v>0</v>
      </c>
      <c r="AM1963" s="198">
        <f t="shared" si="95"/>
        <v>4</v>
      </c>
      <c r="AN1963" s="198" t="str">
        <f>IF(ISERROR(VLOOKUP($AM1963,Datos!$I$24:$J$28,2,0)),"-",VLOOKUP($AM1963,Datos!$I$24:$J$28,2,0))</f>
        <v>Moderado</v>
      </c>
    </row>
    <row r="1964" spans="1:40" s="199" customFormat="1">
      <c r="A1964" s="196"/>
      <c r="B1964" s="177"/>
      <c r="C1964" s="177"/>
      <c r="D1964" s="177"/>
      <c r="E1964" s="177"/>
      <c r="F1964" s="177"/>
      <c r="G1964" s="177"/>
      <c r="H1964" s="177"/>
      <c r="I1964" s="177"/>
      <c r="J1964" s="177"/>
      <c r="K1964" s="177"/>
      <c r="L1964" s="177"/>
      <c r="M1964" s="178" t="s">
        <v>191</v>
      </c>
      <c r="N1964" s="178" t="s">
        <v>194</v>
      </c>
      <c r="O1964" s="198">
        <f>IF( AND($M1964&lt;&gt;"", $N1964&lt;&gt;""), VLOOKUP( IF(ISERROR(VLOOKUP($M1964,Datos!$B$8:$C$13,2,0)),0,VLOOKUP($M1964,Datos!$B$8:$C$13,2,0)), Datos!$I$9:$N$13, IF(ISERROR(VLOOKUP($N1964,Datos!$B$17:$C$21,2,0)),0,VLOOKUP($N1964, Datos!$B$17:$C$21,2,0)+1),  0),  "-")</f>
        <v>22</v>
      </c>
      <c r="P1964" s="177"/>
      <c r="Q1964" s="177"/>
      <c r="R1964" s="177"/>
      <c r="S1964" s="178" t="s">
        <v>40</v>
      </c>
      <c r="T1964" s="198" t="str">
        <f>IF(ISERROR(VLOOKUP($S1964,Datos!$B$25:$C$29,2,0)),"", VLOOKUP($S1964,Datos!$B$25:$C$29,2,0))</f>
        <v>Alta</v>
      </c>
      <c r="U1964" s="198" t="str">
        <f>VLOOKUP($S1964,'Efectividad de Controles'!$B$5:$D$9,3,0)</f>
        <v>Impacto / Probabilidad</v>
      </c>
      <c r="V1964" s="177"/>
      <c r="W1964" s="177"/>
      <c r="X1964" s="178" t="s">
        <v>191</v>
      </c>
      <c r="Y1964" s="178" t="s">
        <v>196</v>
      </c>
      <c r="Z1964" s="198">
        <f>IF( AND($X1964&lt;&gt;"", $Y1964&lt;&gt;""), VLOOKUP( IF(ISERROR(VLOOKUP($X1964,Datos!$B$8:$C$13,2,0)),0,VLOOKUP($X1964,Datos!$B$8:$C$13,2,0)), Datos!$I$9:$N$13, IF(ISERROR(VLOOKUP($Y1964,Datos!$B$17:$C$21,2,0)),0,VLOOKUP($Y1964, Datos!$B$17:$C$21,2,0)+1),  0),  "-")</f>
        <v>25</v>
      </c>
      <c r="AA1964" s="177"/>
      <c r="AB1964" s="177"/>
      <c r="AC1964" s="179"/>
      <c r="AD1964" s="180"/>
      <c r="AE1964" s="198">
        <f t="shared" si="93"/>
        <v>22</v>
      </c>
      <c r="AF1964" s="198">
        <f t="shared" si="94"/>
        <v>25</v>
      </c>
      <c r="AG1964" s="178">
        <v>3</v>
      </c>
      <c r="AH1964" s="198" t="str">
        <f>IF(ISERROR(VLOOKUP($AG1964,Datos!$A$9:$E$13,2,0)),"",VLOOKUP($AG1964,Datos!$A$9:$E$13,2,0))</f>
        <v>3 Moderado</v>
      </c>
      <c r="AI1964" s="197" t="str">
        <f>IF(ISERROR(VLOOKUP($AJ1964,Datos!$D$8:$E$13,2,0)),0,VLOOKUP($AJ1964,Datos!$D$8:$E$13,2,0))</f>
        <v>Extremadamente Dañino</v>
      </c>
      <c r="AJ1964" s="198">
        <f>IF(ISERROR(VLOOKUP($X1964,Datos!$B$8:$E$13,3,0)), 0, VLOOKUP($X1964,Datos!$B$8:$E$13,3,0))</f>
        <v>4</v>
      </c>
      <c r="AK1964" s="198">
        <f>IF(ISERROR(VLOOKUP(AL1964,Datos!D1957:E1962,2,0)),0,VLOOKUP(AL1964,Datos!D1957:E1962,2,0))</f>
        <v>0</v>
      </c>
      <c r="AL1964" s="198">
        <f>IF(ISERROR(VLOOKUP(Y1964,Datos!B1957:E1962,3,0)),0,VLOOKUP(Y1964,Datos!B1957:E1962,3,0))</f>
        <v>0</v>
      </c>
      <c r="AM1964" s="198">
        <f t="shared" si="95"/>
        <v>4</v>
      </c>
      <c r="AN1964" s="198" t="str">
        <f>IF(ISERROR(VLOOKUP($AM1964,Datos!$I$24:$J$28,2,0)),"-",VLOOKUP($AM1964,Datos!$I$24:$J$28,2,0))</f>
        <v>Moderado</v>
      </c>
    </row>
    <row r="1965" spans="1:40" s="199" customFormat="1">
      <c r="A1965" s="196"/>
      <c r="B1965" s="177"/>
      <c r="C1965" s="177"/>
      <c r="D1965" s="177"/>
      <c r="E1965" s="177"/>
      <c r="F1965" s="177"/>
      <c r="G1965" s="177"/>
      <c r="H1965" s="177"/>
      <c r="I1965" s="177"/>
      <c r="J1965" s="177"/>
      <c r="K1965" s="177"/>
      <c r="L1965" s="177"/>
      <c r="M1965" s="178" t="s">
        <v>191</v>
      </c>
      <c r="N1965" s="178" t="s">
        <v>194</v>
      </c>
      <c r="O1965" s="198">
        <f>IF( AND($M1965&lt;&gt;"", $N1965&lt;&gt;""), VLOOKUP( IF(ISERROR(VLOOKUP($M1965,Datos!$B$8:$C$13,2,0)),0,VLOOKUP($M1965,Datos!$B$8:$C$13,2,0)), Datos!$I$9:$N$13, IF(ISERROR(VLOOKUP($N1965,Datos!$B$17:$C$21,2,0)),0,VLOOKUP($N1965, Datos!$B$17:$C$21,2,0)+1),  0),  "-")</f>
        <v>22</v>
      </c>
      <c r="P1965" s="177"/>
      <c r="Q1965" s="177"/>
      <c r="R1965" s="177"/>
      <c r="S1965" s="178" t="s">
        <v>40</v>
      </c>
      <c r="T1965" s="198" t="str">
        <f>IF(ISERROR(VLOOKUP($S1965,Datos!$B$25:$C$29,2,0)),"", VLOOKUP($S1965,Datos!$B$25:$C$29,2,0))</f>
        <v>Alta</v>
      </c>
      <c r="U1965" s="198" t="str">
        <f>VLOOKUP($S1965,'Efectividad de Controles'!$B$5:$D$9,3,0)</f>
        <v>Impacto / Probabilidad</v>
      </c>
      <c r="V1965" s="177"/>
      <c r="W1965" s="177"/>
      <c r="X1965" s="178" t="s">
        <v>191</v>
      </c>
      <c r="Y1965" s="178" t="s">
        <v>196</v>
      </c>
      <c r="Z1965" s="198">
        <f>IF( AND($X1965&lt;&gt;"", $Y1965&lt;&gt;""), VLOOKUP( IF(ISERROR(VLOOKUP($X1965,Datos!$B$8:$C$13,2,0)),0,VLOOKUP($X1965,Datos!$B$8:$C$13,2,0)), Datos!$I$9:$N$13, IF(ISERROR(VLOOKUP($Y1965,Datos!$B$17:$C$21,2,0)),0,VLOOKUP($Y1965, Datos!$B$17:$C$21,2,0)+1),  0),  "-")</f>
        <v>25</v>
      </c>
      <c r="AA1965" s="177"/>
      <c r="AB1965" s="177"/>
      <c r="AC1965" s="179"/>
      <c r="AD1965" s="180"/>
      <c r="AE1965" s="198">
        <f t="shared" si="93"/>
        <v>22</v>
      </c>
      <c r="AF1965" s="198">
        <f t="shared" si="94"/>
        <v>25</v>
      </c>
      <c r="AG1965" s="178">
        <v>3</v>
      </c>
      <c r="AH1965" s="198" t="str">
        <f>IF(ISERROR(VLOOKUP($AG1965,Datos!$A$9:$E$13,2,0)),"",VLOOKUP($AG1965,Datos!$A$9:$E$13,2,0))</f>
        <v>3 Moderado</v>
      </c>
      <c r="AI1965" s="197" t="str">
        <f>IF(ISERROR(VLOOKUP($AJ1965,Datos!$D$8:$E$13,2,0)),0,VLOOKUP($AJ1965,Datos!$D$8:$E$13,2,0))</f>
        <v>Extremadamente Dañino</v>
      </c>
      <c r="AJ1965" s="198">
        <f>IF(ISERROR(VLOOKUP($X1965,Datos!$B$8:$E$13,3,0)), 0, VLOOKUP($X1965,Datos!$B$8:$E$13,3,0))</f>
        <v>4</v>
      </c>
      <c r="AK1965" s="198">
        <f>IF(ISERROR(VLOOKUP(AL1965,Datos!D1958:E1963,2,0)),0,VLOOKUP(AL1965,Datos!D1958:E1963,2,0))</f>
        <v>0</v>
      </c>
      <c r="AL1965" s="198">
        <f>IF(ISERROR(VLOOKUP(Y1965,Datos!B1958:E1963,3,0)),0,VLOOKUP(Y1965,Datos!B1958:E1963,3,0))</f>
        <v>0</v>
      </c>
      <c r="AM1965" s="198">
        <f t="shared" si="95"/>
        <v>4</v>
      </c>
      <c r="AN1965" s="198" t="str">
        <f>IF(ISERROR(VLOOKUP($AM1965,Datos!$I$24:$J$28,2,0)),"-",VLOOKUP($AM1965,Datos!$I$24:$J$28,2,0))</f>
        <v>Moderado</v>
      </c>
    </row>
    <row r="1966" spans="1:40" s="199" customFormat="1">
      <c r="A1966" s="196"/>
      <c r="B1966" s="177"/>
      <c r="C1966" s="177"/>
      <c r="D1966" s="177"/>
      <c r="E1966" s="177"/>
      <c r="F1966" s="177"/>
      <c r="G1966" s="177"/>
      <c r="H1966" s="177"/>
      <c r="I1966" s="177"/>
      <c r="J1966" s="177"/>
      <c r="K1966" s="177"/>
      <c r="L1966" s="177"/>
      <c r="M1966" s="178" t="s">
        <v>191</v>
      </c>
      <c r="N1966" s="178" t="s">
        <v>194</v>
      </c>
      <c r="O1966" s="198">
        <f>IF( AND($M1966&lt;&gt;"", $N1966&lt;&gt;""), VLOOKUP( IF(ISERROR(VLOOKUP($M1966,Datos!$B$8:$C$13,2,0)),0,VLOOKUP($M1966,Datos!$B$8:$C$13,2,0)), Datos!$I$9:$N$13, IF(ISERROR(VLOOKUP($N1966,Datos!$B$17:$C$21,2,0)),0,VLOOKUP($N1966, Datos!$B$17:$C$21,2,0)+1),  0),  "-")</f>
        <v>22</v>
      </c>
      <c r="P1966" s="177"/>
      <c r="Q1966" s="177"/>
      <c r="R1966" s="177"/>
      <c r="S1966" s="178" t="s">
        <v>40</v>
      </c>
      <c r="T1966" s="198" t="str">
        <f>IF(ISERROR(VLOOKUP($S1966,Datos!$B$25:$C$29,2,0)),"", VLOOKUP($S1966,Datos!$B$25:$C$29,2,0))</f>
        <v>Alta</v>
      </c>
      <c r="U1966" s="198" t="str">
        <f>VLOOKUP($S1966,'Efectividad de Controles'!$B$5:$D$9,3,0)</f>
        <v>Impacto / Probabilidad</v>
      </c>
      <c r="V1966" s="177"/>
      <c r="W1966" s="177"/>
      <c r="X1966" s="178" t="s">
        <v>191</v>
      </c>
      <c r="Y1966" s="178" t="s">
        <v>196</v>
      </c>
      <c r="Z1966" s="198">
        <f>IF( AND($X1966&lt;&gt;"", $Y1966&lt;&gt;""), VLOOKUP( IF(ISERROR(VLOOKUP($X1966,Datos!$B$8:$C$13,2,0)),0,VLOOKUP($X1966,Datos!$B$8:$C$13,2,0)), Datos!$I$9:$N$13, IF(ISERROR(VLOOKUP($Y1966,Datos!$B$17:$C$21,2,0)),0,VLOOKUP($Y1966, Datos!$B$17:$C$21,2,0)+1),  0),  "-")</f>
        <v>25</v>
      </c>
      <c r="AA1966" s="177"/>
      <c r="AB1966" s="177"/>
      <c r="AC1966" s="179"/>
      <c r="AD1966" s="180"/>
      <c r="AE1966" s="198">
        <f t="shared" si="93"/>
        <v>22</v>
      </c>
      <c r="AF1966" s="198">
        <f t="shared" si="94"/>
        <v>25</v>
      </c>
      <c r="AG1966" s="178">
        <v>3</v>
      </c>
      <c r="AH1966" s="198" t="str">
        <f>IF(ISERROR(VLOOKUP($AG1966,Datos!$A$9:$E$13,2,0)),"",VLOOKUP($AG1966,Datos!$A$9:$E$13,2,0))</f>
        <v>3 Moderado</v>
      </c>
      <c r="AI1966" s="197" t="str">
        <f>IF(ISERROR(VLOOKUP($AJ1966,Datos!$D$8:$E$13,2,0)),0,VLOOKUP($AJ1966,Datos!$D$8:$E$13,2,0))</f>
        <v>Extremadamente Dañino</v>
      </c>
      <c r="AJ1966" s="198">
        <f>IF(ISERROR(VLOOKUP($X1966,Datos!$B$8:$E$13,3,0)), 0, VLOOKUP($X1966,Datos!$B$8:$E$13,3,0))</f>
        <v>4</v>
      </c>
      <c r="AK1966" s="198">
        <f>IF(ISERROR(VLOOKUP(AL1966,Datos!D1959:E1964,2,0)),0,VLOOKUP(AL1966,Datos!D1959:E1964,2,0))</f>
        <v>0</v>
      </c>
      <c r="AL1966" s="198">
        <f>IF(ISERROR(VLOOKUP(Y1966,Datos!B1959:E1964,3,0)),0,VLOOKUP(Y1966,Datos!B1959:E1964,3,0))</f>
        <v>0</v>
      </c>
      <c r="AM1966" s="198">
        <f t="shared" si="95"/>
        <v>4</v>
      </c>
      <c r="AN1966" s="198" t="str">
        <f>IF(ISERROR(VLOOKUP($AM1966,Datos!$I$24:$J$28,2,0)),"-",VLOOKUP($AM1966,Datos!$I$24:$J$28,2,0))</f>
        <v>Moderado</v>
      </c>
    </row>
    <row r="1967" spans="1:40" s="199" customFormat="1">
      <c r="A1967" s="196"/>
      <c r="B1967" s="177"/>
      <c r="C1967" s="177"/>
      <c r="D1967" s="177"/>
      <c r="E1967" s="177"/>
      <c r="F1967" s="177"/>
      <c r="G1967" s="177"/>
      <c r="H1967" s="177"/>
      <c r="I1967" s="177"/>
      <c r="J1967" s="177"/>
      <c r="K1967" s="177"/>
      <c r="L1967" s="177"/>
      <c r="M1967" s="178" t="s">
        <v>191</v>
      </c>
      <c r="N1967" s="178" t="s">
        <v>194</v>
      </c>
      <c r="O1967" s="198">
        <f>IF( AND($M1967&lt;&gt;"", $N1967&lt;&gt;""), VLOOKUP( IF(ISERROR(VLOOKUP($M1967,Datos!$B$8:$C$13,2,0)),0,VLOOKUP($M1967,Datos!$B$8:$C$13,2,0)), Datos!$I$9:$N$13, IF(ISERROR(VLOOKUP($N1967,Datos!$B$17:$C$21,2,0)),0,VLOOKUP($N1967, Datos!$B$17:$C$21,2,0)+1),  0),  "-")</f>
        <v>22</v>
      </c>
      <c r="P1967" s="177"/>
      <c r="Q1967" s="177"/>
      <c r="R1967" s="177"/>
      <c r="S1967" s="178" t="s">
        <v>40</v>
      </c>
      <c r="T1967" s="198" t="str">
        <f>IF(ISERROR(VLOOKUP($S1967,Datos!$B$25:$C$29,2,0)),"", VLOOKUP($S1967,Datos!$B$25:$C$29,2,0))</f>
        <v>Alta</v>
      </c>
      <c r="U1967" s="198" t="str">
        <f>VLOOKUP($S1967,'Efectividad de Controles'!$B$5:$D$9,3,0)</f>
        <v>Impacto / Probabilidad</v>
      </c>
      <c r="V1967" s="177"/>
      <c r="W1967" s="177"/>
      <c r="X1967" s="178" t="s">
        <v>191</v>
      </c>
      <c r="Y1967" s="178" t="s">
        <v>196</v>
      </c>
      <c r="Z1967" s="198">
        <f>IF( AND($X1967&lt;&gt;"", $Y1967&lt;&gt;""), VLOOKUP( IF(ISERROR(VLOOKUP($X1967,Datos!$B$8:$C$13,2,0)),0,VLOOKUP($X1967,Datos!$B$8:$C$13,2,0)), Datos!$I$9:$N$13, IF(ISERROR(VLOOKUP($Y1967,Datos!$B$17:$C$21,2,0)),0,VLOOKUP($Y1967, Datos!$B$17:$C$21,2,0)+1),  0),  "-")</f>
        <v>25</v>
      </c>
      <c r="AA1967" s="177"/>
      <c r="AB1967" s="177"/>
      <c r="AC1967" s="179"/>
      <c r="AD1967" s="180"/>
      <c r="AE1967" s="198">
        <f t="shared" si="93"/>
        <v>22</v>
      </c>
      <c r="AF1967" s="198">
        <f t="shared" si="94"/>
        <v>25</v>
      </c>
      <c r="AG1967" s="178">
        <v>3</v>
      </c>
      <c r="AH1967" s="198" t="str">
        <f>IF(ISERROR(VLOOKUP($AG1967,Datos!$A$9:$E$13,2,0)),"",VLOOKUP($AG1967,Datos!$A$9:$E$13,2,0))</f>
        <v>3 Moderado</v>
      </c>
      <c r="AI1967" s="197" t="str">
        <f>IF(ISERROR(VLOOKUP($AJ1967,Datos!$D$8:$E$13,2,0)),0,VLOOKUP($AJ1967,Datos!$D$8:$E$13,2,0))</f>
        <v>Extremadamente Dañino</v>
      </c>
      <c r="AJ1967" s="198">
        <f>IF(ISERROR(VLOOKUP($X1967,Datos!$B$8:$E$13,3,0)), 0, VLOOKUP($X1967,Datos!$B$8:$E$13,3,0))</f>
        <v>4</v>
      </c>
      <c r="AK1967" s="198">
        <f>IF(ISERROR(VLOOKUP(AL1967,Datos!D1960:E1965,2,0)),0,VLOOKUP(AL1967,Datos!D1960:E1965,2,0))</f>
        <v>0</v>
      </c>
      <c r="AL1967" s="198">
        <f>IF(ISERROR(VLOOKUP(Y1967,Datos!B1960:E1965,3,0)),0,VLOOKUP(Y1967,Datos!B1960:E1965,3,0))</f>
        <v>0</v>
      </c>
      <c r="AM1967" s="198">
        <f t="shared" si="95"/>
        <v>4</v>
      </c>
      <c r="AN1967" s="198" t="str">
        <f>IF(ISERROR(VLOOKUP($AM1967,Datos!$I$24:$J$28,2,0)),"-",VLOOKUP($AM1967,Datos!$I$24:$J$28,2,0))</f>
        <v>Moderado</v>
      </c>
    </row>
    <row r="1968" spans="1:40" s="199" customFormat="1">
      <c r="A1968" s="196"/>
      <c r="B1968" s="177"/>
      <c r="C1968" s="177"/>
      <c r="D1968" s="177"/>
      <c r="E1968" s="177"/>
      <c r="F1968" s="177"/>
      <c r="G1968" s="177"/>
      <c r="H1968" s="177"/>
      <c r="I1968" s="177"/>
      <c r="J1968" s="177"/>
      <c r="K1968" s="177"/>
      <c r="L1968" s="177"/>
      <c r="M1968" s="178" t="s">
        <v>191</v>
      </c>
      <c r="N1968" s="178" t="s">
        <v>194</v>
      </c>
      <c r="O1968" s="198">
        <f>IF( AND($M1968&lt;&gt;"", $N1968&lt;&gt;""), VLOOKUP( IF(ISERROR(VLOOKUP($M1968,Datos!$B$8:$C$13,2,0)),0,VLOOKUP($M1968,Datos!$B$8:$C$13,2,0)), Datos!$I$9:$N$13, IF(ISERROR(VLOOKUP($N1968,Datos!$B$17:$C$21,2,0)),0,VLOOKUP($N1968, Datos!$B$17:$C$21,2,0)+1),  0),  "-")</f>
        <v>22</v>
      </c>
      <c r="P1968" s="177"/>
      <c r="Q1968" s="177"/>
      <c r="R1968" s="177"/>
      <c r="S1968" s="178" t="s">
        <v>40</v>
      </c>
      <c r="T1968" s="198" t="str">
        <f>IF(ISERROR(VLOOKUP($S1968,Datos!$B$25:$C$29,2,0)),"", VLOOKUP($S1968,Datos!$B$25:$C$29,2,0))</f>
        <v>Alta</v>
      </c>
      <c r="U1968" s="198" t="str">
        <f>VLOOKUP($S1968,'Efectividad de Controles'!$B$5:$D$9,3,0)</f>
        <v>Impacto / Probabilidad</v>
      </c>
      <c r="V1968" s="177"/>
      <c r="W1968" s="177"/>
      <c r="X1968" s="178" t="s">
        <v>191</v>
      </c>
      <c r="Y1968" s="178" t="s">
        <v>196</v>
      </c>
      <c r="Z1968" s="198">
        <f>IF( AND($X1968&lt;&gt;"", $Y1968&lt;&gt;""), VLOOKUP( IF(ISERROR(VLOOKUP($X1968,Datos!$B$8:$C$13,2,0)),0,VLOOKUP($X1968,Datos!$B$8:$C$13,2,0)), Datos!$I$9:$N$13, IF(ISERROR(VLOOKUP($Y1968,Datos!$B$17:$C$21,2,0)),0,VLOOKUP($Y1968, Datos!$B$17:$C$21,2,0)+1),  0),  "-")</f>
        <v>25</v>
      </c>
      <c r="AA1968" s="177"/>
      <c r="AB1968" s="177"/>
      <c r="AC1968" s="179"/>
      <c r="AD1968" s="180"/>
      <c r="AE1968" s="198">
        <f t="shared" si="93"/>
        <v>22</v>
      </c>
      <c r="AF1968" s="198">
        <f t="shared" si="94"/>
        <v>25</v>
      </c>
      <c r="AG1968" s="178">
        <v>3</v>
      </c>
      <c r="AH1968" s="198" t="str">
        <f>IF(ISERROR(VLOOKUP($AG1968,Datos!$A$9:$E$13,2,0)),"",VLOOKUP($AG1968,Datos!$A$9:$E$13,2,0))</f>
        <v>3 Moderado</v>
      </c>
      <c r="AI1968" s="197" t="str">
        <f>IF(ISERROR(VLOOKUP($AJ1968,Datos!$D$8:$E$13,2,0)),0,VLOOKUP($AJ1968,Datos!$D$8:$E$13,2,0))</f>
        <v>Extremadamente Dañino</v>
      </c>
      <c r="AJ1968" s="198">
        <f>IF(ISERROR(VLOOKUP($X1968,Datos!$B$8:$E$13,3,0)), 0, VLOOKUP($X1968,Datos!$B$8:$E$13,3,0))</f>
        <v>4</v>
      </c>
      <c r="AK1968" s="198">
        <f>IF(ISERROR(VLOOKUP(AL1968,Datos!D1961:E1966,2,0)),0,VLOOKUP(AL1968,Datos!D1961:E1966,2,0))</f>
        <v>0</v>
      </c>
      <c r="AL1968" s="198">
        <f>IF(ISERROR(VLOOKUP(Y1968,Datos!B1961:E1966,3,0)),0,VLOOKUP(Y1968,Datos!B1961:E1966,3,0))</f>
        <v>0</v>
      </c>
      <c r="AM1968" s="198">
        <f t="shared" si="95"/>
        <v>4</v>
      </c>
      <c r="AN1968" s="198" t="str">
        <f>IF(ISERROR(VLOOKUP($AM1968,Datos!$I$24:$J$28,2,0)),"-",VLOOKUP($AM1968,Datos!$I$24:$J$28,2,0))</f>
        <v>Moderado</v>
      </c>
    </row>
    <row r="1969" spans="1:40" s="199" customFormat="1">
      <c r="A1969" s="196"/>
      <c r="B1969" s="177"/>
      <c r="C1969" s="177"/>
      <c r="D1969" s="177"/>
      <c r="E1969" s="177"/>
      <c r="F1969" s="177"/>
      <c r="G1969" s="177"/>
      <c r="H1969" s="177"/>
      <c r="I1969" s="177"/>
      <c r="J1969" s="177"/>
      <c r="K1969" s="177"/>
      <c r="L1969" s="177"/>
      <c r="M1969" s="178" t="s">
        <v>191</v>
      </c>
      <c r="N1969" s="178" t="s">
        <v>194</v>
      </c>
      <c r="O1969" s="198">
        <f>IF( AND($M1969&lt;&gt;"", $N1969&lt;&gt;""), VLOOKUP( IF(ISERROR(VLOOKUP($M1969,Datos!$B$8:$C$13,2,0)),0,VLOOKUP($M1969,Datos!$B$8:$C$13,2,0)), Datos!$I$9:$N$13, IF(ISERROR(VLOOKUP($N1969,Datos!$B$17:$C$21,2,0)),0,VLOOKUP($N1969, Datos!$B$17:$C$21,2,0)+1),  0),  "-")</f>
        <v>22</v>
      </c>
      <c r="P1969" s="177"/>
      <c r="Q1969" s="177"/>
      <c r="R1969" s="177"/>
      <c r="S1969" s="178" t="s">
        <v>40</v>
      </c>
      <c r="T1969" s="198" t="str">
        <f>IF(ISERROR(VLOOKUP($S1969,Datos!$B$25:$C$29,2,0)),"", VLOOKUP($S1969,Datos!$B$25:$C$29,2,0))</f>
        <v>Alta</v>
      </c>
      <c r="U1969" s="198" t="str">
        <f>VLOOKUP($S1969,'Efectividad de Controles'!$B$5:$D$9,3,0)</f>
        <v>Impacto / Probabilidad</v>
      </c>
      <c r="V1969" s="177"/>
      <c r="W1969" s="177"/>
      <c r="X1969" s="178" t="s">
        <v>191</v>
      </c>
      <c r="Y1969" s="178" t="s">
        <v>196</v>
      </c>
      <c r="Z1969" s="198">
        <f>IF( AND($X1969&lt;&gt;"", $Y1969&lt;&gt;""), VLOOKUP( IF(ISERROR(VLOOKUP($X1969,Datos!$B$8:$C$13,2,0)),0,VLOOKUP($X1969,Datos!$B$8:$C$13,2,0)), Datos!$I$9:$N$13, IF(ISERROR(VLOOKUP($Y1969,Datos!$B$17:$C$21,2,0)),0,VLOOKUP($Y1969, Datos!$B$17:$C$21,2,0)+1),  0),  "-")</f>
        <v>25</v>
      </c>
      <c r="AA1969" s="177"/>
      <c r="AB1969" s="177"/>
      <c r="AC1969" s="179"/>
      <c r="AD1969" s="180"/>
      <c r="AE1969" s="198">
        <f t="shared" si="93"/>
        <v>22</v>
      </c>
      <c r="AF1969" s="198">
        <f t="shared" si="94"/>
        <v>25</v>
      </c>
      <c r="AG1969" s="178">
        <v>3</v>
      </c>
      <c r="AH1969" s="198" t="str">
        <f>IF(ISERROR(VLOOKUP($AG1969,Datos!$A$9:$E$13,2,0)),"",VLOOKUP($AG1969,Datos!$A$9:$E$13,2,0))</f>
        <v>3 Moderado</v>
      </c>
      <c r="AI1969" s="197" t="str">
        <f>IF(ISERROR(VLOOKUP($AJ1969,Datos!$D$8:$E$13,2,0)),0,VLOOKUP($AJ1969,Datos!$D$8:$E$13,2,0))</f>
        <v>Extremadamente Dañino</v>
      </c>
      <c r="AJ1969" s="198">
        <f>IF(ISERROR(VLOOKUP($X1969,Datos!$B$8:$E$13,3,0)), 0, VLOOKUP($X1969,Datos!$B$8:$E$13,3,0))</f>
        <v>4</v>
      </c>
      <c r="AK1969" s="198">
        <f>IF(ISERROR(VLOOKUP(AL1969,Datos!D1962:E1967,2,0)),0,VLOOKUP(AL1969,Datos!D1962:E1967,2,0))</f>
        <v>0</v>
      </c>
      <c r="AL1969" s="198">
        <f>IF(ISERROR(VLOOKUP(Y1969,Datos!B1962:E1967,3,0)),0,VLOOKUP(Y1969,Datos!B1962:E1967,3,0))</f>
        <v>0</v>
      </c>
      <c r="AM1969" s="198">
        <f t="shared" si="95"/>
        <v>4</v>
      </c>
      <c r="AN1969" s="198" t="str">
        <f>IF(ISERROR(VLOOKUP($AM1969,Datos!$I$24:$J$28,2,0)),"-",VLOOKUP($AM1969,Datos!$I$24:$J$28,2,0))</f>
        <v>Moderado</v>
      </c>
    </row>
    <row r="1970" spans="1:40" s="199" customFormat="1">
      <c r="A1970" s="196"/>
      <c r="B1970" s="177"/>
      <c r="C1970" s="177"/>
      <c r="D1970" s="177"/>
      <c r="E1970" s="177"/>
      <c r="F1970" s="177"/>
      <c r="G1970" s="177"/>
      <c r="H1970" s="177"/>
      <c r="I1970" s="177"/>
      <c r="J1970" s="177"/>
      <c r="K1970" s="177"/>
      <c r="L1970" s="177"/>
      <c r="M1970" s="178" t="s">
        <v>191</v>
      </c>
      <c r="N1970" s="178" t="s">
        <v>194</v>
      </c>
      <c r="O1970" s="198">
        <f>IF( AND($M1970&lt;&gt;"", $N1970&lt;&gt;""), VLOOKUP( IF(ISERROR(VLOOKUP($M1970,Datos!$B$8:$C$13,2,0)),0,VLOOKUP($M1970,Datos!$B$8:$C$13,2,0)), Datos!$I$9:$N$13, IF(ISERROR(VLOOKUP($N1970,Datos!$B$17:$C$21,2,0)),0,VLOOKUP($N1970, Datos!$B$17:$C$21,2,0)+1),  0),  "-")</f>
        <v>22</v>
      </c>
      <c r="P1970" s="177"/>
      <c r="Q1970" s="177"/>
      <c r="R1970" s="177"/>
      <c r="S1970" s="178" t="s">
        <v>40</v>
      </c>
      <c r="T1970" s="198" t="str">
        <f>IF(ISERROR(VLOOKUP($S1970,Datos!$B$25:$C$29,2,0)),"", VLOOKUP($S1970,Datos!$B$25:$C$29,2,0))</f>
        <v>Alta</v>
      </c>
      <c r="U1970" s="198" t="str">
        <f>VLOOKUP($S1970,'Efectividad de Controles'!$B$5:$D$9,3,0)</f>
        <v>Impacto / Probabilidad</v>
      </c>
      <c r="V1970" s="177"/>
      <c r="W1970" s="177"/>
      <c r="X1970" s="178" t="s">
        <v>191</v>
      </c>
      <c r="Y1970" s="178" t="s">
        <v>196</v>
      </c>
      <c r="Z1970" s="198">
        <f>IF( AND($X1970&lt;&gt;"", $Y1970&lt;&gt;""), VLOOKUP( IF(ISERROR(VLOOKUP($X1970,Datos!$B$8:$C$13,2,0)),0,VLOOKUP($X1970,Datos!$B$8:$C$13,2,0)), Datos!$I$9:$N$13, IF(ISERROR(VLOOKUP($Y1970,Datos!$B$17:$C$21,2,0)),0,VLOOKUP($Y1970, Datos!$B$17:$C$21,2,0)+1),  0),  "-")</f>
        <v>25</v>
      </c>
      <c r="AA1970" s="177"/>
      <c r="AB1970" s="177"/>
      <c r="AC1970" s="179"/>
      <c r="AD1970" s="180"/>
      <c r="AE1970" s="198">
        <f t="shared" si="93"/>
        <v>22</v>
      </c>
      <c r="AF1970" s="198">
        <f t="shared" si="94"/>
        <v>25</v>
      </c>
      <c r="AG1970" s="178">
        <v>3</v>
      </c>
      <c r="AH1970" s="198" t="str">
        <f>IF(ISERROR(VLOOKUP($AG1970,Datos!$A$9:$E$13,2,0)),"",VLOOKUP($AG1970,Datos!$A$9:$E$13,2,0))</f>
        <v>3 Moderado</v>
      </c>
      <c r="AI1970" s="197" t="str">
        <f>IF(ISERROR(VLOOKUP($AJ1970,Datos!$D$8:$E$13,2,0)),0,VLOOKUP($AJ1970,Datos!$D$8:$E$13,2,0))</f>
        <v>Extremadamente Dañino</v>
      </c>
      <c r="AJ1970" s="198">
        <f>IF(ISERROR(VLOOKUP($X1970,Datos!$B$8:$E$13,3,0)), 0, VLOOKUP($X1970,Datos!$B$8:$E$13,3,0))</f>
        <v>4</v>
      </c>
      <c r="AK1970" s="198">
        <f>IF(ISERROR(VLOOKUP(AL1970,Datos!D1963:E1968,2,0)),0,VLOOKUP(AL1970,Datos!D1963:E1968,2,0))</f>
        <v>0</v>
      </c>
      <c r="AL1970" s="198">
        <f>IF(ISERROR(VLOOKUP(Y1970,Datos!B1963:E1968,3,0)),0,VLOOKUP(Y1970,Datos!B1963:E1968,3,0))</f>
        <v>0</v>
      </c>
      <c r="AM1970" s="198">
        <f t="shared" si="95"/>
        <v>4</v>
      </c>
      <c r="AN1970" s="198" t="str">
        <f>IF(ISERROR(VLOOKUP($AM1970,Datos!$I$24:$J$28,2,0)),"-",VLOOKUP($AM1970,Datos!$I$24:$J$28,2,0))</f>
        <v>Moderado</v>
      </c>
    </row>
    <row r="1971" spans="1:40" s="199" customFormat="1">
      <c r="A1971" s="196"/>
      <c r="B1971" s="177"/>
      <c r="C1971" s="177"/>
      <c r="D1971" s="177"/>
      <c r="E1971" s="177"/>
      <c r="F1971" s="177"/>
      <c r="G1971" s="177"/>
      <c r="H1971" s="177"/>
      <c r="I1971" s="177"/>
      <c r="J1971" s="177"/>
      <c r="K1971" s="177"/>
      <c r="L1971" s="177"/>
      <c r="M1971" s="178" t="s">
        <v>191</v>
      </c>
      <c r="N1971" s="178" t="s">
        <v>194</v>
      </c>
      <c r="O1971" s="198">
        <f>IF( AND($M1971&lt;&gt;"", $N1971&lt;&gt;""), VLOOKUP( IF(ISERROR(VLOOKUP($M1971,Datos!$B$8:$C$13,2,0)),0,VLOOKUP($M1971,Datos!$B$8:$C$13,2,0)), Datos!$I$9:$N$13, IF(ISERROR(VLOOKUP($N1971,Datos!$B$17:$C$21,2,0)),0,VLOOKUP($N1971, Datos!$B$17:$C$21,2,0)+1),  0),  "-")</f>
        <v>22</v>
      </c>
      <c r="P1971" s="177"/>
      <c r="Q1971" s="177"/>
      <c r="R1971" s="177"/>
      <c r="S1971" s="178" t="s">
        <v>40</v>
      </c>
      <c r="T1971" s="198" t="str">
        <f>IF(ISERROR(VLOOKUP($S1971,Datos!$B$25:$C$29,2,0)),"", VLOOKUP($S1971,Datos!$B$25:$C$29,2,0))</f>
        <v>Alta</v>
      </c>
      <c r="U1971" s="198" t="str">
        <f>VLOOKUP($S1971,'Efectividad de Controles'!$B$5:$D$9,3,0)</f>
        <v>Impacto / Probabilidad</v>
      </c>
      <c r="V1971" s="177"/>
      <c r="W1971" s="177"/>
      <c r="X1971" s="178" t="s">
        <v>191</v>
      </c>
      <c r="Y1971" s="178" t="s">
        <v>196</v>
      </c>
      <c r="Z1971" s="198">
        <f>IF( AND($X1971&lt;&gt;"", $Y1971&lt;&gt;""), VLOOKUP( IF(ISERROR(VLOOKUP($X1971,Datos!$B$8:$C$13,2,0)),0,VLOOKUP($X1971,Datos!$B$8:$C$13,2,0)), Datos!$I$9:$N$13, IF(ISERROR(VLOOKUP($Y1971,Datos!$B$17:$C$21,2,0)),0,VLOOKUP($Y1971, Datos!$B$17:$C$21,2,0)+1),  0),  "-")</f>
        <v>25</v>
      </c>
      <c r="AA1971" s="177"/>
      <c r="AB1971" s="177"/>
      <c r="AC1971" s="179"/>
      <c r="AD1971" s="180"/>
      <c r="AE1971" s="198">
        <f t="shared" si="93"/>
        <v>22</v>
      </c>
      <c r="AF1971" s="198">
        <f t="shared" si="94"/>
        <v>25</v>
      </c>
      <c r="AG1971" s="178">
        <v>3</v>
      </c>
      <c r="AH1971" s="198" t="str">
        <f>IF(ISERROR(VLOOKUP($AG1971,Datos!$A$9:$E$13,2,0)),"",VLOOKUP($AG1971,Datos!$A$9:$E$13,2,0))</f>
        <v>3 Moderado</v>
      </c>
      <c r="AI1971" s="197" t="str">
        <f>IF(ISERROR(VLOOKUP($AJ1971,Datos!$D$8:$E$13,2,0)),0,VLOOKUP($AJ1971,Datos!$D$8:$E$13,2,0))</f>
        <v>Extremadamente Dañino</v>
      </c>
      <c r="AJ1971" s="198">
        <f>IF(ISERROR(VLOOKUP($X1971,Datos!$B$8:$E$13,3,0)), 0, VLOOKUP($X1971,Datos!$B$8:$E$13,3,0))</f>
        <v>4</v>
      </c>
      <c r="AK1971" s="198">
        <f>IF(ISERROR(VLOOKUP(AL1971,Datos!D1964:E1969,2,0)),0,VLOOKUP(AL1971,Datos!D1964:E1969,2,0))</f>
        <v>0</v>
      </c>
      <c r="AL1971" s="198">
        <f>IF(ISERROR(VLOOKUP(Y1971,Datos!B1964:E1969,3,0)),0,VLOOKUP(Y1971,Datos!B1964:E1969,3,0))</f>
        <v>0</v>
      </c>
      <c r="AM1971" s="198">
        <f t="shared" si="95"/>
        <v>4</v>
      </c>
      <c r="AN1971" s="198" t="str">
        <f>IF(ISERROR(VLOOKUP($AM1971,Datos!$I$24:$J$28,2,0)),"-",VLOOKUP($AM1971,Datos!$I$24:$J$28,2,0))</f>
        <v>Moderado</v>
      </c>
    </row>
    <row r="1972" spans="1:40" s="199" customFormat="1">
      <c r="A1972" s="196"/>
      <c r="B1972" s="177"/>
      <c r="C1972" s="177"/>
      <c r="D1972" s="177"/>
      <c r="E1972" s="177"/>
      <c r="F1972" s="177"/>
      <c r="G1972" s="177"/>
      <c r="H1972" s="177"/>
      <c r="I1972" s="177"/>
      <c r="J1972" s="177"/>
      <c r="K1972" s="177"/>
      <c r="L1972" s="177"/>
      <c r="M1972" s="178" t="s">
        <v>191</v>
      </c>
      <c r="N1972" s="178" t="s">
        <v>194</v>
      </c>
      <c r="O1972" s="198">
        <f>IF( AND($M1972&lt;&gt;"", $N1972&lt;&gt;""), VLOOKUP( IF(ISERROR(VLOOKUP($M1972,Datos!$B$8:$C$13,2,0)),0,VLOOKUP($M1972,Datos!$B$8:$C$13,2,0)), Datos!$I$9:$N$13, IF(ISERROR(VLOOKUP($N1972,Datos!$B$17:$C$21,2,0)),0,VLOOKUP($N1972, Datos!$B$17:$C$21,2,0)+1),  0),  "-")</f>
        <v>22</v>
      </c>
      <c r="P1972" s="177"/>
      <c r="Q1972" s="177"/>
      <c r="R1972" s="177"/>
      <c r="S1972" s="178" t="s">
        <v>40</v>
      </c>
      <c r="T1972" s="198" t="str">
        <f>IF(ISERROR(VLOOKUP($S1972,Datos!$B$25:$C$29,2,0)),"", VLOOKUP($S1972,Datos!$B$25:$C$29,2,0))</f>
        <v>Alta</v>
      </c>
      <c r="U1972" s="198" t="str">
        <f>VLOOKUP($S1972,'Efectividad de Controles'!$B$5:$D$9,3,0)</f>
        <v>Impacto / Probabilidad</v>
      </c>
      <c r="V1972" s="177"/>
      <c r="W1972" s="177"/>
      <c r="X1972" s="178" t="s">
        <v>191</v>
      </c>
      <c r="Y1972" s="178" t="s">
        <v>196</v>
      </c>
      <c r="Z1972" s="198">
        <f>IF( AND($X1972&lt;&gt;"", $Y1972&lt;&gt;""), VLOOKUP( IF(ISERROR(VLOOKUP($X1972,Datos!$B$8:$C$13,2,0)),0,VLOOKUP($X1972,Datos!$B$8:$C$13,2,0)), Datos!$I$9:$N$13, IF(ISERROR(VLOOKUP($Y1972,Datos!$B$17:$C$21,2,0)),0,VLOOKUP($Y1972, Datos!$B$17:$C$21,2,0)+1),  0),  "-")</f>
        <v>25</v>
      </c>
      <c r="AA1972" s="177"/>
      <c r="AB1972" s="177"/>
      <c r="AC1972" s="179"/>
      <c r="AD1972" s="180"/>
      <c r="AE1972" s="198">
        <f t="shared" si="93"/>
        <v>22</v>
      </c>
      <c r="AF1972" s="198">
        <f t="shared" si="94"/>
        <v>25</v>
      </c>
      <c r="AG1972" s="178">
        <v>3</v>
      </c>
      <c r="AH1972" s="198" t="str">
        <f>IF(ISERROR(VLOOKUP($AG1972,Datos!$A$9:$E$13,2,0)),"",VLOOKUP($AG1972,Datos!$A$9:$E$13,2,0))</f>
        <v>3 Moderado</v>
      </c>
      <c r="AI1972" s="197" t="str">
        <f>IF(ISERROR(VLOOKUP($AJ1972,Datos!$D$8:$E$13,2,0)),0,VLOOKUP($AJ1972,Datos!$D$8:$E$13,2,0))</f>
        <v>Extremadamente Dañino</v>
      </c>
      <c r="AJ1972" s="198">
        <f>IF(ISERROR(VLOOKUP($X1972,Datos!$B$8:$E$13,3,0)), 0, VLOOKUP($X1972,Datos!$B$8:$E$13,3,0))</f>
        <v>4</v>
      </c>
      <c r="AK1972" s="198">
        <f>IF(ISERROR(VLOOKUP(AL1972,Datos!D1965:E1970,2,0)),0,VLOOKUP(AL1972,Datos!D1965:E1970,2,0))</f>
        <v>0</v>
      </c>
      <c r="AL1972" s="198">
        <f>IF(ISERROR(VLOOKUP(Y1972,Datos!B1965:E1970,3,0)),0,VLOOKUP(Y1972,Datos!B1965:E1970,3,0))</f>
        <v>0</v>
      </c>
      <c r="AM1972" s="198">
        <f t="shared" si="95"/>
        <v>4</v>
      </c>
      <c r="AN1972" s="198" t="str">
        <f>IF(ISERROR(VLOOKUP($AM1972,Datos!$I$24:$J$28,2,0)),"-",VLOOKUP($AM1972,Datos!$I$24:$J$28,2,0))</f>
        <v>Moderado</v>
      </c>
    </row>
    <row r="1973" spans="1:40" s="199" customFormat="1">
      <c r="A1973" s="196"/>
      <c r="B1973" s="177"/>
      <c r="C1973" s="177"/>
      <c r="D1973" s="177"/>
      <c r="E1973" s="177"/>
      <c r="F1973" s="177"/>
      <c r="G1973" s="177"/>
      <c r="H1973" s="177"/>
      <c r="I1973" s="177"/>
      <c r="J1973" s="177"/>
      <c r="K1973" s="177"/>
      <c r="L1973" s="177"/>
      <c r="M1973" s="178" t="s">
        <v>191</v>
      </c>
      <c r="N1973" s="178" t="s">
        <v>194</v>
      </c>
      <c r="O1973" s="198">
        <f>IF( AND($M1973&lt;&gt;"", $N1973&lt;&gt;""), VLOOKUP( IF(ISERROR(VLOOKUP($M1973,Datos!$B$8:$C$13,2,0)),0,VLOOKUP($M1973,Datos!$B$8:$C$13,2,0)), Datos!$I$9:$N$13, IF(ISERROR(VLOOKUP($N1973,Datos!$B$17:$C$21,2,0)),0,VLOOKUP($N1973, Datos!$B$17:$C$21,2,0)+1),  0),  "-")</f>
        <v>22</v>
      </c>
      <c r="P1973" s="177"/>
      <c r="Q1973" s="177"/>
      <c r="R1973" s="177"/>
      <c r="S1973" s="178" t="s">
        <v>40</v>
      </c>
      <c r="T1973" s="198" t="str">
        <f>IF(ISERROR(VLOOKUP($S1973,Datos!$B$25:$C$29,2,0)),"", VLOOKUP($S1973,Datos!$B$25:$C$29,2,0))</f>
        <v>Alta</v>
      </c>
      <c r="U1973" s="198" t="str">
        <f>VLOOKUP($S1973,'Efectividad de Controles'!$B$5:$D$9,3,0)</f>
        <v>Impacto / Probabilidad</v>
      </c>
      <c r="V1973" s="177"/>
      <c r="W1973" s="177"/>
      <c r="X1973" s="178" t="s">
        <v>191</v>
      </c>
      <c r="Y1973" s="178" t="s">
        <v>196</v>
      </c>
      <c r="Z1973" s="198">
        <f>IF( AND($X1973&lt;&gt;"", $Y1973&lt;&gt;""), VLOOKUP( IF(ISERROR(VLOOKUP($X1973,Datos!$B$8:$C$13,2,0)),0,VLOOKUP($X1973,Datos!$B$8:$C$13,2,0)), Datos!$I$9:$N$13, IF(ISERROR(VLOOKUP($Y1973,Datos!$B$17:$C$21,2,0)),0,VLOOKUP($Y1973, Datos!$B$17:$C$21,2,0)+1),  0),  "-")</f>
        <v>25</v>
      </c>
      <c r="AA1973" s="177"/>
      <c r="AB1973" s="177"/>
      <c r="AC1973" s="179"/>
      <c r="AD1973" s="180"/>
      <c r="AE1973" s="198">
        <f t="shared" si="93"/>
        <v>22</v>
      </c>
      <c r="AF1973" s="198">
        <f t="shared" si="94"/>
        <v>25</v>
      </c>
      <c r="AG1973" s="178">
        <v>3</v>
      </c>
      <c r="AH1973" s="198" t="str">
        <f>IF(ISERROR(VLOOKUP($AG1973,Datos!$A$9:$E$13,2,0)),"",VLOOKUP($AG1973,Datos!$A$9:$E$13,2,0))</f>
        <v>3 Moderado</v>
      </c>
      <c r="AI1973" s="197" t="str">
        <f>IF(ISERROR(VLOOKUP($AJ1973,Datos!$D$8:$E$13,2,0)),0,VLOOKUP($AJ1973,Datos!$D$8:$E$13,2,0))</f>
        <v>Extremadamente Dañino</v>
      </c>
      <c r="AJ1973" s="198">
        <f>IF(ISERROR(VLOOKUP($X1973,Datos!$B$8:$E$13,3,0)), 0, VLOOKUP($X1973,Datos!$B$8:$E$13,3,0))</f>
        <v>4</v>
      </c>
      <c r="AK1973" s="198">
        <f>IF(ISERROR(VLOOKUP(AL1973,Datos!D1966:E1971,2,0)),0,VLOOKUP(AL1973,Datos!D1966:E1971,2,0))</f>
        <v>0</v>
      </c>
      <c r="AL1973" s="198">
        <f>IF(ISERROR(VLOOKUP(Y1973,Datos!B1966:E1971,3,0)),0,VLOOKUP(Y1973,Datos!B1966:E1971,3,0))</f>
        <v>0</v>
      </c>
      <c r="AM1973" s="198">
        <f t="shared" si="95"/>
        <v>4</v>
      </c>
      <c r="AN1973" s="198" t="str">
        <f>IF(ISERROR(VLOOKUP($AM1973,Datos!$I$24:$J$28,2,0)),"-",VLOOKUP($AM1973,Datos!$I$24:$J$28,2,0))</f>
        <v>Moderado</v>
      </c>
    </row>
    <row r="1974" spans="1:40" s="199" customFormat="1">
      <c r="A1974" s="196"/>
      <c r="B1974" s="177"/>
      <c r="C1974" s="177"/>
      <c r="D1974" s="177"/>
      <c r="E1974" s="177"/>
      <c r="F1974" s="177"/>
      <c r="G1974" s="177"/>
      <c r="H1974" s="177"/>
      <c r="I1974" s="177"/>
      <c r="J1974" s="177"/>
      <c r="K1974" s="177"/>
      <c r="L1974" s="177"/>
      <c r="M1974" s="178" t="s">
        <v>191</v>
      </c>
      <c r="N1974" s="178" t="s">
        <v>194</v>
      </c>
      <c r="O1974" s="198">
        <f>IF( AND($M1974&lt;&gt;"", $N1974&lt;&gt;""), VLOOKUP( IF(ISERROR(VLOOKUP($M1974,Datos!$B$8:$C$13,2,0)),0,VLOOKUP($M1974,Datos!$B$8:$C$13,2,0)), Datos!$I$9:$N$13, IF(ISERROR(VLOOKUP($N1974,Datos!$B$17:$C$21,2,0)),0,VLOOKUP($N1974, Datos!$B$17:$C$21,2,0)+1),  0),  "-")</f>
        <v>22</v>
      </c>
      <c r="P1974" s="177"/>
      <c r="Q1974" s="177"/>
      <c r="R1974" s="177"/>
      <c r="S1974" s="178" t="s">
        <v>40</v>
      </c>
      <c r="T1974" s="198" t="str">
        <f>IF(ISERROR(VLOOKUP($S1974,Datos!$B$25:$C$29,2,0)),"", VLOOKUP($S1974,Datos!$B$25:$C$29,2,0))</f>
        <v>Alta</v>
      </c>
      <c r="U1974" s="198" t="str">
        <f>VLOOKUP($S1974,'Efectividad de Controles'!$B$5:$D$9,3,0)</f>
        <v>Impacto / Probabilidad</v>
      </c>
      <c r="V1974" s="177"/>
      <c r="W1974" s="177"/>
      <c r="X1974" s="178" t="s">
        <v>191</v>
      </c>
      <c r="Y1974" s="178" t="s">
        <v>196</v>
      </c>
      <c r="Z1974" s="198">
        <f>IF( AND($X1974&lt;&gt;"", $Y1974&lt;&gt;""), VLOOKUP( IF(ISERROR(VLOOKUP($X1974,Datos!$B$8:$C$13,2,0)),0,VLOOKUP($X1974,Datos!$B$8:$C$13,2,0)), Datos!$I$9:$N$13, IF(ISERROR(VLOOKUP($Y1974,Datos!$B$17:$C$21,2,0)),0,VLOOKUP($Y1974, Datos!$B$17:$C$21,2,0)+1),  0),  "-")</f>
        <v>25</v>
      </c>
      <c r="AA1974" s="177"/>
      <c r="AB1974" s="177"/>
      <c r="AC1974" s="179"/>
      <c r="AD1974" s="180"/>
      <c r="AE1974" s="198">
        <f t="shared" si="93"/>
        <v>22</v>
      </c>
      <c r="AF1974" s="198">
        <f t="shared" si="94"/>
        <v>25</v>
      </c>
      <c r="AG1974" s="178">
        <v>3</v>
      </c>
      <c r="AH1974" s="198" t="str">
        <f>IF(ISERROR(VLOOKUP($AG1974,Datos!$A$9:$E$13,2,0)),"",VLOOKUP($AG1974,Datos!$A$9:$E$13,2,0))</f>
        <v>3 Moderado</v>
      </c>
      <c r="AI1974" s="197" t="str">
        <f>IF(ISERROR(VLOOKUP($AJ1974,Datos!$D$8:$E$13,2,0)),0,VLOOKUP($AJ1974,Datos!$D$8:$E$13,2,0))</f>
        <v>Extremadamente Dañino</v>
      </c>
      <c r="AJ1974" s="198">
        <f>IF(ISERROR(VLOOKUP($X1974,Datos!$B$8:$E$13,3,0)), 0, VLOOKUP($X1974,Datos!$B$8:$E$13,3,0))</f>
        <v>4</v>
      </c>
      <c r="AK1974" s="198">
        <f>IF(ISERROR(VLOOKUP(AL1974,Datos!D1967:E1972,2,0)),0,VLOOKUP(AL1974,Datos!D1967:E1972,2,0))</f>
        <v>0</v>
      </c>
      <c r="AL1974" s="198">
        <f>IF(ISERROR(VLOOKUP(Y1974,Datos!B1967:E1972,3,0)),0,VLOOKUP(Y1974,Datos!B1967:E1972,3,0))</f>
        <v>0</v>
      </c>
      <c r="AM1974" s="198">
        <f t="shared" si="95"/>
        <v>4</v>
      </c>
      <c r="AN1974" s="198" t="str">
        <f>IF(ISERROR(VLOOKUP($AM1974,Datos!$I$24:$J$28,2,0)),"-",VLOOKUP($AM1974,Datos!$I$24:$J$28,2,0))</f>
        <v>Moderado</v>
      </c>
    </row>
    <row r="1975" spans="1:40" s="199" customFormat="1">
      <c r="A1975" s="196"/>
      <c r="B1975" s="177"/>
      <c r="C1975" s="177"/>
      <c r="D1975" s="177"/>
      <c r="E1975" s="177"/>
      <c r="F1975" s="177"/>
      <c r="G1975" s="177"/>
      <c r="H1975" s="177"/>
      <c r="I1975" s="177"/>
      <c r="J1975" s="177"/>
      <c r="K1975" s="177"/>
      <c r="L1975" s="177"/>
      <c r="M1975" s="178" t="s">
        <v>191</v>
      </c>
      <c r="N1975" s="178" t="s">
        <v>194</v>
      </c>
      <c r="O1975" s="198">
        <f>IF( AND($M1975&lt;&gt;"", $N1975&lt;&gt;""), VLOOKUP( IF(ISERROR(VLOOKUP($M1975,Datos!$B$8:$C$13,2,0)),0,VLOOKUP($M1975,Datos!$B$8:$C$13,2,0)), Datos!$I$9:$N$13, IF(ISERROR(VLOOKUP($N1975,Datos!$B$17:$C$21,2,0)),0,VLOOKUP($N1975, Datos!$B$17:$C$21,2,0)+1),  0),  "-")</f>
        <v>22</v>
      </c>
      <c r="P1975" s="177"/>
      <c r="Q1975" s="177"/>
      <c r="R1975" s="177"/>
      <c r="S1975" s="178" t="s">
        <v>40</v>
      </c>
      <c r="T1975" s="198" t="str">
        <f>IF(ISERROR(VLOOKUP($S1975,Datos!$B$25:$C$29,2,0)),"", VLOOKUP($S1975,Datos!$B$25:$C$29,2,0))</f>
        <v>Alta</v>
      </c>
      <c r="U1975" s="198" t="str">
        <f>VLOOKUP($S1975,'Efectividad de Controles'!$B$5:$D$9,3,0)</f>
        <v>Impacto / Probabilidad</v>
      </c>
      <c r="V1975" s="177"/>
      <c r="W1975" s="177"/>
      <c r="X1975" s="178" t="s">
        <v>191</v>
      </c>
      <c r="Y1975" s="178" t="s">
        <v>196</v>
      </c>
      <c r="Z1975" s="198">
        <f>IF( AND($X1975&lt;&gt;"", $Y1975&lt;&gt;""), VLOOKUP( IF(ISERROR(VLOOKUP($X1975,Datos!$B$8:$C$13,2,0)),0,VLOOKUP($X1975,Datos!$B$8:$C$13,2,0)), Datos!$I$9:$N$13, IF(ISERROR(VLOOKUP($Y1975,Datos!$B$17:$C$21,2,0)),0,VLOOKUP($Y1975, Datos!$B$17:$C$21,2,0)+1),  0),  "-")</f>
        <v>25</v>
      </c>
      <c r="AA1975" s="177"/>
      <c r="AB1975" s="177"/>
      <c r="AC1975" s="179"/>
      <c r="AD1975" s="180"/>
      <c r="AE1975" s="198">
        <f t="shared" si="93"/>
        <v>22</v>
      </c>
      <c r="AF1975" s="198">
        <f t="shared" si="94"/>
        <v>25</v>
      </c>
      <c r="AG1975" s="178">
        <v>3</v>
      </c>
      <c r="AH1975" s="198" t="str">
        <f>IF(ISERROR(VLOOKUP($AG1975,Datos!$A$9:$E$13,2,0)),"",VLOOKUP($AG1975,Datos!$A$9:$E$13,2,0))</f>
        <v>3 Moderado</v>
      </c>
      <c r="AI1975" s="197" t="str">
        <f>IF(ISERROR(VLOOKUP($AJ1975,Datos!$D$8:$E$13,2,0)),0,VLOOKUP($AJ1975,Datos!$D$8:$E$13,2,0))</f>
        <v>Extremadamente Dañino</v>
      </c>
      <c r="AJ1975" s="198">
        <f>IF(ISERROR(VLOOKUP($X1975,Datos!$B$8:$E$13,3,0)), 0, VLOOKUP($X1975,Datos!$B$8:$E$13,3,0))</f>
        <v>4</v>
      </c>
      <c r="AK1975" s="198">
        <f>IF(ISERROR(VLOOKUP(AL1975,Datos!D1968:E1973,2,0)),0,VLOOKUP(AL1975,Datos!D1968:E1973,2,0))</f>
        <v>0</v>
      </c>
      <c r="AL1975" s="198">
        <f>IF(ISERROR(VLOOKUP(Y1975,Datos!B1968:E1973,3,0)),0,VLOOKUP(Y1975,Datos!B1968:E1973,3,0))</f>
        <v>0</v>
      </c>
      <c r="AM1975" s="198">
        <f t="shared" si="95"/>
        <v>4</v>
      </c>
      <c r="AN1975" s="198" t="str">
        <f>IF(ISERROR(VLOOKUP($AM1975,Datos!$I$24:$J$28,2,0)),"-",VLOOKUP($AM1975,Datos!$I$24:$J$28,2,0))</f>
        <v>Moderado</v>
      </c>
    </row>
    <row r="1976" spans="1:40" s="199" customFormat="1">
      <c r="A1976" s="196"/>
      <c r="B1976" s="177"/>
      <c r="C1976" s="177"/>
      <c r="D1976" s="177"/>
      <c r="E1976" s="177"/>
      <c r="F1976" s="177"/>
      <c r="G1976" s="177"/>
      <c r="H1976" s="177"/>
      <c r="I1976" s="177"/>
      <c r="J1976" s="177"/>
      <c r="K1976" s="177"/>
      <c r="L1976" s="177"/>
      <c r="M1976" s="178" t="s">
        <v>191</v>
      </c>
      <c r="N1976" s="178" t="s">
        <v>194</v>
      </c>
      <c r="O1976" s="198">
        <f>IF( AND($M1976&lt;&gt;"", $N1976&lt;&gt;""), VLOOKUP( IF(ISERROR(VLOOKUP($M1976,Datos!$B$8:$C$13,2,0)),0,VLOOKUP($M1976,Datos!$B$8:$C$13,2,0)), Datos!$I$9:$N$13, IF(ISERROR(VLOOKUP($N1976,Datos!$B$17:$C$21,2,0)),0,VLOOKUP($N1976, Datos!$B$17:$C$21,2,0)+1),  0),  "-")</f>
        <v>22</v>
      </c>
      <c r="P1976" s="177"/>
      <c r="Q1976" s="177"/>
      <c r="R1976" s="177"/>
      <c r="S1976" s="178" t="s">
        <v>40</v>
      </c>
      <c r="T1976" s="198" t="str">
        <f>IF(ISERROR(VLOOKUP($S1976,Datos!$B$25:$C$29,2,0)),"", VLOOKUP($S1976,Datos!$B$25:$C$29,2,0))</f>
        <v>Alta</v>
      </c>
      <c r="U1976" s="198" t="str">
        <f>VLOOKUP($S1976,'Efectividad de Controles'!$B$5:$D$9,3,0)</f>
        <v>Impacto / Probabilidad</v>
      </c>
      <c r="V1976" s="177"/>
      <c r="W1976" s="177"/>
      <c r="X1976" s="178" t="s">
        <v>191</v>
      </c>
      <c r="Y1976" s="178" t="s">
        <v>196</v>
      </c>
      <c r="Z1976" s="198">
        <f>IF( AND($X1976&lt;&gt;"", $Y1976&lt;&gt;""), VLOOKUP( IF(ISERROR(VLOOKUP($X1976,Datos!$B$8:$C$13,2,0)),0,VLOOKUP($X1976,Datos!$B$8:$C$13,2,0)), Datos!$I$9:$N$13, IF(ISERROR(VLOOKUP($Y1976,Datos!$B$17:$C$21,2,0)),0,VLOOKUP($Y1976, Datos!$B$17:$C$21,2,0)+1),  0),  "-")</f>
        <v>25</v>
      </c>
      <c r="AA1976" s="177"/>
      <c r="AB1976" s="177"/>
      <c r="AC1976" s="179"/>
      <c r="AD1976" s="180"/>
      <c r="AE1976" s="198">
        <f t="shared" si="93"/>
        <v>22</v>
      </c>
      <c r="AF1976" s="198">
        <f t="shared" si="94"/>
        <v>25</v>
      </c>
      <c r="AG1976" s="178">
        <v>3</v>
      </c>
      <c r="AH1976" s="198" t="str">
        <f>IF(ISERROR(VLOOKUP($AG1976,Datos!$A$9:$E$13,2,0)),"",VLOOKUP($AG1976,Datos!$A$9:$E$13,2,0))</f>
        <v>3 Moderado</v>
      </c>
      <c r="AI1976" s="197" t="str">
        <f>IF(ISERROR(VLOOKUP($AJ1976,Datos!$D$8:$E$13,2,0)),0,VLOOKUP($AJ1976,Datos!$D$8:$E$13,2,0))</f>
        <v>Extremadamente Dañino</v>
      </c>
      <c r="AJ1976" s="198">
        <f>IF(ISERROR(VLOOKUP($X1976,Datos!$B$8:$E$13,3,0)), 0, VLOOKUP($X1976,Datos!$B$8:$E$13,3,0))</f>
        <v>4</v>
      </c>
      <c r="AK1976" s="198">
        <f>IF(ISERROR(VLOOKUP(AL1976,Datos!D1969:E1974,2,0)),0,VLOOKUP(AL1976,Datos!D1969:E1974,2,0))</f>
        <v>0</v>
      </c>
      <c r="AL1976" s="198">
        <f>IF(ISERROR(VLOOKUP(Y1976,Datos!B1969:E1974,3,0)),0,VLOOKUP(Y1976,Datos!B1969:E1974,3,0))</f>
        <v>0</v>
      </c>
      <c r="AM1976" s="198">
        <f t="shared" si="95"/>
        <v>4</v>
      </c>
      <c r="AN1976" s="198" t="str">
        <f>IF(ISERROR(VLOOKUP($AM1976,Datos!$I$24:$J$28,2,0)),"-",VLOOKUP($AM1976,Datos!$I$24:$J$28,2,0))</f>
        <v>Moderado</v>
      </c>
    </row>
    <row r="1977" spans="1:40" s="199" customFormat="1">
      <c r="A1977" s="196"/>
      <c r="B1977" s="177"/>
      <c r="C1977" s="177"/>
      <c r="D1977" s="177"/>
      <c r="E1977" s="177"/>
      <c r="F1977" s="177"/>
      <c r="G1977" s="177"/>
      <c r="H1977" s="177"/>
      <c r="I1977" s="177"/>
      <c r="J1977" s="177"/>
      <c r="K1977" s="177"/>
      <c r="L1977" s="177"/>
      <c r="M1977" s="178" t="s">
        <v>191</v>
      </c>
      <c r="N1977" s="178" t="s">
        <v>194</v>
      </c>
      <c r="O1977" s="198">
        <f>IF( AND($M1977&lt;&gt;"", $N1977&lt;&gt;""), VLOOKUP( IF(ISERROR(VLOOKUP($M1977,Datos!$B$8:$C$13,2,0)),0,VLOOKUP($M1977,Datos!$B$8:$C$13,2,0)), Datos!$I$9:$N$13, IF(ISERROR(VLOOKUP($N1977,Datos!$B$17:$C$21,2,0)),0,VLOOKUP($N1977, Datos!$B$17:$C$21,2,0)+1),  0),  "-")</f>
        <v>22</v>
      </c>
      <c r="P1977" s="177"/>
      <c r="Q1977" s="177"/>
      <c r="R1977" s="177"/>
      <c r="S1977" s="178" t="s">
        <v>40</v>
      </c>
      <c r="T1977" s="198" t="str">
        <f>IF(ISERROR(VLOOKUP($S1977,Datos!$B$25:$C$29,2,0)),"", VLOOKUP($S1977,Datos!$B$25:$C$29,2,0))</f>
        <v>Alta</v>
      </c>
      <c r="U1977" s="198" t="str">
        <f>VLOOKUP($S1977,'Efectividad de Controles'!$B$5:$D$9,3,0)</f>
        <v>Impacto / Probabilidad</v>
      </c>
      <c r="V1977" s="177"/>
      <c r="W1977" s="177"/>
      <c r="X1977" s="178" t="s">
        <v>191</v>
      </c>
      <c r="Y1977" s="178" t="s">
        <v>196</v>
      </c>
      <c r="Z1977" s="198">
        <f>IF( AND($X1977&lt;&gt;"", $Y1977&lt;&gt;""), VLOOKUP( IF(ISERROR(VLOOKUP($X1977,Datos!$B$8:$C$13,2,0)),0,VLOOKUP($X1977,Datos!$B$8:$C$13,2,0)), Datos!$I$9:$N$13, IF(ISERROR(VLOOKUP($Y1977,Datos!$B$17:$C$21,2,0)),0,VLOOKUP($Y1977, Datos!$B$17:$C$21,2,0)+1),  0),  "-")</f>
        <v>25</v>
      </c>
      <c r="AA1977" s="177"/>
      <c r="AB1977" s="177"/>
      <c r="AC1977" s="179"/>
      <c r="AD1977" s="180"/>
      <c r="AE1977" s="198">
        <f t="shared" si="93"/>
        <v>22</v>
      </c>
      <c r="AF1977" s="198">
        <f t="shared" si="94"/>
        <v>25</v>
      </c>
      <c r="AG1977" s="178">
        <v>3</v>
      </c>
      <c r="AH1977" s="198" t="str">
        <f>IF(ISERROR(VLOOKUP($AG1977,Datos!$A$9:$E$13,2,0)),"",VLOOKUP($AG1977,Datos!$A$9:$E$13,2,0))</f>
        <v>3 Moderado</v>
      </c>
      <c r="AI1977" s="197" t="str">
        <f>IF(ISERROR(VLOOKUP($AJ1977,Datos!$D$8:$E$13,2,0)),0,VLOOKUP($AJ1977,Datos!$D$8:$E$13,2,0))</f>
        <v>Extremadamente Dañino</v>
      </c>
      <c r="AJ1977" s="198">
        <f>IF(ISERROR(VLOOKUP($X1977,Datos!$B$8:$E$13,3,0)), 0, VLOOKUP($X1977,Datos!$B$8:$E$13,3,0))</f>
        <v>4</v>
      </c>
      <c r="AK1977" s="198">
        <f>IF(ISERROR(VLOOKUP(AL1977,Datos!D1970:E1975,2,0)),0,VLOOKUP(AL1977,Datos!D1970:E1975,2,0))</f>
        <v>0</v>
      </c>
      <c r="AL1977" s="198">
        <f>IF(ISERROR(VLOOKUP(Y1977,Datos!B1970:E1975,3,0)),0,VLOOKUP(Y1977,Datos!B1970:E1975,3,0))</f>
        <v>0</v>
      </c>
      <c r="AM1977" s="198">
        <f t="shared" si="95"/>
        <v>4</v>
      </c>
      <c r="AN1977" s="198" t="str">
        <f>IF(ISERROR(VLOOKUP($AM1977,Datos!$I$24:$J$28,2,0)),"-",VLOOKUP($AM1977,Datos!$I$24:$J$28,2,0))</f>
        <v>Moderado</v>
      </c>
    </row>
    <row r="1978" spans="1:40" s="199" customFormat="1">
      <c r="A1978" s="196"/>
      <c r="B1978" s="177"/>
      <c r="C1978" s="177"/>
      <c r="D1978" s="177"/>
      <c r="E1978" s="177"/>
      <c r="F1978" s="177"/>
      <c r="G1978" s="177"/>
      <c r="H1978" s="177"/>
      <c r="I1978" s="177"/>
      <c r="J1978" s="177"/>
      <c r="K1978" s="177"/>
      <c r="L1978" s="177"/>
      <c r="M1978" s="178" t="s">
        <v>191</v>
      </c>
      <c r="N1978" s="178" t="s">
        <v>194</v>
      </c>
      <c r="O1978" s="198">
        <f>IF( AND($M1978&lt;&gt;"", $N1978&lt;&gt;""), VLOOKUP( IF(ISERROR(VLOOKUP($M1978,Datos!$B$8:$C$13,2,0)),0,VLOOKUP($M1978,Datos!$B$8:$C$13,2,0)), Datos!$I$9:$N$13, IF(ISERROR(VLOOKUP($N1978,Datos!$B$17:$C$21,2,0)),0,VLOOKUP($N1978, Datos!$B$17:$C$21,2,0)+1),  0),  "-")</f>
        <v>22</v>
      </c>
      <c r="P1978" s="177"/>
      <c r="Q1978" s="177"/>
      <c r="R1978" s="177"/>
      <c r="S1978" s="178" t="s">
        <v>40</v>
      </c>
      <c r="T1978" s="198" t="str">
        <f>IF(ISERROR(VLOOKUP($S1978,Datos!$B$25:$C$29,2,0)),"", VLOOKUP($S1978,Datos!$B$25:$C$29,2,0))</f>
        <v>Alta</v>
      </c>
      <c r="U1978" s="198" t="str">
        <f>VLOOKUP($S1978,'Efectividad de Controles'!$B$5:$D$9,3,0)</f>
        <v>Impacto / Probabilidad</v>
      </c>
      <c r="V1978" s="177"/>
      <c r="W1978" s="177"/>
      <c r="X1978" s="178" t="s">
        <v>191</v>
      </c>
      <c r="Y1978" s="178" t="s">
        <v>196</v>
      </c>
      <c r="Z1978" s="198">
        <f>IF( AND($X1978&lt;&gt;"", $Y1978&lt;&gt;""), VLOOKUP( IF(ISERROR(VLOOKUP($X1978,Datos!$B$8:$C$13,2,0)),0,VLOOKUP($X1978,Datos!$B$8:$C$13,2,0)), Datos!$I$9:$N$13, IF(ISERROR(VLOOKUP($Y1978,Datos!$B$17:$C$21,2,0)),0,VLOOKUP($Y1978, Datos!$B$17:$C$21,2,0)+1),  0),  "-")</f>
        <v>25</v>
      </c>
      <c r="AA1978" s="177"/>
      <c r="AB1978" s="177"/>
      <c r="AC1978" s="179"/>
      <c r="AD1978" s="180"/>
      <c r="AE1978" s="198">
        <f t="shared" si="93"/>
        <v>22</v>
      </c>
      <c r="AF1978" s="198">
        <f t="shared" si="94"/>
        <v>25</v>
      </c>
      <c r="AG1978" s="178">
        <v>3</v>
      </c>
      <c r="AH1978" s="198" t="str">
        <f>IF(ISERROR(VLOOKUP($AG1978,Datos!$A$9:$E$13,2,0)),"",VLOOKUP($AG1978,Datos!$A$9:$E$13,2,0))</f>
        <v>3 Moderado</v>
      </c>
      <c r="AI1978" s="197" t="str">
        <f>IF(ISERROR(VLOOKUP($AJ1978,Datos!$D$8:$E$13,2,0)),0,VLOOKUP($AJ1978,Datos!$D$8:$E$13,2,0))</f>
        <v>Extremadamente Dañino</v>
      </c>
      <c r="AJ1978" s="198">
        <f>IF(ISERROR(VLOOKUP($X1978,Datos!$B$8:$E$13,3,0)), 0, VLOOKUP($X1978,Datos!$B$8:$E$13,3,0))</f>
        <v>4</v>
      </c>
      <c r="AK1978" s="198">
        <f>IF(ISERROR(VLOOKUP(AL1978,Datos!D1971:E1976,2,0)),0,VLOOKUP(AL1978,Datos!D1971:E1976,2,0))</f>
        <v>0</v>
      </c>
      <c r="AL1978" s="198">
        <f>IF(ISERROR(VLOOKUP(Y1978,Datos!B1971:E1976,3,0)),0,VLOOKUP(Y1978,Datos!B1971:E1976,3,0))</f>
        <v>0</v>
      </c>
      <c r="AM1978" s="198">
        <f t="shared" si="95"/>
        <v>4</v>
      </c>
      <c r="AN1978" s="198" t="str">
        <f>IF(ISERROR(VLOOKUP($AM1978,Datos!$I$24:$J$28,2,0)),"-",VLOOKUP($AM1978,Datos!$I$24:$J$28,2,0))</f>
        <v>Moderado</v>
      </c>
    </row>
    <row r="1979" spans="1:40" s="199" customFormat="1">
      <c r="A1979" s="196"/>
      <c r="B1979" s="177"/>
      <c r="C1979" s="177"/>
      <c r="D1979" s="177"/>
      <c r="E1979" s="177"/>
      <c r="F1979" s="177"/>
      <c r="G1979" s="177"/>
      <c r="H1979" s="177"/>
      <c r="I1979" s="177"/>
      <c r="J1979" s="177"/>
      <c r="K1979" s="177"/>
      <c r="L1979" s="177"/>
      <c r="M1979" s="178" t="s">
        <v>191</v>
      </c>
      <c r="N1979" s="178" t="s">
        <v>194</v>
      </c>
      <c r="O1979" s="198">
        <f>IF( AND($M1979&lt;&gt;"", $N1979&lt;&gt;""), VLOOKUP( IF(ISERROR(VLOOKUP($M1979,Datos!$B$8:$C$13,2,0)),0,VLOOKUP($M1979,Datos!$B$8:$C$13,2,0)), Datos!$I$9:$N$13, IF(ISERROR(VLOOKUP($N1979,Datos!$B$17:$C$21,2,0)),0,VLOOKUP($N1979, Datos!$B$17:$C$21,2,0)+1),  0),  "-")</f>
        <v>22</v>
      </c>
      <c r="P1979" s="177"/>
      <c r="Q1979" s="177"/>
      <c r="R1979" s="177"/>
      <c r="S1979" s="178" t="s">
        <v>40</v>
      </c>
      <c r="T1979" s="198" t="str">
        <f>IF(ISERROR(VLOOKUP($S1979,Datos!$B$25:$C$29,2,0)),"", VLOOKUP($S1979,Datos!$B$25:$C$29,2,0))</f>
        <v>Alta</v>
      </c>
      <c r="U1979" s="198" t="str">
        <f>VLOOKUP($S1979,'Efectividad de Controles'!$B$5:$D$9,3,0)</f>
        <v>Impacto / Probabilidad</v>
      </c>
      <c r="V1979" s="177"/>
      <c r="W1979" s="177"/>
      <c r="X1979" s="178" t="s">
        <v>191</v>
      </c>
      <c r="Y1979" s="178" t="s">
        <v>196</v>
      </c>
      <c r="Z1979" s="198">
        <f>IF( AND($X1979&lt;&gt;"", $Y1979&lt;&gt;""), VLOOKUP( IF(ISERROR(VLOOKUP($X1979,Datos!$B$8:$C$13,2,0)),0,VLOOKUP($X1979,Datos!$B$8:$C$13,2,0)), Datos!$I$9:$N$13, IF(ISERROR(VLOOKUP($Y1979,Datos!$B$17:$C$21,2,0)),0,VLOOKUP($Y1979, Datos!$B$17:$C$21,2,0)+1),  0),  "-")</f>
        <v>25</v>
      </c>
      <c r="AA1979" s="177"/>
      <c r="AB1979" s="177"/>
      <c r="AC1979" s="179"/>
      <c r="AD1979" s="180"/>
      <c r="AE1979" s="198">
        <f t="shared" si="93"/>
        <v>22</v>
      </c>
      <c r="AF1979" s="198">
        <f t="shared" si="94"/>
        <v>25</v>
      </c>
      <c r="AG1979" s="178">
        <v>3</v>
      </c>
      <c r="AH1979" s="198" t="str">
        <f>IF(ISERROR(VLOOKUP($AG1979,Datos!$A$9:$E$13,2,0)),"",VLOOKUP($AG1979,Datos!$A$9:$E$13,2,0))</f>
        <v>3 Moderado</v>
      </c>
      <c r="AI1979" s="197" t="str">
        <f>IF(ISERROR(VLOOKUP($AJ1979,Datos!$D$8:$E$13,2,0)),0,VLOOKUP($AJ1979,Datos!$D$8:$E$13,2,0))</f>
        <v>Extremadamente Dañino</v>
      </c>
      <c r="AJ1979" s="198">
        <f>IF(ISERROR(VLOOKUP($X1979,Datos!$B$8:$E$13,3,0)), 0, VLOOKUP($X1979,Datos!$B$8:$E$13,3,0))</f>
        <v>4</v>
      </c>
      <c r="AK1979" s="198">
        <f>IF(ISERROR(VLOOKUP(AL1979,Datos!D1972:E1977,2,0)),0,VLOOKUP(AL1979,Datos!D1972:E1977,2,0))</f>
        <v>0</v>
      </c>
      <c r="AL1979" s="198">
        <f>IF(ISERROR(VLOOKUP(Y1979,Datos!B1972:E1977,3,0)),0,VLOOKUP(Y1979,Datos!B1972:E1977,3,0))</f>
        <v>0</v>
      </c>
      <c r="AM1979" s="198">
        <f t="shared" si="95"/>
        <v>4</v>
      </c>
      <c r="AN1979" s="198" t="str">
        <f>IF(ISERROR(VLOOKUP($AM1979,Datos!$I$24:$J$28,2,0)),"-",VLOOKUP($AM1979,Datos!$I$24:$J$28,2,0))</f>
        <v>Moderado</v>
      </c>
    </row>
    <row r="1980" spans="1:40" s="199" customFormat="1">
      <c r="A1980" s="196"/>
      <c r="B1980" s="177"/>
      <c r="C1980" s="177"/>
      <c r="D1980" s="177"/>
      <c r="E1980" s="177"/>
      <c r="F1980" s="177"/>
      <c r="G1980" s="177"/>
      <c r="H1980" s="177"/>
      <c r="I1980" s="177"/>
      <c r="J1980" s="177"/>
      <c r="K1980" s="177"/>
      <c r="L1980" s="177"/>
      <c r="M1980" s="178" t="s">
        <v>191</v>
      </c>
      <c r="N1980" s="178" t="s">
        <v>194</v>
      </c>
      <c r="O1980" s="198">
        <f>IF( AND($M1980&lt;&gt;"", $N1980&lt;&gt;""), VLOOKUP( IF(ISERROR(VLOOKUP($M1980,Datos!$B$8:$C$13,2,0)),0,VLOOKUP($M1980,Datos!$B$8:$C$13,2,0)), Datos!$I$9:$N$13, IF(ISERROR(VLOOKUP($N1980,Datos!$B$17:$C$21,2,0)),0,VLOOKUP($N1980, Datos!$B$17:$C$21,2,0)+1),  0),  "-")</f>
        <v>22</v>
      </c>
      <c r="P1980" s="177"/>
      <c r="Q1980" s="177"/>
      <c r="R1980" s="177"/>
      <c r="S1980" s="178" t="s">
        <v>40</v>
      </c>
      <c r="T1980" s="198" t="str">
        <f>IF(ISERROR(VLOOKUP($S1980,Datos!$B$25:$C$29,2,0)),"", VLOOKUP($S1980,Datos!$B$25:$C$29,2,0))</f>
        <v>Alta</v>
      </c>
      <c r="U1980" s="198" t="str">
        <f>VLOOKUP($S1980,'Efectividad de Controles'!$B$5:$D$9,3,0)</f>
        <v>Impacto / Probabilidad</v>
      </c>
      <c r="V1980" s="177"/>
      <c r="W1980" s="177"/>
      <c r="X1980" s="178" t="s">
        <v>191</v>
      </c>
      <c r="Y1980" s="178" t="s">
        <v>196</v>
      </c>
      <c r="Z1980" s="198">
        <f>IF( AND($X1980&lt;&gt;"", $Y1980&lt;&gt;""), VLOOKUP( IF(ISERROR(VLOOKUP($X1980,Datos!$B$8:$C$13,2,0)),0,VLOOKUP($X1980,Datos!$B$8:$C$13,2,0)), Datos!$I$9:$N$13, IF(ISERROR(VLOOKUP($Y1980,Datos!$B$17:$C$21,2,0)),0,VLOOKUP($Y1980, Datos!$B$17:$C$21,2,0)+1),  0),  "-")</f>
        <v>25</v>
      </c>
      <c r="AA1980" s="177"/>
      <c r="AB1980" s="177"/>
      <c r="AC1980" s="179"/>
      <c r="AD1980" s="180"/>
      <c r="AE1980" s="198">
        <f t="shared" si="93"/>
        <v>22</v>
      </c>
      <c r="AF1980" s="198">
        <f t="shared" si="94"/>
        <v>25</v>
      </c>
      <c r="AG1980" s="178">
        <v>3</v>
      </c>
      <c r="AH1980" s="198" t="str">
        <f>IF(ISERROR(VLOOKUP($AG1980,Datos!$A$9:$E$13,2,0)),"",VLOOKUP($AG1980,Datos!$A$9:$E$13,2,0))</f>
        <v>3 Moderado</v>
      </c>
      <c r="AI1980" s="197" t="str">
        <f>IF(ISERROR(VLOOKUP($AJ1980,Datos!$D$8:$E$13,2,0)),0,VLOOKUP($AJ1980,Datos!$D$8:$E$13,2,0))</f>
        <v>Extremadamente Dañino</v>
      </c>
      <c r="AJ1980" s="198">
        <f>IF(ISERROR(VLOOKUP($X1980,Datos!$B$8:$E$13,3,0)), 0, VLOOKUP($X1980,Datos!$B$8:$E$13,3,0))</f>
        <v>4</v>
      </c>
      <c r="AK1980" s="198">
        <f>IF(ISERROR(VLOOKUP(AL1980,Datos!D1973:E1978,2,0)),0,VLOOKUP(AL1980,Datos!D1973:E1978,2,0))</f>
        <v>0</v>
      </c>
      <c r="AL1980" s="198">
        <f>IF(ISERROR(VLOOKUP(Y1980,Datos!B1973:E1978,3,0)),0,VLOOKUP(Y1980,Datos!B1973:E1978,3,0))</f>
        <v>0</v>
      </c>
      <c r="AM1980" s="198">
        <f t="shared" si="95"/>
        <v>4</v>
      </c>
      <c r="AN1980" s="198" t="str">
        <f>IF(ISERROR(VLOOKUP($AM1980,Datos!$I$24:$J$28,2,0)),"-",VLOOKUP($AM1980,Datos!$I$24:$J$28,2,0))</f>
        <v>Moderado</v>
      </c>
    </row>
    <row r="1981" spans="1:40" s="199" customFormat="1">
      <c r="A1981" s="196"/>
      <c r="B1981" s="177"/>
      <c r="C1981" s="177"/>
      <c r="D1981" s="177"/>
      <c r="E1981" s="177"/>
      <c r="F1981" s="177"/>
      <c r="G1981" s="177"/>
      <c r="H1981" s="177"/>
      <c r="I1981" s="177"/>
      <c r="J1981" s="177"/>
      <c r="K1981" s="177"/>
      <c r="L1981" s="177"/>
      <c r="M1981" s="178" t="s">
        <v>191</v>
      </c>
      <c r="N1981" s="178" t="s">
        <v>194</v>
      </c>
      <c r="O1981" s="198">
        <f>IF( AND($M1981&lt;&gt;"", $N1981&lt;&gt;""), VLOOKUP( IF(ISERROR(VLOOKUP($M1981,Datos!$B$8:$C$13,2,0)),0,VLOOKUP($M1981,Datos!$B$8:$C$13,2,0)), Datos!$I$9:$N$13, IF(ISERROR(VLOOKUP($N1981,Datos!$B$17:$C$21,2,0)),0,VLOOKUP($N1981, Datos!$B$17:$C$21,2,0)+1),  0),  "-")</f>
        <v>22</v>
      </c>
      <c r="P1981" s="177"/>
      <c r="Q1981" s="177"/>
      <c r="R1981" s="177"/>
      <c r="S1981" s="178" t="s">
        <v>40</v>
      </c>
      <c r="T1981" s="198" t="str">
        <f>IF(ISERROR(VLOOKUP($S1981,Datos!$B$25:$C$29,2,0)),"", VLOOKUP($S1981,Datos!$B$25:$C$29,2,0))</f>
        <v>Alta</v>
      </c>
      <c r="U1981" s="198" t="str">
        <f>VLOOKUP($S1981,'Efectividad de Controles'!$B$5:$D$9,3,0)</f>
        <v>Impacto / Probabilidad</v>
      </c>
      <c r="V1981" s="177"/>
      <c r="W1981" s="177"/>
      <c r="X1981" s="178" t="s">
        <v>191</v>
      </c>
      <c r="Y1981" s="178" t="s">
        <v>196</v>
      </c>
      <c r="Z1981" s="198">
        <f>IF( AND($X1981&lt;&gt;"", $Y1981&lt;&gt;""), VLOOKUP( IF(ISERROR(VLOOKUP($X1981,Datos!$B$8:$C$13,2,0)),0,VLOOKUP($X1981,Datos!$B$8:$C$13,2,0)), Datos!$I$9:$N$13, IF(ISERROR(VLOOKUP($Y1981,Datos!$B$17:$C$21,2,0)),0,VLOOKUP($Y1981, Datos!$B$17:$C$21,2,0)+1),  0),  "-")</f>
        <v>25</v>
      </c>
      <c r="AA1981" s="177"/>
      <c r="AB1981" s="177"/>
      <c r="AC1981" s="179"/>
      <c r="AD1981" s="180"/>
      <c r="AE1981" s="198">
        <f t="shared" si="93"/>
        <v>22</v>
      </c>
      <c r="AF1981" s="198">
        <f t="shared" si="94"/>
        <v>25</v>
      </c>
      <c r="AG1981" s="178">
        <v>3</v>
      </c>
      <c r="AH1981" s="198" t="str">
        <f>IF(ISERROR(VLOOKUP($AG1981,Datos!$A$9:$E$13,2,0)),"",VLOOKUP($AG1981,Datos!$A$9:$E$13,2,0))</f>
        <v>3 Moderado</v>
      </c>
      <c r="AI1981" s="197" t="str">
        <f>IF(ISERROR(VLOOKUP($AJ1981,Datos!$D$8:$E$13,2,0)),0,VLOOKUP($AJ1981,Datos!$D$8:$E$13,2,0))</f>
        <v>Extremadamente Dañino</v>
      </c>
      <c r="AJ1981" s="198">
        <f>IF(ISERROR(VLOOKUP($X1981,Datos!$B$8:$E$13,3,0)), 0, VLOOKUP($X1981,Datos!$B$8:$E$13,3,0))</f>
        <v>4</v>
      </c>
      <c r="AK1981" s="198">
        <f>IF(ISERROR(VLOOKUP(AL1981,Datos!D1974:E1979,2,0)),0,VLOOKUP(AL1981,Datos!D1974:E1979,2,0))</f>
        <v>0</v>
      </c>
      <c r="AL1981" s="198">
        <f>IF(ISERROR(VLOOKUP(Y1981,Datos!B1974:E1979,3,0)),0,VLOOKUP(Y1981,Datos!B1974:E1979,3,0))</f>
        <v>0</v>
      </c>
      <c r="AM1981" s="198">
        <f t="shared" si="95"/>
        <v>4</v>
      </c>
      <c r="AN1981" s="198" t="str">
        <f>IF(ISERROR(VLOOKUP($AM1981,Datos!$I$24:$J$28,2,0)),"-",VLOOKUP($AM1981,Datos!$I$24:$J$28,2,0))</f>
        <v>Moderado</v>
      </c>
    </row>
    <row r="1982" spans="1:40" s="199" customFormat="1">
      <c r="A1982" s="196"/>
      <c r="B1982" s="177"/>
      <c r="C1982" s="177"/>
      <c r="D1982" s="177"/>
      <c r="E1982" s="177"/>
      <c r="F1982" s="177"/>
      <c r="G1982" s="177"/>
      <c r="H1982" s="177"/>
      <c r="I1982" s="177"/>
      <c r="J1982" s="177"/>
      <c r="K1982" s="177"/>
      <c r="L1982" s="177"/>
      <c r="M1982" s="178" t="s">
        <v>191</v>
      </c>
      <c r="N1982" s="178" t="s">
        <v>194</v>
      </c>
      <c r="O1982" s="198">
        <f>IF( AND($M1982&lt;&gt;"", $N1982&lt;&gt;""), VLOOKUP( IF(ISERROR(VLOOKUP($M1982,Datos!$B$8:$C$13,2,0)),0,VLOOKUP($M1982,Datos!$B$8:$C$13,2,0)), Datos!$I$9:$N$13, IF(ISERROR(VLOOKUP($N1982,Datos!$B$17:$C$21,2,0)),0,VLOOKUP($N1982, Datos!$B$17:$C$21,2,0)+1),  0),  "-")</f>
        <v>22</v>
      </c>
      <c r="P1982" s="177"/>
      <c r="Q1982" s="177"/>
      <c r="R1982" s="177"/>
      <c r="S1982" s="178" t="s">
        <v>40</v>
      </c>
      <c r="T1982" s="198" t="str">
        <f>IF(ISERROR(VLOOKUP($S1982,Datos!$B$25:$C$29,2,0)),"", VLOOKUP($S1982,Datos!$B$25:$C$29,2,0))</f>
        <v>Alta</v>
      </c>
      <c r="U1982" s="198" t="str">
        <f>VLOOKUP($S1982,'Efectividad de Controles'!$B$5:$D$9,3,0)</f>
        <v>Impacto / Probabilidad</v>
      </c>
      <c r="V1982" s="177"/>
      <c r="W1982" s="177"/>
      <c r="X1982" s="178" t="s">
        <v>191</v>
      </c>
      <c r="Y1982" s="178" t="s">
        <v>196</v>
      </c>
      <c r="Z1982" s="198">
        <f>IF( AND($X1982&lt;&gt;"", $Y1982&lt;&gt;""), VLOOKUP( IF(ISERROR(VLOOKUP($X1982,Datos!$B$8:$C$13,2,0)),0,VLOOKUP($X1982,Datos!$B$8:$C$13,2,0)), Datos!$I$9:$N$13, IF(ISERROR(VLOOKUP($Y1982,Datos!$B$17:$C$21,2,0)),0,VLOOKUP($Y1982, Datos!$B$17:$C$21,2,0)+1),  0),  "-")</f>
        <v>25</v>
      </c>
      <c r="AA1982" s="177"/>
      <c r="AB1982" s="177"/>
      <c r="AC1982" s="179"/>
      <c r="AD1982" s="180"/>
      <c r="AE1982" s="198">
        <f t="shared" si="93"/>
        <v>22</v>
      </c>
      <c r="AF1982" s="198">
        <f t="shared" si="94"/>
        <v>25</v>
      </c>
      <c r="AG1982" s="178">
        <v>3</v>
      </c>
      <c r="AH1982" s="198" t="str">
        <f>IF(ISERROR(VLOOKUP($AG1982,Datos!$A$9:$E$13,2,0)),"",VLOOKUP($AG1982,Datos!$A$9:$E$13,2,0))</f>
        <v>3 Moderado</v>
      </c>
      <c r="AI1982" s="197" t="str">
        <f>IF(ISERROR(VLOOKUP($AJ1982,Datos!$D$8:$E$13,2,0)),0,VLOOKUP($AJ1982,Datos!$D$8:$E$13,2,0))</f>
        <v>Extremadamente Dañino</v>
      </c>
      <c r="AJ1982" s="198">
        <f>IF(ISERROR(VLOOKUP($X1982,Datos!$B$8:$E$13,3,0)), 0, VLOOKUP($X1982,Datos!$B$8:$E$13,3,0))</f>
        <v>4</v>
      </c>
      <c r="AK1982" s="198">
        <f>IF(ISERROR(VLOOKUP(AL1982,Datos!D1975:E1980,2,0)),0,VLOOKUP(AL1982,Datos!D1975:E1980,2,0))</f>
        <v>0</v>
      </c>
      <c r="AL1982" s="198">
        <f>IF(ISERROR(VLOOKUP(Y1982,Datos!B1975:E1980,3,0)),0,VLOOKUP(Y1982,Datos!B1975:E1980,3,0))</f>
        <v>0</v>
      </c>
      <c r="AM1982" s="198">
        <f t="shared" si="95"/>
        <v>4</v>
      </c>
      <c r="AN1982" s="198" t="str">
        <f>IF(ISERROR(VLOOKUP($AM1982,Datos!$I$24:$J$28,2,0)),"-",VLOOKUP($AM1982,Datos!$I$24:$J$28,2,0))</f>
        <v>Moderado</v>
      </c>
    </row>
    <row r="1983" spans="1:40" s="199" customFormat="1">
      <c r="A1983" s="196"/>
      <c r="B1983" s="177"/>
      <c r="C1983" s="177"/>
      <c r="D1983" s="177"/>
      <c r="E1983" s="177"/>
      <c r="F1983" s="177"/>
      <c r="G1983" s="177"/>
      <c r="H1983" s="177"/>
      <c r="I1983" s="177"/>
      <c r="J1983" s="177"/>
      <c r="K1983" s="177"/>
      <c r="L1983" s="177"/>
      <c r="M1983" s="178" t="s">
        <v>191</v>
      </c>
      <c r="N1983" s="178" t="s">
        <v>194</v>
      </c>
      <c r="O1983" s="198">
        <f>IF( AND($M1983&lt;&gt;"", $N1983&lt;&gt;""), VLOOKUP( IF(ISERROR(VLOOKUP($M1983,Datos!$B$8:$C$13,2,0)),0,VLOOKUP($M1983,Datos!$B$8:$C$13,2,0)), Datos!$I$9:$N$13, IF(ISERROR(VLOOKUP($N1983,Datos!$B$17:$C$21,2,0)),0,VLOOKUP($N1983, Datos!$B$17:$C$21,2,0)+1),  0),  "-")</f>
        <v>22</v>
      </c>
      <c r="P1983" s="177"/>
      <c r="Q1983" s="177"/>
      <c r="R1983" s="177"/>
      <c r="S1983" s="178" t="s">
        <v>40</v>
      </c>
      <c r="T1983" s="198" t="str">
        <f>IF(ISERROR(VLOOKUP($S1983,Datos!$B$25:$C$29,2,0)),"", VLOOKUP($S1983,Datos!$B$25:$C$29,2,0))</f>
        <v>Alta</v>
      </c>
      <c r="U1983" s="198" t="str">
        <f>VLOOKUP($S1983,'Efectividad de Controles'!$B$5:$D$9,3,0)</f>
        <v>Impacto / Probabilidad</v>
      </c>
      <c r="V1983" s="177"/>
      <c r="W1983" s="177"/>
      <c r="X1983" s="178" t="s">
        <v>191</v>
      </c>
      <c r="Y1983" s="178" t="s">
        <v>196</v>
      </c>
      <c r="Z1983" s="198">
        <f>IF( AND($X1983&lt;&gt;"", $Y1983&lt;&gt;""), VLOOKUP( IF(ISERROR(VLOOKUP($X1983,Datos!$B$8:$C$13,2,0)),0,VLOOKUP($X1983,Datos!$B$8:$C$13,2,0)), Datos!$I$9:$N$13, IF(ISERROR(VLOOKUP($Y1983,Datos!$B$17:$C$21,2,0)),0,VLOOKUP($Y1983, Datos!$B$17:$C$21,2,0)+1),  0),  "-")</f>
        <v>25</v>
      </c>
      <c r="AA1983" s="177"/>
      <c r="AB1983" s="177"/>
      <c r="AC1983" s="179"/>
      <c r="AD1983" s="180"/>
      <c r="AE1983" s="198">
        <f t="shared" si="93"/>
        <v>22</v>
      </c>
      <c r="AF1983" s="198">
        <f t="shared" si="94"/>
        <v>25</v>
      </c>
      <c r="AG1983" s="178">
        <v>3</v>
      </c>
      <c r="AH1983" s="198" t="str">
        <f>IF(ISERROR(VLOOKUP($AG1983,Datos!$A$9:$E$13,2,0)),"",VLOOKUP($AG1983,Datos!$A$9:$E$13,2,0))</f>
        <v>3 Moderado</v>
      </c>
      <c r="AI1983" s="197" t="str">
        <f>IF(ISERROR(VLOOKUP($AJ1983,Datos!$D$8:$E$13,2,0)),0,VLOOKUP($AJ1983,Datos!$D$8:$E$13,2,0))</f>
        <v>Extremadamente Dañino</v>
      </c>
      <c r="AJ1983" s="198">
        <f>IF(ISERROR(VLOOKUP($X1983,Datos!$B$8:$E$13,3,0)), 0, VLOOKUP($X1983,Datos!$B$8:$E$13,3,0))</f>
        <v>4</v>
      </c>
      <c r="AK1983" s="198">
        <f>IF(ISERROR(VLOOKUP(AL1983,Datos!D1976:E1981,2,0)),0,VLOOKUP(AL1983,Datos!D1976:E1981,2,0))</f>
        <v>0</v>
      </c>
      <c r="AL1983" s="198">
        <f>IF(ISERROR(VLOOKUP(Y1983,Datos!B1976:E1981,3,0)),0,VLOOKUP(Y1983,Datos!B1976:E1981,3,0))</f>
        <v>0</v>
      </c>
      <c r="AM1983" s="198">
        <f t="shared" si="95"/>
        <v>4</v>
      </c>
      <c r="AN1983" s="198" t="str">
        <f>IF(ISERROR(VLOOKUP($AM1983,Datos!$I$24:$J$28,2,0)),"-",VLOOKUP($AM1983,Datos!$I$24:$J$28,2,0))</f>
        <v>Moderado</v>
      </c>
    </row>
    <row r="1984" spans="1:40" s="199" customFormat="1">
      <c r="A1984" s="196"/>
      <c r="B1984" s="177"/>
      <c r="C1984" s="177"/>
      <c r="D1984" s="177"/>
      <c r="E1984" s="177"/>
      <c r="F1984" s="177"/>
      <c r="G1984" s="177"/>
      <c r="H1984" s="177"/>
      <c r="I1984" s="177"/>
      <c r="J1984" s="177"/>
      <c r="K1984" s="177"/>
      <c r="L1984" s="177"/>
      <c r="M1984" s="178" t="s">
        <v>191</v>
      </c>
      <c r="N1984" s="178" t="s">
        <v>194</v>
      </c>
      <c r="O1984" s="198">
        <f>IF( AND($M1984&lt;&gt;"", $N1984&lt;&gt;""), VLOOKUP( IF(ISERROR(VLOOKUP($M1984,Datos!$B$8:$C$13,2,0)),0,VLOOKUP($M1984,Datos!$B$8:$C$13,2,0)), Datos!$I$9:$N$13, IF(ISERROR(VLOOKUP($N1984,Datos!$B$17:$C$21,2,0)),0,VLOOKUP($N1984, Datos!$B$17:$C$21,2,0)+1),  0),  "-")</f>
        <v>22</v>
      </c>
      <c r="P1984" s="177"/>
      <c r="Q1984" s="177"/>
      <c r="R1984" s="177"/>
      <c r="S1984" s="178" t="s">
        <v>40</v>
      </c>
      <c r="T1984" s="198" t="str">
        <f>IF(ISERROR(VLOOKUP($S1984,Datos!$B$25:$C$29,2,0)),"", VLOOKUP($S1984,Datos!$B$25:$C$29,2,0))</f>
        <v>Alta</v>
      </c>
      <c r="U1984" s="198" t="str">
        <f>VLOOKUP($S1984,'Efectividad de Controles'!$B$5:$D$9,3,0)</f>
        <v>Impacto / Probabilidad</v>
      </c>
      <c r="V1984" s="177"/>
      <c r="W1984" s="177"/>
      <c r="X1984" s="178" t="s">
        <v>191</v>
      </c>
      <c r="Y1984" s="178" t="s">
        <v>196</v>
      </c>
      <c r="Z1984" s="198">
        <f>IF( AND($X1984&lt;&gt;"", $Y1984&lt;&gt;""), VLOOKUP( IF(ISERROR(VLOOKUP($X1984,Datos!$B$8:$C$13,2,0)),0,VLOOKUP($X1984,Datos!$B$8:$C$13,2,0)), Datos!$I$9:$N$13, IF(ISERROR(VLOOKUP($Y1984,Datos!$B$17:$C$21,2,0)),0,VLOOKUP($Y1984, Datos!$B$17:$C$21,2,0)+1),  0),  "-")</f>
        <v>25</v>
      </c>
      <c r="AA1984" s="177"/>
      <c r="AB1984" s="177"/>
      <c r="AC1984" s="179"/>
      <c r="AD1984" s="180"/>
      <c r="AE1984" s="198">
        <f t="shared" si="93"/>
        <v>22</v>
      </c>
      <c r="AF1984" s="198">
        <f t="shared" si="94"/>
        <v>25</v>
      </c>
      <c r="AG1984" s="178">
        <v>3</v>
      </c>
      <c r="AH1984" s="198" t="str">
        <f>IF(ISERROR(VLOOKUP($AG1984,Datos!$A$9:$E$13,2,0)),"",VLOOKUP($AG1984,Datos!$A$9:$E$13,2,0))</f>
        <v>3 Moderado</v>
      </c>
      <c r="AI1984" s="197" t="str">
        <f>IF(ISERROR(VLOOKUP($AJ1984,Datos!$D$8:$E$13,2,0)),0,VLOOKUP($AJ1984,Datos!$D$8:$E$13,2,0))</f>
        <v>Extremadamente Dañino</v>
      </c>
      <c r="AJ1984" s="198">
        <f>IF(ISERROR(VLOOKUP($X1984,Datos!$B$8:$E$13,3,0)), 0, VLOOKUP($X1984,Datos!$B$8:$E$13,3,0))</f>
        <v>4</v>
      </c>
      <c r="AK1984" s="198">
        <f>IF(ISERROR(VLOOKUP(AL1984,Datos!D1977:E1982,2,0)),0,VLOOKUP(AL1984,Datos!D1977:E1982,2,0))</f>
        <v>0</v>
      </c>
      <c r="AL1984" s="198">
        <f>IF(ISERROR(VLOOKUP(Y1984,Datos!B1977:E1982,3,0)),0,VLOOKUP(Y1984,Datos!B1977:E1982,3,0))</f>
        <v>0</v>
      </c>
      <c r="AM1984" s="198">
        <f t="shared" si="95"/>
        <v>4</v>
      </c>
      <c r="AN1984" s="198" t="str">
        <f>IF(ISERROR(VLOOKUP($AM1984,Datos!$I$24:$J$28,2,0)),"-",VLOOKUP($AM1984,Datos!$I$24:$J$28,2,0))</f>
        <v>Moderado</v>
      </c>
    </row>
    <row r="1985" spans="1:40" s="199" customFormat="1">
      <c r="A1985" s="196"/>
      <c r="B1985" s="177"/>
      <c r="C1985" s="177"/>
      <c r="D1985" s="177"/>
      <c r="E1985" s="177"/>
      <c r="F1985" s="177"/>
      <c r="G1985" s="177"/>
      <c r="H1985" s="177"/>
      <c r="I1985" s="177"/>
      <c r="J1985" s="177"/>
      <c r="K1985" s="177"/>
      <c r="L1985" s="177"/>
      <c r="M1985" s="178" t="s">
        <v>191</v>
      </c>
      <c r="N1985" s="178" t="s">
        <v>194</v>
      </c>
      <c r="O1985" s="198">
        <f>IF( AND($M1985&lt;&gt;"", $N1985&lt;&gt;""), VLOOKUP( IF(ISERROR(VLOOKUP($M1985,Datos!$B$8:$C$13,2,0)),0,VLOOKUP($M1985,Datos!$B$8:$C$13,2,0)), Datos!$I$9:$N$13, IF(ISERROR(VLOOKUP($N1985,Datos!$B$17:$C$21,2,0)),0,VLOOKUP($N1985, Datos!$B$17:$C$21,2,0)+1),  0),  "-")</f>
        <v>22</v>
      </c>
      <c r="P1985" s="177"/>
      <c r="Q1985" s="177"/>
      <c r="R1985" s="177"/>
      <c r="S1985" s="178" t="s">
        <v>40</v>
      </c>
      <c r="T1985" s="198" t="str">
        <f>IF(ISERROR(VLOOKUP($S1985,Datos!$B$25:$C$29,2,0)),"", VLOOKUP($S1985,Datos!$B$25:$C$29,2,0))</f>
        <v>Alta</v>
      </c>
      <c r="U1985" s="198" t="str">
        <f>VLOOKUP($S1985,'Efectividad de Controles'!$B$5:$D$9,3,0)</f>
        <v>Impacto / Probabilidad</v>
      </c>
      <c r="V1985" s="177"/>
      <c r="W1985" s="177"/>
      <c r="X1985" s="178" t="s">
        <v>191</v>
      </c>
      <c r="Y1985" s="178" t="s">
        <v>196</v>
      </c>
      <c r="Z1985" s="198">
        <f>IF( AND($X1985&lt;&gt;"", $Y1985&lt;&gt;""), VLOOKUP( IF(ISERROR(VLOOKUP($X1985,Datos!$B$8:$C$13,2,0)),0,VLOOKUP($X1985,Datos!$B$8:$C$13,2,0)), Datos!$I$9:$N$13, IF(ISERROR(VLOOKUP($Y1985,Datos!$B$17:$C$21,2,0)),0,VLOOKUP($Y1985, Datos!$B$17:$C$21,2,0)+1),  0),  "-")</f>
        <v>25</v>
      </c>
      <c r="AA1985" s="177"/>
      <c r="AB1985" s="177"/>
      <c r="AC1985" s="179"/>
      <c r="AD1985" s="180"/>
      <c r="AE1985" s="198">
        <f t="shared" si="93"/>
        <v>22</v>
      </c>
      <c r="AF1985" s="198">
        <f t="shared" si="94"/>
        <v>25</v>
      </c>
      <c r="AG1985" s="178">
        <v>3</v>
      </c>
      <c r="AH1985" s="198" t="str">
        <f>IF(ISERROR(VLOOKUP($AG1985,Datos!$A$9:$E$13,2,0)),"",VLOOKUP($AG1985,Datos!$A$9:$E$13,2,0))</f>
        <v>3 Moderado</v>
      </c>
      <c r="AI1985" s="197" t="str">
        <f>IF(ISERROR(VLOOKUP($AJ1985,Datos!$D$8:$E$13,2,0)),0,VLOOKUP($AJ1985,Datos!$D$8:$E$13,2,0))</f>
        <v>Extremadamente Dañino</v>
      </c>
      <c r="AJ1985" s="198">
        <f>IF(ISERROR(VLOOKUP($X1985,Datos!$B$8:$E$13,3,0)), 0, VLOOKUP($X1985,Datos!$B$8:$E$13,3,0))</f>
        <v>4</v>
      </c>
      <c r="AK1985" s="198">
        <f>IF(ISERROR(VLOOKUP(AL1985,Datos!D1978:E1983,2,0)),0,VLOOKUP(AL1985,Datos!D1978:E1983,2,0))</f>
        <v>0</v>
      </c>
      <c r="AL1985" s="198">
        <f>IF(ISERROR(VLOOKUP(Y1985,Datos!B1978:E1983,3,0)),0,VLOOKUP(Y1985,Datos!B1978:E1983,3,0))</f>
        <v>0</v>
      </c>
      <c r="AM1985" s="198">
        <f t="shared" si="95"/>
        <v>4</v>
      </c>
      <c r="AN1985" s="198" t="str">
        <f>IF(ISERROR(VLOOKUP($AM1985,Datos!$I$24:$J$28,2,0)),"-",VLOOKUP($AM1985,Datos!$I$24:$J$28,2,0))</f>
        <v>Moderado</v>
      </c>
    </row>
    <row r="1986" spans="1:40" s="199" customFormat="1">
      <c r="A1986" s="196"/>
      <c r="B1986" s="177"/>
      <c r="C1986" s="177"/>
      <c r="D1986" s="177"/>
      <c r="E1986" s="177"/>
      <c r="F1986" s="177"/>
      <c r="G1986" s="177"/>
      <c r="H1986" s="177"/>
      <c r="I1986" s="177"/>
      <c r="J1986" s="177"/>
      <c r="K1986" s="177"/>
      <c r="L1986" s="177"/>
      <c r="M1986" s="178" t="s">
        <v>191</v>
      </c>
      <c r="N1986" s="178" t="s">
        <v>194</v>
      </c>
      <c r="O1986" s="198">
        <f>IF( AND($M1986&lt;&gt;"", $N1986&lt;&gt;""), VLOOKUP( IF(ISERROR(VLOOKUP($M1986,Datos!$B$8:$C$13,2,0)),0,VLOOKUP($M1986,Datos!$B$8:$C$13,2,0)), Datos!$I$9:$N$13, IF(ISERROR(VLOOKUP($N1986,Datos!$B$17:$C$21,2,0)),0,VLOOKUP($N1986, Datos!$B$17:$C$21,2,0)+1),  0),  "-")</f>
        <v>22</v>
      </c>
      <c r="P1986" s="177"/>
      <c r="Q1986" s="177"/>
      <c r="R1986" s="177"/>
      <c r="S1986" s="178" t="s">
        <v>40</v>
      </c>
      <c r="T1986" s="198" t="str">
        <f>IF(ISERROR(VLOOKUP($S1986,Datos!$B$25:$C$29,2,0)),"", VLOOKUP($S1986,Datos!$B$25:$C$29,2,0))</f>
        <v>Alta</v>
      </c>
      <c r="U1986" s="198" t="str">
        <f>VLOOKUP($S1986,'Efectividad de Controles'!$B$5:$D$9,3,0)</f>
        <v>Impacto / Probabilidad</v>
      </c>
      <c r="V1986" s="177"/>
      <c r="W1986" s="177"/>
      <c r="X1986" s="178" t="s">
        <v>191</v>
      </c>
      <c r="Y1986" s="178" t="s">
        <v>196</v>
      </c>
      <c r="Z1986" s="198">
        <f>IF( AND($X1986&lt;&gt;"", $Y1986&lt;&gt;""), VLOOKUP( IF(ISERROR(VLOOKUP($X1986,Datos!$B$8:$C$13,2,0)),0,VLOOKUP($X1986,Datos!$B$8:$C$13,2,0)), Datos!$I$9:$N$13, IF(ISERROR(VLOOKUP($Y1986,Datos!$B$17:$C$21,2,0)),0,VLOOKUP($Y1986, Datos!$B$17:$C$21,2,0)+1),  0),  "-")</f>
        <v>25</v>
      </c>
      <c r="AA1986" s="177"/>
      <c r="AB1986" s="177"/>
      <c r="AC1986" s="179"/>
      <c r="AD1986" s="180"/>
      <c r="AE1986" s="198">
        <f t="shared" si="93"/>
        <v>22</v>
      </c>
      <c r="AF1986" s="198">
        <f t="shared" si="94"/>
        <v>25</v>
      </c>
      <c r="AG1986" s="178">
        <v>3</v>
      </c>
      <c r="AH1986" s="198" t="str">
        <f>IF(ISERROR(VLOOKUP($AG1986,Datos!$A$9:$E$13,2,0)),"",VLOOKUP($AG1986,Datos!$A$9:$E$13,2,0))</f>
        <v>3 Moderado</v>
      </c>
      <c r="AI1986" s="197" t="str">
        <f>IF(ISERROR(VLOOKUP($AJ1986,Datos!$D$8:$E$13,2,0)),0,VLOOKUP($AJ1986,Datos!$D$8:$E$13,2,0))</f>
        <v>Extremadamente Dañino</v>
      </c>
      <c r="AJ1986" s="198">
        <f>IF(ISERROR(VLOOKUP($X1986,Datos!$B$8:$E$13,3,0)), 0, VLOOKUP($X1986,Datos!$B$8:$E$13,3,0))</f>
        <v>4</v>
      </c>
      <c r="AK1986" s="198">
        <f>IF(ISERROR(VLOOKUP(AL1986,Datos!D1979:E1984,2,0)),0,VLOOKUP(AL1986,Datos!D1979:E1984,2,0))</f>
        <v>0</v>
      </c>
      <c r="AL1986" s="198">
        <f>IF(ISERROR(VLOOKUP(Y1986,Datos!B1979:E1984,3,0)),0,VLOOKUP(Y1986,Datos!B1979:E1984,3,0))</f>
        <v>0</v>
      </c>
      <c r="AM1986" s="198">
        <f t="shared" si="95"/>
        <v>4</v>
      </c>
      <c r="AN1986" s="198" t="str">
        <f>IF(ISERROR(VLOOKUP($AM1986,Datos!$I$24:$J$28,2,0)),"-",VLOOKUP($AM1986,Datos!$I$24:$J$28,2,0))</f>
        <v>Moderado</v>
      </c>
    </row>
    <row r="1987" spans="1:40" s="199" customFormat="1">
      <c r="A1987" s="196"/>
      <c r="B1987" s="177"/>
      <c r="C1987" s="177"/>
      <c r="D1987" s="177"/>
      <c r="E1987" s="177"/>
      <c r="F1987" s="177"/>
      <c r="G1987" s="177"/>
      <c r="H1987" s="177"/>
      <c r="I1987" s="177"/>
      <c r="J1987" s="177"/>
      <c r="K1987" s="177"/>
      <c r="L1987" s="177"/>
      <c r="M1987" s="178" t="s">
        <v>191</v>
      </c>
      <c r="N1987" s="178" t="s">
        <v>194</v>
      </c>
      <c r="O1987" s="198">
        <f>IF( AND($M1987&lt;&gt;"", $N1987&lt;&gt;""), VLOOKUP( IF(ISERROR(VLOOKUP($M1987,Datos!$B$8:$C$13,2,0)),0,VLOOKUP($M1987,Datos!$B$8:$C$13,2,0)), Datos!$I$9:$N$13, IF(ISERROR(VLOOKUP($N1987,Datos!$B$17:$C$21,2,0)),0,VLOOKUP($N1987, Datos!$B$17:$C$21,2,0)+1),  0),  "-")</f>
        <v>22</v>
      </c>
      <c r="P1987" s="177"/>
      <c r="Q1987" s="177"/>
      <c r="R1987" s="177"/>
      <c r="S1987" s="178" t="s">
        <v>40</v>
      </c>
      <c r="T1987" s="198" t="str">
        <f>IF(ISERROR(VLOOKUP($S1987,Datos!$B$25:$C$29,2,0)),"", VLOOKUP($S1987,Datos!$B$25:$C$29,2,0))</f>
        <v>Alta</v>
      </c>
      <c r="U1987" s="198" t="str">
        <f>VLOOKUP($S1987,'Efectividad de Controles'!$B$5:$D$9,3,0)</f>
        <v>Impacto / Probabilidad</v>
      </c>
      <c r="V1987" s="177"/>
      <c r="W1987" s="177"/>
      <c r="X1987" s="178" t="s">
        <v>191</v>
      </c>
      <c r="Y1987" s="178" t="s">
        <v>196</v>
      </c>
      <c r="Z1987" s="198">
        <f>IF( AND($X1987&lt;&gt;"", $Y1987&lt;&gt;""), VLOOKUP( IF(ISERROR(VLOOKUP($X1987,Datos!$B$8:$C$13,2,0)),0,VLOOKUP($X1987,Datos!$B$8:$C$13,2,0)), Datos!$I$9:$N$13, IF(ISERROR(VLOOKUP($Y1987,Datos!$B$17:$C$21,2,0)),0,VLOOKUP($Y1987, Datos!$B$17:$C$21,2,0)+1),  0),  "-")</f>
        <v>25</v>
      </c>
      <c r="AA1987" s="177"/>
      <c r="AB1987" s="177"/>
      <c r="AC1987" s="179"/>
      <c r="AD1987" s="180"/>
      <c r="AE1987" s="198">
        <f t="shared" si="93"/>
        <v>22</v>
      </c>
      <c r="AF1987" s="198">
        <f t="shared" si="94"/>
        <v>25</v>
      </c>
      <c r="AG1987" s="178">
        <v>3</v>
      </c>
      <c r="AH1987" s="198" t="str">
        <f>IF(ISERROR(VLOOKUP($AG1987,Datos!$A$9:$E$13,2,0)),"",VLOOKUP($AG1987,Datos!$A$9:$E$13,2,0))</f>
        <v>3 Moderado</v>
      </c>
      <c r="AI1987" s="197" t="str">
        <f>IF(ISERROR(VLOOKUP($AJ1987,Datos!$D$8:$E$13,2,0)),0,VLOOKUP($AJ1987,Datos!$D$8:$E$13,2,0))</f>
        <v>Extremadamente Dañino</v>
      </c>
      <c r="AJ1987" s="198">
        <f>IF(ISERROR(VLOOKUP($X1987,Datos!$B$8:$E$13,3,0)), 0, VLOOKUP($X1987,Datos!$B$8:$E$13,3,0))</f>
        <v>4</v>
      </c>
      <c r="AK1987" s="198">
        <f>IF(ISERROR(VLOOKUP(AL1987,Datos!D1980:E1985,2,0)),0,VLOOKUP(AL1987,Datos!D1980:E1985,2,0))</f>
        <v>0</v>
      </c>
      <c r="AL1987" s="198">
        <f>IF(ISERROR(VLOOKUP(Y1987,Datos!B1980:E1985,3,0)),0,VLOOKUP(Y1987,Datos!B1980:E1985,3,0))</f>
        <v>0</v>
      </c>
      <c r="AM1987" s="198">
        <f t="shared" si="95"/>
        <v>4</v>
      </c>
      <c r="AN1987" s="198" t="str">
        <f>IF(ISERROR(VLOOKUP($AM1987,Datos!$I$24:$J$28,2,0)),"-",VLOOKUP($AM1987,Datos!$I$24:$J$28,2,0))</f>
        <v>Moderado</v>
      </c>
    </row>
    <row r="1988" spans="1:40" s="199" customFormat="1">
      <c r="A1988" s="196"/>
      <c r="B1988" s="177"/>
      <c r="C1988" s="177"/>
      <c r="D1988" s="177"/>
      <c r="E1988" s="177"/>
      <c r="F1988" s="177"/>
      <c r="G1988" s="177"/>
      <c r="H1988" s="177"/>
      <c r="I1988" s="177"/>
      <c r="J1988" s="177"/>
      <c r="K1988" s="177"/>
      <c r="L1988" s="177"/>
      <c r="M1988" s="178" t="s">
        <v>191</v>
      </c>
      <c r="N1988" s="178" t="s">
        <v>194</v>
      </c>
      <c r="O1988" s="198">
        <f>IF( AND($M1988&lt;&gt;"", $N1988&lt;&gt;""), VLOOKUP( IF(ISERROR(VLOOKUP($M1988,Datos!$B$8:$C$13,2,0)),0,VLOOKUP($M1988,Datos!$B$8:$C$13,2,0)), Datos!$I$9:$N$13, IF(ISERROR(VLOOKUP($N1988,Datos!$B$17:$C$21,2,0)),0,VLOOKUP($N1988, Datos!$B$17:$C$21,2,0)+1),  0),  "-")</f>
        <v>22</v>
      </c>
      <c r="P1988" s="177"/>
      <c r="Q1988" s="177"/>
      <c r="R1988" s="177"/>
      <c r="S1988" s="178" t="s">
        <v>40</v>
      </c>
      <c r="T1988" s="198" t="str">
        <f>IF(ISERROR(VLOOKUP($S1988,Datos!$B$25:$C$29,2,0)),"", VLOOKUP($S1988,Datos!$B$25:$C$29,2,0))</f>
        <v>Alta</v>
      </c>
      <c r="U1988" s="198" t="str">
        <f>VLOOKUP($S1988,'Efectividad de Controles'!$B$5:$D$9,3,0)</f>
        <v>Impacto / Probabilidad</v>
      </c>
      <c r="V1988" s="177"/>
      <c r="W1988" s="177"/>
      <c r="X1988" s="178" t="s">
        <v>191</v>
      </c>
      <c r="Y1988" s="178" t="s">
        <v>196</v>
      </c>
      <c r="Z1988" s="198">
        <f>IF( AND($X1988&lt;&gt;"", $Y1988&lt;&gt;""), VLOOKUP( IF(ISERROR(VLOOKUP($X1988,Datos!$B$8:$C$13,2,0)),0,VLOOKUP($X1988,Datos!$B$8:$C$13,2,0)), Datos!$I$9:$N$13, IF(ISERROR(VLOOKUP($Y1988,Datos!$B$17:$C$21,2,0)),0,VLOOKUP($Y1988, Datos!$B$17:$C$21,2,0)+1),  0),  "-")</f>
        <v>25</v>
      </c>
      <c r="AA1988" s="177"/>
      <c r="AB1988" s="177"/>
      <c r="AC1988" s="179"/>
      <c r="AD1988" s="180"/>
      <c r="AE1988" s="198">
        <f t="shared" si="93"/>
        <v>22</v>
      </c>
      <c r="AF1988" s="198">
        <f t="shared" si="94"/>
        <v>25</v>
      </c>
      <c r="AG1988" s="178">
        <v>3</v>
      </c>
      <c r="AH1988" s="198" t="str">
        <f>IF(ISERROR(VLOOKUP($AG1988,Datos!$A$9:$E$13,2,0)),"",VLOOKUP($AG1988,Datos!$A$9:$E$13,2,0))</f>
        <v>3 Moderado</v>
      </c>
      <c r="AI1988" s="197" t="str">
        <f>IF(ISERROR(VLOOKUP($AJ1988,Datos!$D$8:$E$13,2,0)),0,VLOOKUP($AJ1988,Datos!$D$8:$E$13,2,0))</f>
        <v>Extremadamente Dañino</v>
      </c>
      <c r="AJ1988" s="198">
        <f>IF(ISERROR(VLOOKUP($X1988,Datos!$B$8:$E$13,3,0)), 0, VLOOKUP($X1988,Datos!$B$8:$E$13,3,0))</f>
        <v>4</v>
      </c>
      <c r="AK1988" s="198">
        <f>IF(ISERROR(VLOOKUP(AL1988,Datos!D1981:E1986,2,0)),0,VLOOKUP(AL1988,Datos!D1981:E1986,2,0))</f>
        <v>0</v>
      </c>
      <c r="AL1988" s="198">
        <f>IF(ISERROR(VLOOKUP(Y1988,Datos!B1981:E1986,3,0)),0,VLOOKUP(Y1988,Datos!B1981:E1986,3,0))</f>
        <v>0</v>
      </c>
      <c r="AM1988" s="198">
        <f t="shared" si="95"/>
        <v>4</v>
      </c>
      <c r="AN1988" s="198" t="str">
        <f>IF(ISERROR(VLOOKUP($AM1988,Datos!$I$24:$J$28,2,0)),"-",VLOOKUP($AM1988,Datos!$I$24:$J$28,2,0))</f>
        <v>Moderado</v>
      </c>
    </row>
    <row r="1989" spans="1:40" s="199" customFormat="1">
      <c r="A1989" s="196"/>
      <c r="B1989" s="177"/>
      <c r="C1989" s="177"/>
      <c r="D1989" s="177"/>
      <c r="E1989" s="177"/>
      <c r="F1989" s="177"/>
      <c r="G1989" s="177"/>
      <c r="H1989" s="177"/>
      <c r="I1989" s="177"/>
      <c r="J1989" s="177"/>
      <c r="K1989" s="177"/>
      <c r="L1989" s="177"/>
      <c r="M1989" s="178" t="s">
        <v>191</v>
      </c>
      <c r="N1989" s="178" t="s">
        <v>194</v>
      </c>
      <c r="O1989" s="198">
        <f>IF( AND($M1989&lt;&gt;"", $N1989&lt;&gt;""), VLOOKUP( IF(ISERROR(VLOOKUP($M1989,Datos!$B$8:$C$13,2,0)),0,VLOOKUP($M1989,Datos!$B$8:$C$13,2,0)), Datos!$I$9:$N$13, IF(ISERROR(VLOOKUP($N1989,Datos!$B$17:$C$21,2,0)),0,VLOOKUP($N1989, Datos!$B$17:$C$21,2,0)+1),  0),  "-")</f>
        <v>22</v>
      </c>
      <c r="P1989" s="177"/>
      <c r="Q1989" s="177"/>
      <c r="R1989" s="177"/>
      <c r="S1989" s="178" t="s">
        <v>40</v>
      </c>
      <c r="T1989" s="198" t="str">
        <f>IF(ISERROR(VLOOKUP($S1989,Datos!$B$25:$C$29,2,0)),"", VLOOKUP($S1989,Datos!$B$25:$C$29,2,0))</f>
        <v>Alta</v>
      </c>
      <c r="U1989" s="198" t="str">
        <f>VLOOKUP($S1989,'Efectividad de Controles'!$B$5:$D$9,3,0)</f>
        <v>Impacto / Probabilidad</v>
      </c>
      <c r="V1989" s="177"/>
      <c r="W1989" s="177"/>
      <c r="X1989" s="178" t="s">
        <v>191</v>
      </c>
      <c r="Y1989" s="178" t="s">
        <v>196</v>
      </c>
      <c r="Z1989" s="198">
        <f>IF( AND($X1989&lt;&gt;"", $Y1989&lt;&gt;""), VLOOKUP( IF(ISERROR(VLOOKUP($X1989,Datos!$B$8:$C$13,2,0)),0,VLOOKUP($X1989,Datos!$B$8:$C$13,2,0)), Datos!$I$9:$N$13, IF(ISERROR(VLOOKUP($Y1989,Datos!$B$17:$C$21,2,0)),0,VLOOKUP($Y1989, Datos!$B$17:$C$21,2,0)+1),  0),  "-")</f>
        <v>25</v>
      </c>
      <c r="AA1989" s="177"/>
      <c r="AB1989" s="177"/>
      <c r="AC1989" s="179"/>
      <c r="AD1989" s="180"/>
      <c r="AE1989" s="198">
        <f t="shared" si="93"/>
        <v>22</v>
      </c>
      <c r="AF1989" s="198">
        <f t="shared" si="94"/>
        <v>25</v>
      </c>
      <c r="AG1989" s="178">
        <v>3</v>
      </c>
      <c r="AH1989" s="198" t="str">
        <f>IF(ISERROR(VLOOKUP($AG1989,Datos!$A$9:$E$13,2,0)),"",VLOOKUP($AG1989,Datos!$A$9:$E$13,2,0))</f>
        <v>3 Moderado</v>
      </c>
      <c r="AI1989" s="197" t="str">
        <f>IF(ISERROR(VLOOKUP($AJ1989,Datos!$D$8:$E$13,2,0)),0,VLOOKUP($AJ1989,Datos!$D$8:$E$13,2,0))</f>
        <v>Extremadamente Dañino</v>
      </c>
      <c r="AJ1989" s="198">
        <f>IF(ISERROR(VLOOKUP($X1989,Datos!$B$8:$E$13,3,0)), 0, VLOOKUP($X1989,Datos!$B$8:$E$13,3,0))</f>
        <v>4</v>
      </c>
      <c r="AK1989" s="198">
        <f>IF(ISERROR(VLOOKUP(AL1989,Datos!D1982:E1987,2,0)),0,VLOOKUP(AL1989,Datos!D1982:E1987,2,0))</f>
        <v>0</v>
      </c>
      <c r="AL1989" s="198">
        <f>IF(ISERROR(VLOOKUP(Y1989,Datos!B1982:E1987,3,0)),0,VLOOKUP(Y1989,Datos!B1982:E1987,3,0))</f>
        <v>0</v>
      </c>
      <c r="AM1989" s="198">
        <f t="shared" si="95"/>
        <v>4</v>
      </c>
      <c r="AN1989" s="198" t="str">
        <f>IF(ISERROR(VLOOKUP($AM1989,Datos!$I$24:$J$28,2,0)),"-",VLOOKUP($AM1989,Datos!$I$24:$J$28,2,0))</f>
        <v>Moderado</v>
      </c>
    </row>
    <row r="1990" spans="1:40" s="199" customFormat="1">
      <c r="A1990" s="196"/>
      <c r="B1990" s="177"/>
      <c r="C1990" s="177"/>
      <c r="D1990" s="177"/>
      <c r="E1990" s="177"/>
      <c r="F1990" s="177"/>
      <c r="G1990" s="177"/>
      <c r="H1990" s="177"/>
      <c r="I1990" s="177"/>
      <c r="J1990" s="177"/>
      <c r="K1990" s="177"/>
      <c r="L1990" s="177"/>
      <c r="M1990" s="178" t="s">
        <v>191</v>
      </c>
      <c r="N1990" s="178" t="s">
        <v>194</v>
      </c>
      <c r="O1990" s="198">
        <f>IF( AND($M1990&lt;&gt;"", $N1990&lt;&gt;""), VLOOKUP( IF(ISERROR(VLOOKUP($M1990,Datos!$B$8:$C$13,2,0)),0,VLOOKUP($M1990,Datos!$B$8:$C$13,2,0)), Datos!$I$9:$N$13, IF(ISERROR(VLOOKUP($N1990,Datos!$B$17:$C$21,2,0)),0,VLOOKUP($N1990, Datos!$B$17:$C$21,2,0)+1),  0),  "-")</f>
        <v>22</v>
      </c>
      <c r="P1990" s="177"/>
      <c r="Q1990" s="177"/>
      <c r="R1990" s="177"/>
      <c r="S1990" s="178" t="s">
        <v>40</v>
      </c>
      <c r="T1990" s="198" t="str">
        <f>IF(ISERROR(VLOOKUP($S1990,Datos!$B$25:$C$29,2,0)),"", VLOOKUP($S1990,Datos!$B$25:$C$29,2,0))</f>
        <v>Alta</v>
      </c>
      <c r="U1990" s="198" t="str">
        <f>VLOOKUP($S1990,'Efectividad de Controles'!$B$5:$D$9,3,0)</f>
        <v>Impacto / Probabilidad</v>
      </c>
      <c r="V1990" s="177"/>
      <c r="W1990" s="177"/>
      <c r="X1990" s="178" t="s">
        <v>191</v>
      </c>
      <c r="Y1990" s="178" t="s">
        <v>196</v>
      </c>
      <c r="Z1990" s="198">
        <f>IF( AND($X1990&lt;&gt;"", $Y1990&lt;&gt;""), VLOOKUP( IF(ISERROR(VLOOKUP($X1990,Datos!$B$8:$C$13,2,0)),0,VLOOKUP($X1990,Datos!$B$8:$C$13,2,0)), Datos!$I$9:$N$13, IF(ISERROR(VLOOKUP($Y1990,Datos!$B$17:$C$21,2,0)),0,VLOOKUP($Y1990, Datos!$B$17:$C$21,2,0)+1),  0),  "-")</f>
        <v>25</v>
      </c>
      <c r="AA1990" s="177"/>
      <c r="AB1990" s="177"/>
      <c r="AC1990" s="179"/>
      <c r="AD1990" s="180"/>
      <c r="AE1990" s="198">
        <f t="shared" si="93"/>
        <v>22</v>
      </c>
      <c r="AF1990" s="198">
        <f t="shared" si="94"/>
        <v>25</v>
      </c>
      <c r="AG1990" s="178">
        <v>3</v>
      </c>
      <c r="AH1990" s="198" t="str">
        <f>IF(ISERROR(VLOOKUP($AG1990,Datos!$A$9:$E$13,2,0)),"",VLOOKUP($AG1990,Datos!$A$9:$E$13,2,0))</f>
        <v>3 Moderado</v>
      </c>
      <c r="AI1990" s="197" t="str">
        <f>IF(ISERROR(VLOOKUP($AJ1990,Datos!$D$8:$E$13,2,0)),0,VLOOKUP($AJ1990,Datos!$D$8:$E$13,2,0))</f>
        <v>Extremadamente Dañino</v>
      </c>
      <c r="AJ1990" s="198">
        <f>IF(ISERROR(VLOOKUP($X1990,Datos!$B$8:$E$13,3,0)), 0, VLOOKUP($X1990,Datos!$B$8:$E$13,3,0))</f>
        <v>4</v>
      </c>
      <c r="AK1990" s="198">
        <f>IF(ISERROR(VLOOKUP(AL1990,Datos!D1983:E1988,2,0)),0,VLOOKUP(AL1990,Datos!D1983:E1988,2,0))</f>
        <v>0</v>
      </c>
      <c r="AL1990" s="198">
        <f>IF(ISERROR(VLOOKUP(Y1990,Datos!B1983:E1988,3,0)),0,VLOOKUP(Y1990,Datos!B1983:E1988,3,0))</f>
        <v>0</v>
      </c>
      <c r="AM1990" s="198">
        <f t="shared" si="95"/>
        <v>4</v>
      </c>
      <c r="AN1990" s="198" t="str">
        <f>IF(ISERROR(VLOOKUP($AM1990,Datos!$I$24:$J$28,2,0)),"-",VLOOKUP($AM1990,Datos!$I$24:$J$28,2,0))</f>
        <v>Moderado</v>
      </c>
    </row>
    <row r="1991" spans="1:40" s="199" customFormat="1">
      <c r="A1991" s="196"/>
      <c r="B1991" s="177"/>
      <c r="C1991" s="177"/>
      <c r="D1991" s="177"/>
      <c r="E1991" s="177"/>
      <c r="F1991" s="177"/>
      <c r="G1991" s="177"/>
      <c r="H1991" s="177"/>
      <c r="I1991" s="177"/>
      <c r="J1991" s="177"/>
      <c r="K1991" s="177"/>
      <c r="L1991" s="177"/>
      <c r="M1991" s="178" t="s">
        <v>191</v>
      </c>
      <c r="N1991" s="178" t="s">
        <v>194</v>
      </c>
      <c r="O1991" s="198">
        <f>IF( AND($M1991&lt;&gt;"", $N1991&lt;&gt;""), VLOOKUP( IF(ISERROR(VLOOKUP($M1991,Datos!$B$8:$C$13,2,0)),0,VLOOKUP($M1991,Datos!$B$8:$C$13,2,0)), Datos!$I$9:$N$13, IF(ISERROR(VLOOKUP($N1991,Datos!$B$17:$C$21,2,0)),0,VLOOKUP($N1991, Datos!$B$17:$C$21,2,0)+1),  0),  "-")</f>
        <v>22</v>
      </c>
      <c r="P1991" s="177"/>
      <c r="Q1991" s="177"/>
      <c r="R1991" s="177"/>
      <c r="S1991" s="178" t="s">
        <v>40</v>
      </c>
      <c r="T1991" s="198" t="str">
        <f>IF(ISERROR(VLOOKUP($S1991,Datos!$B$25:$C$29,2,0)),"", VLOOKUP($S1991,Datos!$B$25:$C$29,2,0))</f>
        <v>Alta</v>
      </c>
      <c r="U1991" s="198" t="str">
        <f>VLOOKUP($S1991,'Efectividad de Controles'!$B$5:$D$9,3,0)</f>
        <v>Impacto / Probabilidad</v>
      </c>
      <c r="V1991" s="177"/>
      <c r="W1991" s="177"/>
      <c r="X1991" s="178" t="s">
        <v>191</v>
      </c>
      <c r="Y1991" s="178" t="s">
        <v>196</v>
      </c>
      <c r="Z1991" s="198">
        <f>IF( AND($X1991&lt;&gt;"", $Y1991&lt;&gt;""), VLOOKUP( IF(ISERROR(VLOOKUP($X1991,Datos!$B$8:$C$13,2,0)),0,VLOOKUP($X1991,Datos!$B$8:$C$13,2,0)), Datos!$I$9:$N$13, IF(ISERROR(VLOOKUP($Y1991,Datos!$B$17:$C$21,2,0)),0,VLOOKUP($Y1991, Datos!$B$17:$C$21,2,0)+1),  0),  "-")</f>
        <v>25</v>
      </c>
      <c r="AA1991" s="177"/>
      <c r="AB1991" s="177"/>
      <c r="AC1991" s="179"/>
      <c r="AD1991" s="180"/>
      <c r="AE1991" s="198">
        <f t="shared" si="93"/>
        <v>22</v>
      </c>
      <c r="AF1991" s="198">
        <f t="shared" si="94"/>
        <v>25</v>
      </c>
      <c r="AG1991" s="178">
        <v>3</v>
      </c>
      <c r="AH1991" s="198" t="str">
        <f>IF(ISERROR(VLOOKUP($AG1991,Datos!$A$9:$E$13,2,0)),"",VLOOKUP($AG1991,Datos!$A$9:$E$13,2,0))</f>
        <v>3 Moderado</v>
      </c>
      <c r="AI1991" s="197" t="str">
        <f>IF(ISERROR(VLOOKUP($AJ1991,Datos!$D$8:$E$13,2,0)),0,VLOOKUP($AJ1991,Datos!$D$8:$E$13,2,0))</f>
        <v>Extremadamente Dañino</v>
      </c>
      <c r="AJ1991" s="198">
        <f>IF(ISERROR(VLOOKUP($X1991,Datos!$B$8:$E$13,3,0)), 0, VLOOKUP($X1991,Datos!$B$8:$E$13,3,0))</f>
        <v>4</v>
      </c>
      <c r="AK1991" s="198">
        <f>IF(ISERROR(VLOOKUP(AL1991,Datos!D1984:E1989,2,0)),0,VLOOKUP(AL1991,Datos!D1984:E1989,2,0))</f>
        <v>0</v>
      </c>
      <c r="AL1991" s="198">
        <f>IF(ISERROR(VLOOKUP(Y1991,Datos!B1984:E1989,3,0)),0,VLOOKUP(Y1991,Datos!B1984:E1989,3,0))</f>
        <v>0</v>
      </c>
      <c r="AM1991" s="198">
        <f t="shared" si="95"/>
        <v>4</v>
      </c>
      <c r="AN1991" s="198" t="str">
        <f>IF(ISERROR(VLOOKUP($AM1991,Datos!$I$24:$J$28,2,0)),"-",VLOOKUP($AM1991,Datos!$I$24:$J$28,2,0))</f>
        <v>Moderado</v>
      </c>
    </row>
    <row r="1992" spans="1:40" s="199" customFormat="1">
      <c r="A1992" s="196"/>
      <c r="B1992" s="177"/>
      <c r="C1992" s="177"/>
      <c r="D1992" s="177"/>
      <c r="E1992" s="177"/>
      <c r="F1992" s="177"/>
      <c r="G1992" s="177"/>
      <c r="H1992" s="177"/>
      <c r="I1992" s="177"/>
      <c r="J1992" s="177"/>
      <c r="K1992" s="177"/>
      <c r="L1992" s="177"/>
      <c r="M1992" s="178" t="s">
        <v>191</v>
      </c>
      <c r="N1992" s="178" t="s">
        <v>194</v>
      </c>
      <c r="O1992" s="198">
        <f>IF( AND($M1992&lt;&gt;"", $N1992&lt;&gt;""), VLOOKUP( IF(ISERROR(VLOOKUP($M1992,Datos!$B$8:$C$13,2,0)),0,VLOOKUP($M1992,Datos!$B$8:$C$13,2,0)), Datos!$I$9:$N$13, IF(ISERROR(VLOOKUP($N1992,Datos!$B$17:$C$21,2,0)),0,VLOOKUP($N1992, Datos!$B$17:$C$21,2,0)+1),  0),  "-")</f>
        <v>22</v>
      </c>
      <c r="P1992" s="177"/>
      <c r="Q1992" s="177"/>
      <c r="R1992" s="177"/>
      <c r="S1992" s="178" t="s">
        <v>40</v>
      </c>
      <c r="T1992" s="198" t="str">
        <f>IF(ISERROR(VLOOKUP($S1992,Datos!$B$25:$C$29,2,0)),"", VLOOKUP($S1992,Datos!$B$25:$C$29,2,0))</f>
        <v>Alta</v>
      </c>
      <c r="U1992" s="198" t="str">
        <f>VLOOKUP($S1992,'Efectividad de Controles'!$B$5:$D$9,3,0)</f>
        <v>Impacto / Probabilidad</v>
      </c>
      <c r="V1992" s="177"/>
      <c r="W1992" s="177"/>
      <c r="X1992" s="178" t="s">
        <v>191</v>
      </c>
      <c r="Y1992" s="178" t="s">
        <v>196</v>
      </c>
      <c r="Z1992" s="198">
        <f>IF( AND($X1992&lt;&gt;"", $Y1992&lt;&gt;""), VLOOKUP( IF(ISERROR(VLOOKUP($X1992,Datos!$B$8:$C$13,2,0)),0,VLOOKUP($X1992,Datos!$B$8:$C$13,2,0)), Datos!$I$9:$N$13, IF(ISERROR(VLOOKUP($Y1992,Datos!$B$17:$C$21,2,0)),0,VLOOKUP($Y1992, Datos!$B$17:$C$21,2,0)+1),  0),  "-")</f>
        <v>25</v>
      </c>
      <c r="AA1992" s="177"/>
      <c r="AB1992" s="177"/>
      <c r="AC1992" s="179"/>
      <c r="AD1992" s="180"/>
      <c r="AE1992" s="198">
        <f t="shared" si="93"/>
        <v>22</v>
      </c>
      <c r="AF1992" s="198">
        <f t="shared" si="94"/>
        <v>25</v>
      </c>
      <c r="AG1992" s="178">
        <v>3</v>
      </c>
      <c r="AH1992" s="198" t="str">
        <f>IF(ISERROR(VLOOKUP($AG1992,Datos!$A$9:$E$13,2,0)),"",VLOOKUP($AG1992,Datos!$A$9:$E$13,2,0))</f>
        <v>3 Moderado</v>
      </c>
      <c r="AI1992" s="197" t="str">
        <f>IF(ISERROR(VLOOKUP($AJ1992,Datos!$D$8:$E$13,2,0)),0,VLOOKUP($AJ1992,Datos!$D$8:$E$13,2,0))</f>
        <v>Extremadamente Dañino</v>
      </c>
      <c r="AJ1992" s="198">
        <f>IF(ISERROR(VLOOKUP($X1992,Datos!$B$8:$E$13,3,0)), 0, VLOOKUP($X1992,Datos!$B$8:$E$13,3,0))</f>
        <v>4</v>
      </c>
      <c r="AK1992" s="198">
        <f>IF(ISERROR(VLOOKUP(AL1992,Datos!D1985:E1990,2,0)),0,VLOOKUP(AL1992,Datos!D1985:E1990,2,0))</f>
        <v>0</v>
      </c>
      <c r="AL1992" s="198">
        <f>IF(ISERROR(VLOOKUP(Y1992,Datos!B1985:E1990,3,0)),0,VLOOKUP(Y1992,Datos!B1985:E1990,3,0))</f>
        <v>0</v>
      </c>
      <c r="AM1992" s="198">
        <f t="shared" si="95"/>
        <v>4</v>
      </c>
      <c r="AN1992" s="198" t="str">
        <f>IF(ISERROR(VLOOKUP($AM1992,Datos!$I$24:$J$28,2,0)),"-",VLOOKUP($AM1992,Datos!$I$24:$J$28,2,0))</f>
        <v>Moderado</v>
      </c>
    </row>
    <row r="1993" spans="1:40" s="199" customFormat="1">
      <c r="A1993" s="196"/>
      <c r="B1993" s="177"/>
      <c r="C1993" s="177"/>
      <c r="D1993" s="177"/>
      <c r="E1993" s="177"/>
      <c r="F1993" s="177"/>
      <c r="G1993" s="177"/>
      <c r="H1993" s="177"/>
      <c r="I1993" s="177"/>
      <c r="J1993" s="177"/>
      <c r="K1993" s="177"/>
      <c r="L1993" s="177"/>
      <c r="M1993" s="178" t="s">
        <v>191</v>
      </c>
      <c r="N1993" s="178" t="s">
        <v>194</v>
      </c>
      <c r="O1993" s="198">
        <f>IF( AND($M1993&lt;&gt;"", $N1993&lt;&gt;""), VLOOKUP( IF(ISERROR(VLOOKUP($M1993,Datos!$B$8:$C$13,2,0)),0,VLOOKUP($M1993,Datos!$B$8:$C$13,2,0)), Datos!$I$9:$N$13, IF(ISERROR(VLOOKUP($N1993,Datos!$B$17:$C$21,2,0)),0,VLOOKUP($N1993, Datos!$B$17:$C$21,2,0)+1),  0),  "-")</f>
        <v>22</v>
      </c>
      <c r="P1993" s="177"/>
      <c r="Q1993" s="177"/>
      <c r="R1993" s="177"/>
      <c r="S1993" s="178" t="s">
        <v>40</v>
      </c>
      <c r="T1993" s="198" t="str">
        <f>IF(ISERROR(VLOOKUP($S1993,Datos!$B$25:$C$29,2,0)),"", VLOOKUP($S1993,Datos!$B$25:$C$29,2,0))</f>
        <v>Alta</v>
      </c>
      <c r="U1993" s="198" t="str">
        <f>VLOOKUP($S1993,'Efectividad de Controles'!$B$5:$D$9,3,0)</f>
        <v>Impacto / Probabilidad</v>
      </c>
      <c r="V1993" s="177"/>
      <c r="W1993" s="177"/>
      <c r="X1993" s="178" t="s">
        <v>191</v>
      </c>
      <c r="Y1993" s="178" t="s">
        <v>196</v>
      </c>
      <c r="Z1993" s="198">
        <f>IF( AND($X1993&lt;&gt;"", $Y1993&lt;&gt;""), VLOOKUP( IF(ISERROR(VLOOKUP($X1993,Datos!$B$8:$C$13,2,0)),0,VLOOKUP($X1993,Datos!$B$8:$C$13,2,0)), Datos!$I$9:$N$13, IF(ISERROR(VLOOKUP($Y1993,Datos!$B$17:$C$21,2,0)),0,VLOOKUP($Y1993, Datos!$B$17:$C$21,2,0)+1),  0),  "-")</f>
        <v>25</v>
      </c>
      <c r="AA1993" s="177"/>
      <c r="AB1993" s="177"/>
      <c r="AC1993" s="179"/>
      <c r="AD1993" s="180"/>
      <c r="AE1993" s="198">
        <f t="shared" si="93"/>
        <v>22</v>
      </c>
      <c r="AF1993" s="198">
        <f t="shared" si="94"/>
        <v>25</v>
      </c>
      <c r="AG1993" s="178">
        <v>3</v>
      </c>
      <c r="AH1993" s="198" t="str">
        <f>IF(ISERROR(VLOOKUP($AG1993,Datos!$A$9:$E$13,2,0)),"",VLOOKUP($AG1993,Datos!$A$9:$E$13,2,0))</f>
        <v>3 Moderado</v>
      </c>
      <c r="AI1993" s="197" t="str">
        <f>IF(ISERROR(VLOOKUP($AJ1993,Datos!$D$8:$E$13,2,0)),0,VLOOKUP($AJ1993,Datos!$D$8:$E$13,2,0))</f>
        <v>Extremadamente Dañino</v>
      </c>
      <c r="AJ1993" s="198">
        <f>IF(ISERROR(VLOOKUP($X1993,Datos!$B$8:$E$13,3,0)), 0, VLOOKUP($X1993,Datos!$B$8:$E$13,3,0))</f>
        <v>4</v>
      </c>
      <c r="AK1993" s="198">
        <f>IF(ISERROR(VLOOKUP(AL1993,Datos!D1986:E1991,2,0)),0,VLOOKUP(AL1993,Datos!D1986:E1991,2,0))</f>
        <v>0</v>
      </c>
      <c r="AL1993" s="198">
        <f>IF(ISERROR(VLOOKUP(Y1993,Datos!B1986:E1991,3,0)),0,VLOOKUP(Y1993,Datos!B1986:E1991,3,0))</f>
        <v>0</v>
      </c>
      <c r="AM1993" s="198">
        <f t="shared" si="95"/>
        <v>4</v>
      </c>
      <c r="AN1993" s="198" t="str">
        <f>IF(ISERROR(VLOOKUP($AM1993,Datos!$I$24:$J$28,2,0)),"-",VLOOKUP($AM1993,Datos!$I$24:$J$28,2,0))</f>
        <v>Moderado</v>
      </c>
    </row>
    <row r="1994" spans="1:40" s="199" customFormat="1">
      <c r="A1994" s="196"/>
      <c r="B1994" s="177"/>
      <c r="C1994" s="177"/>
      <c r="D1994" s="177"/>
      <c r="E1994" s="177"/>
      <c r="F1994" s="177"/>
      <c r="G1994" s="177"/>
      <c r="H1994" s="177"/>
      <c r="I1994" s="177"/>
      <c r="J1994" s="177"/>
      <c r="K1994" s="177"/>
      <c r="L1994" s="177"/>
      <c r="M1994" s="178" t="s">
        <v>191</v>
      </c>
      <c r="N1994" s="178" t="s">
        <v>194</v>
      </c>
      <c r="O1994" s="198">
        <f>IF( AND($M1994&lt;&gt;"", $N1994&lt;&gt;""), VLOOKUP( IF(ISERROR(VLOOKUP($M1994,Datos!$B$8:$C$13,2,0)),0,VLOOKUP($M1994,Datos!$B$8:$C$13,2,0)), Datos!$I$9:$N$13, IF(ISERROR(VLOOKUP($N1994,Datos!$B$17:$C$21,2,0)),0,VLOOKUP($N1994, Datos!$B$17:$C$21,2,0)+1),  0),  "-")</f>
        <v>22</v>
      </c>
      <c r="P1994" s="177"/>
      <c r="Q1994" s="177"/>
      <c r="R1994" s="177"/>
      <c r="S1994" s="178" t="s">
        <v>40</v>
      </c>
      <c r="T1994" s="198" t="str">
        <f>IF(ISERROR(VLOOKUP($S1994,Datos!$B$25:$C$29,2,0)),"", VLOOKUP($S1994,Datos!$B$25:$C$29,2,0))</f>
        <v>Alta</v>
      </c>
      <c r="U1994" s="198" t="str">
        <f>VLOOKUP($S1994,'Efectividad de Controles'!$B$5:$D$9,3,0)</f>
        <v>Impacto / Probabilidad</v>
      </c>
      <c r="V1994" s="177"/>
      <c r="W1994" s="177"/>
      <c r="X1994" s="178" t="s">
        <v>191</v>
      </c>
      <c r="Y1994" s="178" t="s">
        <v>196</v>
      </c>
      <c r="Z1994" s="198">
        <f>IF( AND($X1994&lt;&gt;"", $Y1994&lt;&gt;""), VLOOKUP( IF(ISERROR(VLOOKUP($X1994,Datos!$B$8:$C$13,2,0)),0,VLOOKUP($X1994,Datos!$B$8:$C$13,2,0)), Datos!$I$9:$N$13, IF(ISERROR(VLOOKUP($Y1994,Datos!$B$17:$C$21,2,0)),0,VLOOKUP($Y1994, Datos!$B$17:$C$21,2,0)+1),  0),  "-")</f>
        <v>25</v>
      </c>
      <c r="AA1994" s="177"/>
      <c r="AB1994" s="177"/>
      <c r="AC1994" s="179"/>
      <c r="AD1994" s="180"/>
      <c r="AE1994" s="198">
        <f t="shared" si="93"/>
        <v>22</v>
      </c>
      <c r="AF1994" s="198">
        <f t="shared" si="94"/>
        <v>25</v>
      </c>
      <c r="AG1994" s="178">
        <v>3</v>
      </c>
      <c r="AH1994" s="198" t="str">
        <f>IF(ISERROR(VLOOKUP($AG1994,Datos!$A$9:$E$13,2,0)),"",VLOOKUP($AG1994,Datos!$A$9:$E$13,2,0))</f>
        <v>3 Moderado</v>
      </c>
      <c r="AI1994" s="197" t="str">
        <f>IF(ISERROR(VLOOKUP($AJ1994,Datos!$D$8:$E$13,2,0)),0,VLOOKUP($AJ1994,Datos!$D$8:$E$13,2,0))</f>
        <v>Extremadamente Dañino</v>
      </c>
      <c r="AJ1994" s="198">
        <f>IF(ISERROR(VLOOKUP($X1994,Datos!$B$8:$E$13,3,0)), 0, VLOOKUP($X1994,Datos!$B$8:$E$13,3,0))</f>
        <v>4</v>
      </c>
      <c r="AK1994" s="198">
        <f>IF(ISERROR(VLOOKUP(AL1994,Datos!D1987:E1992,2,0)),0,VLOOKUP(AL1994,Datos!D1987:E1992,2,0))</f>
        <v>0</v>
      </c>
      <c r="AL1994" s="198">
        <f>IF(ISERROR(VLOOKUP(Y1994,Datos!B1987:E1992,3,0)),0,VLOOKUP(Y1994,Datos!B1987:E1992,3,0))</f>
        <v>0</v>
      </c>
      <c r="AM1994" s="198">
        <f t="shared" si="95"/>
        <v>4</v>
      </c>
      <c r="AN1994" s="198" t="str">
        <f>IF(ISERROR(VLOOKUP($AM1994,Datos!$I$24:$J$28,2,0)),"-",VLOOKUP($AM1994,Datos!$I$24:$J$28,2,0))</f>
        <v>Moderado</v>
      </c>
    </row>
    <row r="1995" spans="1:40" s="199" customFormat="1">
      <c r="A1995" s="196"/>
      <c r="B1995" s="177"/>
      <c r="C1995" s="177"/>
      <c r="D1995" s="177"/>
      <c r="E1995" s="177"/>
      <c r="F1995" s="177"/>
      <c r="G1995" s="177"/>
      <c r="H1995" s="177"/>
      <c r="I1995" s="177"/>
      <c r="J1995" s="177"/>
      <c r="K1995" s="177"/>
      <c r="L1995" s="177"/>
      <c r="M1995" s="178" t="s">
        <v>191</v>
      </c>
      <c r="N1995" s="178" t="s">
        <v>194</v>
      </c>
      <c r="O1995" s="198">
        <f>IF( AND($M1995&lt;&gt;"", $N1995&lt;&gt;""), VLOOKUP( IF(ISERROR(VLOOKUP($M1995,Datos!$B$8:$C$13,2,0)),0,VLOOKUP($M1995,Datos!$B$8:$C$13,2,0)), Datos!$I$9:$N$13, IF(ISERROR(VLOOKUP($N1995,Datos!$B$17:$C$21,2,0)),0,VLOOKUP($N1995, Datos!$B$17:$C$21,2,0)+1),  0),  "-")</f>
        <v>22</v>
      </c>
      <c r="P1995" s="177"/>
      <c r="Q1995" s="177"/>
      <c r="R1995" s="177"/>
      <c r="S1995" s="178" t="s">
        <v>40</v>
      </c>
      <c r="T1995" s="198" t="str">
        <f>IF(ISERROR(VLOOKUP($S1995,Datos!$B$25:$C$29,2,0)),"", VLOOKUP($S1995,Datos!$B$25:$C$29,2,0))</f>
        <v>Alta</v>
      </c>
      <c r="U1995" s="198" t="str">
        <f>VLOOKUP($S1995,'Efectividad de Controles'!$B$5:$D$9,3,0)</f>
        <v>Impacto / Probabilidad</v>
      </c>
      <c r="V1995" s="177"/>
      <c r="W1995" s="177"/>
      <c r="X1995" s="178" t="s">
        <v>191</v>
      </c>
      <c r="Y1995" s="178" t="s">
        <v>196</v>
      </c>
      <c r="Z1995" s="198">
        <f>IF( AND($X1995&lt;&gt;"", $Y1995&lt;&gt;""), VLOOKUP( IF(ISERROR(VLOOKUP($X1995,Datos!$B$8:$C$13,2,0)),0,VLOOKUP($X1995,Datos!$B$8:$C$13,2,0)), Datos!$I$9:$N$13, IF(ISERROR(VLOOKUP($Y1995,Datos!$B$17:$C$21,2,0)),0,VLOOKUP($Y1995, Datos!$B$17:$C$21,2,0)+1),  0),  "-")</f>
        <v>25</v>
      </c>
      <c r="AA1995" s="177"/>
      <c r="AB1995" s="177"/>
      <c r="AC1995" s="179"/>
      <c r="AD1995" s="180"/>
      <c r="AE1995" s="198">
        <f t="shared" si="93"/>
        <v>22</v>
      </c>
      <c r="AF1995" s="198">
        <f t="shared" si="94"/>
        <v>25</v>
      </c>
      <c r="AG1995" s="178">
        <v>3</v>
      </c>
      <c r="AH1995" s="198" t="str">
        <f>IF(ISERROR(VLOOKUP($AG1995,Datos!$A$9:$E$13,2,0)),"",VLOOKUP($AG1995,Datos!$A$9:$E$13,2,0))</f>
        <v>3 Moderado</v>
      </c>
      <c r="AI1995" s="197" t="str">
        <f>IF(ISERROR(VLOOKUP($AJ1995,Datos!$D$8:$E$13,2,0)),0,VLOOKUP($AJ1995,Datos!$D$8:$E$13,2,0))</f>
        <v>Extremadamente Dañino</v>
      </c>
      <c r="AJ1995" s="198">
        <f>IF(ISERROR(VLOOKUP($X1995,Datos!$B$8:$E$13,3,0)), 0, VLOOKUP($X1995,Datos!$B$8:$E$13,3,0))</f>
        <v>4</v>
      </c>
      <c r="AK1995" s="198">
        <f>IF(ISERROR(VLOOKUP(AL1995,Datos!D1988:E1993,2,0)),0,VLOOKUP(AL1995,Datos!D1988:E1993,2,0))</f>
        <v>0</v>
      </c>
      <c r="AL1995" s="198">
        <f>IF(ISERROR(VLOOKUP(Y1995,Datos!B1988:E1993,3,0)),0,VLOOKUP(Y1995,Datos!B1988:E1993,3,0))</f>
        <v>0</v>
      </c>
      <c r="AM1995" s="198">
        <f t="shared" si="95"/>
        <v>4</v>
      </c>
      <c r="AN1995" s="198" t="str">
        <f>IF(ISERROR(VLOOKUP($AM1995,Datos!$I$24:$J$28,2,0)),"-",VLOOKUP($AM1995,Datos!$I$24:$J$28,2,0))</f>
        <v>Moderado</v>
      </c>
    </row>
    <row r="1996" spans="1:40" s="199" customFormat="1">
      <c r="A1996" s="196"/>
      <c r="B1996" s="177"/>
      <c r="C1996" s="177"/>
      <c r="D1996" s="177"/>
      <c r="E1996" s="177"/>
      <c r="F1996" s="177"/>
      <c r="G1996" s="177"/>
      <c r="H1996" s="177"/>
      <c r="I1996" s="177"/>
      <c r="J1996" s="177"/>
      <c r="K1996" s="177"/>
      <c r="L1996" s="177"/>
      <c r="M1996" s="178" t="s">
        <v>191</v>
      </c>
      <c r="N1996" s="178" t="s">
        <v>194</v>
      </c>
      <c r="O1996" s="198">
        <f>IF( AND($M1996&lt;&gt;"", $N1996&lt;&gt;""), VLOOKUP( IF(ISERROR(VLOOKUP($M1996,Datos!$B$8:$C$13,2,0)),0,VLOOKUP($M1996,Datos!$B$8:$C$13,2,0)), Datos!$I$9:$N$13, IF(ISERROR(VLOOKUP($N1996,Datos!$B$17:$C$21,2,0)),0,VLOOKUP($N1996, Datos!$B$17:$C$21,2,0)+1),  0),  "-")</f>
        <v>22</v>
      </c>
      <c r="P1996" s="177"/>
      <c r="Q1996" s="177"/>
      <c r="R1996" s="177"/>
      <c r="S1996" s="178" t="s">
        <v>40</v>
      </c>
      <c r="T1996" s="198" t="str">
        <f>IF(ISERROR(VLOOKUP($S1996,Datos!$B$25:$C$29,2,0)),"", VLOOKUP($S1996,Datos!$B$25:$C$29,2,0))</f>
        <v>Alta</v>
      </c>
      <c r="U1996" s="198" t="str">
        <f>VLOOKUP($S1996,'Efectividad de Controles'!$B$5:$D$9,3,0)</f>
        <v>Impacto / Probabilidad</v>
      </c>
      <c r="V1996" s="177"/>
      <c r="W1996" s="177"/>
      <c r="X1996" s="178" t="s">
        <v>191</v>
      </c>
      <c r="Y1996" s="178" t="s">
        <v>196</v>
      </c>
      <c r="Z1996" s="198">
        <f>IF( AND($X1996&lt;&gt;"", $Y1996&lt;&gt;""), VLOOKUP( IF(ISERROR(VLOOKUP($X1996,Datos!$B$8:$C$13,2,0)),0,VLOOKUP($X1996,Datos!$B$8:$C$13,2,0)), Datos!$I$9:$N$13, IF(ISERROR(VLOOKUP($Y1996,Datos!$B$17:$C$21,2,0)),0,VLOOKUP($Y1996, Datos!$B$17:$C$21,2,0)+1),  0),  "-")</f>
        <v>25</v>
      </c>
      <c r="AA1996" s="177"/>
      <c r="AB1996" s="177"/>
      <c r="AC1996" s="179"/>
      <c r="AD1996" s="180"/>
      <c r="AE1996" s="198">
        <f t="shared" si="93"/>
        <v>22</v>
      </c>
      <c r="AF1996" s="198">
        <f t="shared" si="94"/>
        <v>25</v>
      </c>
      <c r="AG1996" s="178">
        <v>3</v>
      </c>
      <c r="AH1996" s="198" t="str">
        <f>IF(ISERROR(VLOOKUP($AG1996,Datos!$A$9:$E$13,2,0)),"",VLOOKUP($AG1996,Datos!$A$9:$E$13,2,0))</f>
        <v>3 Moderado</v>
      </c>
      <c r="AI1996" s="197" t="str">
        <f>IF(ISERROR(VLOOKUP($AJ1996,Datos!$D$8:$E$13,2,0)),0,VLOOKUP($AJ1996,Datos!$D$8:$E$13,2,0))</f>
        <v>Extremadamente Dañino</v>
      </c>
      <c r="AJ1996" s="198">
        <f>IF(ISERROR(VLOOKUP($X1996,Datos!$B$8:$E$13,3,0)), 0, VLOOKUP($X1996,Datos!$B$8:$E$13,3,0))</f>
        <v>4</v>
      </c>
      <c r="AK1996" s="198">
        <f>IF(ISERROR(VLOOKUP(AL1996,Datos!D1989:E1994,2,0)),0,VLOOKUP(AL1996,Datos!D1989:E1994,2,0))</f>
        <v>0</v>
      </c>
      <c r="AL1996" s="198">
        <f>IF(ISERROR(VLOOKUP(Y1996,Datos!B1989:E1994,3,0)),0,VLOOKUP(Y1996,Datos!B1989:E1994,3,0))</f>
        <v>0</v>
      </c>
      <c r="AM1996" s="198">
        <f t="shared" si="95"/>
        <v>4</v>
      </c>
      <c r="AN1996" s="198" t="str">
        <f>IF(ISERROR(VLOOKUP($AM1996,Datos!$I$24:$J$28,2,0)),"-",VLOOKUP($AM1996,Datos!$I$24:$J$28,2,0))</f>
        <v>Moderado</v>
      </c>
    </row>
    <row r="1997" spans="1:40" s="199" customFormat="1">
      <c r="A1997" s="196"/>
      <c r="B1997" s="177"/>
      <c r="C1997" s="177"/>
      <c r="D1997" s="177"/>
      <c r="E1997" s="177"/>
      <c r="F1997" s="177"/>
      <c r="G1997" s="177"/>
      <c r="H1997" s="177"/>
      <c r="I1997" s="177"/>
      <c r="J1997" s="177"/>
      <c r="K1997" s="177"/>
      <c r="L1997" s="177"/>
      <c r="M1997" s="178" t="s">
        <v>191</v>
      </c>
      <c r="N1997" s="178" t="s">
        <v>194</v>
      </c>
      <c r="O1997" s="198">
        <f>IF( AND($M1997&lt;&gt;"", $N1997&lt;&gt;""), VLOOKUP( IF(ISERROR(VLOOKUP($M1997,Datos!$B$8:$C$13,2,0)),0,VLOOKUP($M1997,Datos!$B$8:$C$13,2,0)), Datos!$I$9:$N$13, IF(ISERROR(VLOOKUP($N1997,Datos!$B$17:$C$21,2,0)),0,VLOOKUP($N1997, Datos!$B$17:$C$21,2,0)+1),  0),  "-")</f>
        <v>22</v>
      </c>
      <c r="P1997" s="177"/>
      <c r="Q1997" s="177"/>
      <c r="R1997" s="177"/>
      <c r="S1997" s="178" t="s">
        <v>40</v>
      </c>
      <c r="T1997" s="198" t="str">
        <f>IF(ISERROR(VLOOKUP($S1997,Datos!$B$25:$C$29,2,0)),"", VLOOKUP($S1997,Datos!$B$25:$C$29,2,0))</f>
        <v>Alta</v>
      </c>
      <c r="U1997" s="198" t="str">
        <f>VLOOKUP($S1997,'Efectividad de Controles'!$B$5:$D$9,3,0)</f>
        <v>Impacto / Probabilidad</v>
      </c>
      <c r="V1997" s="177"/>
      <c r="W1997" s="177"/>
      <c r="X1997" s="178" t="s">
        <v>191</v>
      </c>
      <c r="Y1997" s="178" t="s">
        <v>196</v>
      </c>
      <c r="Z1997" s="198">
        <f>IF( AND($X1997&lt;&gt;"", $Y1997&lt;&gt;""), VLOOKUP( IF(ISERROR(VLOOKUP($X1997,Datos!$B$8:$C$13,2,0)),0,VLOOKUP($X1997,Datos!$B$8:$C$13,2,0)), Datos!$I$9:$N$13, IF(ISERROR(VLOOKUP($Y1997,Datos!$B$17:$C$21,2,0)),0,VLOOKUP($Y1997, Datos!$B$17:$C$21,2,0)+1),  0),  "-")</f>
        <v>25</v>
      </c>
      <c r="AA1997" s="177"/>
      <c r="AB1997" s="177"/>
      <c r="AC1997" s="179"/>
      <c r="AD1997" s="180"/>
      <c r="AE1997" s="198">
        <f t="shared" si="93"/>
        <v>22</v>
      </c>
      <c r="AF1997" s="198">
        <f t="shared" si="94"/>
        <v>25</v>
      </c>
      <c r="AG1997" s="178">
        <v>3</v>
      </c>
      <c r="AH1997" s="198" t="str">
        <f>IF(ISERROR(VLOOKUP($AG1997,Datos!$A$9:$E$13,2,0)),"",VLOOKUP($AG1997,Datos!$A$9:$E$13,2,0))</f>
        <v>3 Moderado</v>
      </c>
      <c r="AI1997" s="197" t="str">
        <f>IF(ISERROR(VLOOKUP($AJ1997,Datos!$D$8:$E$13,2,0)),0,VLOOKUP($AJ1997,Datos!$D$8:$E$13,2,0))</f>
        <v>Extremadamente Dañino</v>
      </c>
      <c r="AJ1997" s="198">
        <f>IF(ISERROR(VLOOKUP($X1997,Datos!$B$8:$E$13,3,0)), 0, VLOOKUP($X1997,Datos!$B$8:$E$13,3,0))</f>
        <v>4</v>
      </c>
      <c r="AK1997" s="198">
        <f>IF(ISERROR(VLOOKUP(AL1997,Datos!D1990:E1995,2,0)),0,VLOOKUP(AL1997,Datos!D1990:E1995,2,0))</f>
        <v>0</v>
      </c>
      <c r="AL1997" s="198">
        <f>IF(ISERROR(VLOOKUP(Y1997,Datos!B1990:E1995,3,0)),0,VLOOKUP(Y1997,Datos!B1990:E1995,3,0))</f>
        <v>0</v>
      </c>
      <c r="AM1997" s="198">
        <f t="shared" si="95"/>
        <v>4</v>
      </c>
      <c r="AN1997" s="198" t="str">
        <f>IF(ISERROR(VLOOKUP($AM1997,Datos!$I$24:$J$28,2,0)),"-",VLOOKUP($AM1997,Datos!$I$24:$J$28,2,0))</f>
        <v>Moderado</v>
      </c>
    </row>
    <row r="1998" spans="1:40" s="199" customFormat="1">
      <c r="A1998" s="196"/>
      <c r="B1998" s="177"/>
      <c r="C1998" s="177"/>
      <c r="D1998" s="177"/>
      <c r="E1998" s="177"/>
      <c r="F1998" s="177"/>
      <c r="G1998" s="177"/>
      <c r="H1998" s="177"/>
      <c r="I1998" s="177"/>
      <c r="J1998" s="177"/>
      <c r="K1998" s="177"/>
      <c r="L1998" s="177"/>
      <c r="M1998" s="178" t="s">
        <v>191</v>
      </c>
      <c r="N1998" s="178" t="s">
        <v>194</v>
      </c>
      <c r="O1998" s="198">
        <f>IF( AND($M1998&lt;&gt;"", $N1998&lt;&gt;""), VLOOKUP( IF(ISERROR(VLOOKUP($M1998,Datos!$B$8:$C$13,2,0)),0,VLOOKUP($M1998,Datos!$B$8:$C$13,2,0)), Datos!$I$9:$N$13, IF(ISERROR(VLOOKUP($N1998,Datos!$B$17:$C$21,2,0)),0,VLOOKUP($N1998, Datos!$B$17:$C$21,2,0)+1),  0),  "-")</f>
        <v>22</v>
      </c>
      <c r="P1998" s="177"/>
      <c r="Q1998" s="177"/>
      <c r="R1998" s="177"/>
      <c r="S1998" s="178" t="s">
        <v>40</v>
      </c>
      <c r="T1998" s="198" t="str">
        <f>IF(ISERROR(VLOOKUP($S1998,Datos!$B$25:$C$29,2,0)),"", VLOOKUP($S1998,Datos!$B$25:$C$29,2,0))</f>
        <v>Alta</v>
      </c>
      <c r="U1998" s="198" t="str">
        <f>VLOOKUP($S1998,'Efectividad de Controles'!$B$5:$D$9,3,0)</f>
        <v>Impacto / Probabilidad</v>
      </c>
      <c r="V1998" s="177"/>
      <c r="W1998" s="177"/>
      <c r="X1998" s="178" t="s">
        <v>191</v>
      </c>
      <c r="Y1998" s="178" t="s">
        <v>196</v>
      </c>
      <c r="Z1998" s="198">
        <f>IF( AND($X1998&lt;&gt;"", $Y1998&lt;&gt;""), VLOOKUP( IF(ISERROR(VLOOKUP($X1998,Datos!$B$8:$C$13,2,0)),0,VLOOKUP($X1998,Datos!$B$8:$C$13,2,0)), Datos!$I$9:$N$13, IF(ISERROR(VLOOKUP($Y1998,Datos!$B$17:$C$21,2,0)),0,VLOOKUP($Y1998, Datos!$B$17:$C$21,2,0)+1),  0),  "-")</f>
        <v>25</v>
      </c>
      <c r="AA1998" s="177"/>
      <c r="AB1998" s="177"/>
      <c r="AC1998" s="179"/>
      <c r="AD1998" s="180"/>
      <c r="AE1998" s="198">
        <f t="shared" si="93"/>
        <v>22</v>
      </c>
      <c r="AF1998" s="198">
        <f t="shared" si="94"/>
        <v>25</v>
      </c>
      <c r="AG1998" s="178">
        <v>3</v>
      </c>
      <c r="AH1998" s="198" t="str">
        <f>IF(ISERROR(VLOOKUP($AG1998,Datos!$A$9:$E$13,2,0)),"",VLOOKUP($AG1998,Datos!$A$9:$E$13,2,0))</f>
        <v>3 Moderado</v>
      </c>
      <c r="AI1998" s="197" t="str">
        <f>IF(ISERROR(VLOOKUP($AJ1998,Datos!$D$8:$E$13,2,0)),0,VLOOKUP($AJ1998,Datos!$D$8:$E$13,2,0))</f>
        <v>Extremadamente Dañino</v>
      </c>
      <c r="AJ1998" s="198">
        <f>IF(ISERROR(VLOOKUP($X1998,Datos!$B$8:$E$13,3,0)), 0, VLOOKUP($X1998,Datos!$B$8:$E$13,3,0))</f>
        <v>4</v>
      </c>
      <c r="AK1998" s="198">
        <f>IF(ISERROR(VLOOKUP(AL1998,Datos!D1991:E1996,2,0)),0,VLOOKUP(AL1998,Datos!D1991:E1996,2,0))</f>
        <v>0</v>
      </c>
      <c r="AL1998" s="198">
        <f>IF(ISERROR(VLOOKUP(Y1998,Datos!B1991:E1996,3,0)),0,VLOOKUP(Y1998,Datos!B1991:E1996,3,0))</f>
        <v>0</v>
      </c>
      <c r="AM1998" s="198">
        <f t="shared" si="95"/>
        <v>4</v>
      </c>
      <c r="AN1998" s="198" t="str">
        <f>IF(ISERROR(VLOOKUP($AM1998,Datos!$I$24:$J$28,2,0)),"-",VLOOKUP($AM1998,Datos!$I$24:$J$28,2,0))</f>
        <v>Moderado</v>
      </c>
    </row>
    <row r="1999" spans="1:40" s="199" customFormat="1">
      <c r="A1999" s="196"/>
      <c r="B1999" s="177"/>
      <c r="C1999" s="177"/>
      <c r="D1999" s="177"/>
      <c r="E1999" s="177"/>
      <c r="F1999" s="177"/>
      <c r="G1999" s="177"/>
      <c r="H1999" s="177"/>
      <c r="I1999" s="177"/>
      <c r="J1999" s="177"/>
      <c r="K1999" s="177"/>
      <c r="L1999" s="177"/>
      <c r="M1999" s="178" t="s">
        <v>191</v>
      </c>
      <c r="N1999" s="178" t="s">
        <v>194</v>
      </c>
      <c r="O1999" s="198">
        <f>IF( AND($M1999&lt;&gt;"", $N1999&lt;&gt;""), VLOOKUP( IF(ISERROR(VLOOKUP($M1999,Datos!$B$8:$C$13,2,0)),0,VLOOKUP($M1999,Datos!$B$8:$C$13,2,0)), Datos!$I$9:$N$13, IF(ISERROR(VLOOKUP($N1999,Datos!$B$17:$C$21,2,0)),0,VLOOKUP($N1999, Datos!$B$17:$C$21,2,0)+1),  0),  "-")</f>
        <v>22</v>
      </c>
      <c r="P1999" s="177"/>
      <c r="Q1999" s="177"/>
      <c r="R1999" s="177"/>
      <c r="S1999" s="178" t="s">
        <v>40</v>
      </c>
      <c r="T1999" s="198" t="str">
        <f>IF(ISERROR(VLOOKUP($S1999,Datos!$B$25:$C$29,2,0)),"", VLOOKUP($S1999,Datos!$B$25:$C$29,2,0))</f>
        <v>Alta</v>
      </c>
      <c r="U1999" s="198" t="str">
        <f>VLOOKUP($S1999,'Efectividad de Controles'!$B$5:$D$9,3,0)</f>
        <v>Impacto / Probabilidad</v>
      </c>
      <c r="V1999" s="177"/>
      <c r="W1999" s="177"/>
      <c r="X1999" s="178" t="s">
        <v>191</v>
      </c>
      <c r="Y1999" s="178" t="s">
        <v>196</v>
      </c>
      <c r="Z1999" s="198">
        <f>IF( AND($X1999&lt;&gt;"", $Y1999&lt;&gt;""), VLOOKUP( IF(ISERROR(VLOOKUP($X1999,Datos!$B$8:$C$13,2,0)),0,VLOOKUP($X1999,Datos!$B$8:$C$13,2,0)), Datos!$I$9:$N$13, IF(ISERROR(VLOOKUP($Y1999,Datos!$B$17:$C$21,2,0)),0,VLOOKUP($Y1999, Datos!$B$17:$C$21,2,0)+1),  0),  "-")</f>
        <v>25</v>
      </c>
      <c r="AA1999" s="177"/>
      <c r="AB1999" s="177"/>
      <c r="AC1999" s="179"/>
      <c r="AD1999" s="180"/>
      <c r="AE1999" s="198">
        <f t="shared" si="93"/>
        <v>22</v>
      </c>
      <c r="AF1999" s="198">
        <f t="shared" si="94"/>
        <v>25</v>
      </c>
      <c r="AG1999" s="178">
        <v>3</v>
      </c>
      <c r="AH1999" s="198" t="str">
        <f>IF(ISERROR(VLOOKUP($AG1999,Datos!$A$9:$E$13,2,0)),"",VLOOKUP($AG1999,Datos!$A$9:$E$13,2,0))</f>
        <v>3 Moderado</v>
      </c>
      <c r="AI1999" s="197" t="str">
        <f>IF(ISERROR(VLOOKUP($AJ1999,Datos!$D$8:$E$13,2,0)),0,VLOOKUP($AJ1999,Datos!$D$8:$E$13,2,0))</f>
        <v>Extremadamente Dañino</v>
      </c>
      <c r="AJ1999" s="198">
        <f>IF(ISERROR(VLOOKUP($X1999,Datos!$B$8:$E$13,3,0)), 0, VLOOKUP($X1999,Datos!$B$8:$E$13,3,0))</f>
        <v>4</v>
      </c>
      <c r="AK1999" s="198">
        <f>IF(ISERROR(VLOOKUP(AL1999,Datos!D1992:E1997,2,0)),0,VLOOKUP(AL1999,Datos!D1992:E1997,2,0))</f>
        <v>0</v>
      </c>
      <c r="AL1999" s="198">
        <f>IF(ISERROR(VLOOKUP(Y1999,Datos!B1992:E1997,3,0)),0,VLOOKUP(Y1999,Datos!B1992:E1997,3,0))</f>
        <v>0</v>
      </c>
      <c r="AM1999" s="198">
        <f t="shared" si="95"/>
        <v>4</v>
      </c>
      <c r="AN1999" s="198" t="str">
        <f>IF(ISERROR(VLOOKUP($AM1999,Datos!$I$24:$J$28,2,0)),"-",VLOOKUP($AM1999,Datos!$I$24:$J$28,2,0))</f>
        <v>Moderado</v>
      </c>
    </row>
    <row r="2000" spans="1:40" s="199" customFormat="1">
      <c r="A2000" s="196"/>
      <c r="B2000" s="177"/>
      <c r="C2000" s="177"/>
      <c r="D2000" s="177"/>
      <c r="E2000" s="177"/>
      <c r="F2000" s="177"/>
      <c r="G2000" s="177"/>
      <c r="H2000" s="177"/>
      <c r="I2000" s="177"/>
      <c r="J2000" s="177"/>
      <c r="K2000" s="177"/>
      <c r="L2000" s="177"/>
      <c r="M2000" s="178" t="s">
        <v>191</v>
      </c>
      <c r="N2000" s="178" t="s">
        <v>194</v>
      </c>
      <c r="O2000" s="198">
        <f>IF( AND($M2000&lt;&gt;"", $N2000&lt;&gt;""), VLOOKUP( IF(ISERROR(VLOOKUP($M2000,Datos!$B$8:$C$13,2,0)),0,VLOOKUP($M2000,Datos!$B$8:$C$13,2,0)), Datos!$I$9:$N$13, IF(ISERROR(VLOOKUP($N2000,Datos!$B$17:$C$21,2,0)),0,VLOOKUP($N2000, Datos!$B$17:$C$21,2,0)+1),  0),  "-")</f>
        <v>22</v>
      </c>
      <c r="P2000" s="177"/>
      <c r="Q2000" s="177"/>
      <c r="R2000" s="177"/>
      <c r="S2000" s="178" t="s">
        <v>40</v>
      </c>
      <c r="T2000" s="198" t="str">
        <f>IF(ISERROR(VLOOKUP($S2000,Datos!$B$25:$C$29,2,0)),"", VLOOKUP($S2000,Datos!$B$25:$C$29,2,0))</f>
        <v>Alta</v>
      </c>
      <c r="U2000" s="198" t="str">
        <f>VLOOKUP($S2000,'Efectividad de Controles'!$B$5:$D$9,3,0)</f>
        <v>Impacto / Probabilidad</v>
      </c>
      <c r="V2000" s="177"/>
      <c r="W2000" s="177"/>
      <c r="X2000" s="178" t="s">
        <v>191</v>
      </c>
      <c r="Y2000" s="178" t="s">
        <v>196</v>
      </c>
      <c r="Z2000" s="198">
        <f>IF( AND($X2000&lt;&gt;"", $Y2000&lt;&gt;""), VLOOKUP( IF(ISERROR(VLOOKUP($X2000,Datos!$B$8:$C$13,2,0)),0,VLOOKUP($X2000,Datos!$B$8:$C$13,2,0)), Datos!$I$9:$N$13, IF(ISERROR(VLOOKUP($Y2000,Datos!$B$17:$C$21,2,0)),0,VLOOKUP($Y2000, Datos!$B$17:$C$21,2,0)+1),  0),  "-")</f>
        <v>25</v>
      </c>
      <c r="AA2000" s="177"/>
      <c r="AB2000" s="177"/>
      <c r="AC2000" s="179"/>
      <c r="AD2000" s="180"/>
      <c r="AE2000" s="198">
        <f t="shared" si="93"/>
        <v>22</v>
      </c>
      <c r="AF2000" s="198">
        <f t="shared" si="94"/>
        <v>25</v>
      </c>
      <c r="AG2000" s="178">
        <v>3</v>
      </c>
      <c r="AH2000" s="198" t="str">
        <f>IF(ISERROR(VLOOKUP($AG2000,Datos!$A$9:$E$13,2,0)),"",VLOOKUP($AG2000,Datos!$A$9:$E$13,2,0))</f>
        <v>3 Moderado</v>
      </c>
      <c r="AI2000" s="197" t="str">
        <f>IF(ISERROR(VLOOKUP($AJ2000,Datos!$D$8:$E$13,2,0)),0,VLOOKUP($AJ2000,Datos!$D$8:$E$13,2,0))</f>
        <v>Extremadamente Dañino</v>
      </c>
      <c r="AJ2000" s="198">
        <f>IF(ISERROR(VLOOKUP($X2000,Datos!$B$8:$E$13,3,0)), 0, VLOOKUP($X2000,Datos!$B$8:$E$13,3,0))</f>
        <v>4</v>
      </c>
      <c r="AK2000" s="198">
        <f>IF(ISERROR(VLOOKUP(AL2000,Datos!D1993:E1998,2,0)),0,VLOOKUP(AL2000,Datos!D1993:E1998,2,0))</f>
        <v>0</v>
      </c>
      <c r="AL2000" s="198">
        <f>IF(ISERROR(VLOOKUP(Y2000,Datos!B1993:E1998,3,0)),0,VLOOKUP(Y2000,Datos!B1993:E1998,3,0))</f>
        <v>0</v>
      </c>
      <c r="AM2000" s="198">
        <f t="shared" si="95"/>
        <v>4</v>
      </c>
      <c r="AN2000" s="198" t="str">
        <f>IF(ISERROR(VLOOKUP($AM2000,Datos!$I$24:$J$28,2,0)),"-",VLOOKUP($AM2000,Datos!$I$24:$J$28,2,0))</f>
        <v>Moderado</v>
      </c>
    </row>
  </sheetData>
  <sheetProtection algorithmName="SHA-512" hashValue="Y8Vp5Np8sB9d86XIUUSdzW4m0OS+mJ6iR7qdCjIujQqRdRnMt/DakyXkRXZE5IyvKvbtoPVyz0zk5RJGJ2HBgQ==" saltValue="ok6VRwHnyExUOniEBxtqcA==" spinCount="100000" sheet="1" objects="1" scenarios="1"/>
  <mergeCells count="79">
    <mergeCell ref="B17:C17"/>
    <mergeCell ref="D17:F17"/>
    <mergeCell ref="P17:R17"/>
    <mergeCell ref="S17:T17"/>
    <mergeCell ref="B18:C18"/>
    <mergeCell ref="D18:F18"/>
    <mergeCell ref="G18:H18"/>
    <mergeCell ref="P18:R18"/>
    <mergeCell ref="B15:C15"/>
    <mergeCell ref="D15:F15"/>
    <mergeCell ref="P15:R15"/>
    <mergeCell ref="S15:T15"/>
    <mergeCell ref="B16:C16"/>
    <mergeCell ref="D16:F16"/>
    <mergeCell ref="P16:R16"/>
    <mergeCell ref="S16:T16"/>
    <mergeCell ref="P13:R13"/>
    <mergeCell ref="S13:T13"/>
    <mergeCell ref="B14:C14"/>
    <mergeCell ref="D14:F14"/>
    <mergeCell ref="P14:R14"/>
    <mergeCell ref="S14:T14"/>
    <mergeCell ref="C13:F13"/>
    <mergeCell ref="G13:H13"/>
    <mergeCell ref="P8:R8"/>
    <mergeCell ref="S7:T7"/>
    <mergeCell ref="S11:T11"/>
    <mergeCell ref="C12:F12"/>
    <mergeCell ref="G12:H12"/>
    <mergeCell ref="P12:R12"/>
    <mergeCell ref="S12:T12"/>
    <mergeCell ref="P11:R11"/>
    <mergeCell ref="S8:T8"/>
    <mergeCell ref="P9:R9"/>
    <mergeCell ref="S9:T9"/>
    <mergeCell ref="P10:R10"/>
    <mergeCell ref="S10:T10"/>
    <mergeCell ref="B8:C8"/>
    <mergeCell ref="D8:H8"/>
    <mergeCell ref="B9:B13"/>
    <mergeCell ref="B6:C6"/>
    <mergeCell ref="D6:H6"/>
    <mergeCell ref="P6:R6"/>
    <mergeCell ref="S6:T6"/>
    <mergeCell ref="B7:C7"/>
    <mergeCell ref="D7:H7"/>
    <mergeCell ref="P7:R7"/>
    <mergeCell ref="B2:AB2"/>
    <mergeCell ref="B3:AB3"/>
    <mergeCell ref="B4:H4"/>
    <mergeCell ref="B5:C5"/>
    <mergeCell ref="D5:H5"/>
    <mergeCell ref="P5:R5"/>
    <mergeCell ref="S5:T5"/>
    <mergeCell ref="G9:H9"/>
    <mergeCell ref="C10:F10"/>
    <mergeCell ref="G10:H10"/>
    <mergeCell ref="C11:F11"/>
    <mergeCell ref="G11:H11"/>
    <mergeCell ref="C9:F9"/>
    <mergeCell ref="B21:B22"/>
    <mergeCell ref="H21:H22"/>
    <mergeCell ref="I21:I22"/>
    <mergeCell ref="J21:J22"/>
    <mergeCell ref="K21:K22"/>
    <mergeCell ref="C21:C22"/>
    <mergeCell ref="AI21:AN21"/>
    <mergeCell ref="AE21:AH21"/>
    <mergeCell ref="D21:D22"/>
    <mergeCell ref="E21:E22"/>
    <mergeCell ref="G21:G22"/>
    <mergeCell ref="W21:W22"/>
    <mergeCell ref="F21:F22"/>
    <mergeCell ref="L21:L22"/>
    <mergeCell ref="M21:O21"/>
    <mergeCell ref="X21:Z21"/>
    <mergeCell ref="V21:V22"/>
    <mergeCell ref="AA21:AD21"/>
    <mergeCell ref="P21:U21"/>
  </mergeCells>
  <phoneticPr fontId="23" type="noConversion"/>
  <conditionalFormatting sqref="O23:O2000">
    <cfRule type="cellIs" dxfId="27" priority="9" operator="between">
      <formula>23</formula>
      <formula>25</formula>
    </cfRule>
    <cfRule type="cellIs" dxfId="26" priority="10" operator="between">
      <formula>17</formula>
      <formula>22</formula>
    </cfRule>
    <cfRule type="cellIs" dxfId="25" priority="11" operator="between">
      <formula>7</formula>
      <formula>16</formula>
    </cfRule>
    <cfRule type="cellIs" dxfId="24" priority="12" operator="between">
      <formula>1</formula>
      <formula>6</formula>
    </cfRule>
  </conditionalFormatting>
  <conditionalFormatting sqref="Z23:Z2000">
    <cfRule type="cellIs" dxfId="23" priority="1" operator="between">
      <formula>23</formula>
      <formula>25</formula>
    </cfRule>
    <cfRule type="cellIs" dxfId="22" priority="2" operator="between">
      <formula>17</formula>
      <formula>22</formula>
    </cfRule>
    <cfRule type="cellIs" dxfId="21" priority="3" operator="between">
      <formula>7</formula>
      <formula>16</formula>
    </cfRule>
    <cfRule type="cellIs" dxfId="20" priority="4" operator="between">
      <formula>1</formula>
      <formula>6</formula>
    </cfRule>
  </conditionalFormatting>
  <conditionalFormatting sqref="AJ23:AJ2000 AL23:AL2000">
    <cfRule type="expression" dxfId="19" priority="24">
      <formula>$AE23="No"</formula>
    </cfRule>
  </conditionalFormatting>
  <conditionalFormatting sqref="AN23:AN2000">
    <cfRule type="cellIs" dxfId="18" priority="13" operator="equal">
      <formula>"Trivial"</formula>
    </cfRule>
    <cfRule type="cellIs" dxfId="17" priority="14" operator="equal">
      <formula>"Tolerable"</formula>
    </cfRule>
    <cfRule type="cellIs" dxfId="16" priority="15" operator="equal">
      <formula>"Moderado"</formula>
    </cfRule>
    <cfRule type="cellIs" dxfId="15" priority="16" operator="equal">
      <formula>"Importante"</formula>
    </cfRule>
    <cfRule type="cellIs" dxfId="14" priority="17" operator="equal">
      <formula>"Intolerable"</formula>
    </cfRule>
    <cfRule type="expression" dxfId="13" priority="18">
      <formula>$AE23="No"</formula>
    </cfRule>
    <cfRule type="cellIs" dxfId="12" priority="19" operator="equal">
      <formula>8</formula>
    </cfRule>
    <cfRule type="cellIs" dxfId="11" priority="20" operator="equal">
      <formula>16</formula>
    </cfRule>
    <cfRule type="cellIs" dxfId="10" priority="21" operator="equal">
      <formula>4</formula>
    </cfRule>
    <cfRule type="cellIs" dxfId="9" priority="22" operator="equal">
      <formula>2</formula>
    </cfRule>
    <cfRule type="cellIs" dxfId="8" priority="23" operator="equal">
      <formula>1</formula>
    </cfRule>
  </conditionalFormatting>
  <dataValidations count="8">
    <dataValidation type="whole" allowBlank="1" showInputMessage="1" showErrorMessage="1" error="Solo debe ingresar números." prompt="Indique Nro. de trabajadores requeridos para la actividad." sqref="E23:E2000" xr:uid="{BDF14E14-689F-4A48-997F-9CBA61B60C5E}">
      <formula1>1</formula1>
      <formula2>100</formula2>
    </dataValidation>
    <dataValidation allowBlank="1" showInputMessage="1" showErrorMessage="1" promptTitle="Información" prompt="Ejemplos de Eventos:_x000a_*Caída desde altura_x000a_*Accidente Automovilístico_x000a_*Electrocución_x000a_*Intoxicación por alimentos_x000a_*Atrapamiento en espacio confinado_x000a_*incendio en instalaciones_x000a_* Desplazamiento de material" sqref="I23:I2000" xr:uid="{785F8F41-4DCB-4D1D-8FE7-2A9F6AB516A2}"/>
    <dataValidation allowBlank="1" showInputMessage="1" showErrorMessage="1" promptTitle="Información" prompt="Causas Inmediatas:_x000a_-Actos subestándares: Intervenir equipos energixzados._x000a_-Condiciones subestándares: housekeeping,illuminación deficiente_x000a_Causas Básicas:_x000a_Fact personales falta conocimiento._x000a_Fact del trabajo: supervisión, estándares inadecuados" sqref="J23:J2000" xr:uid="{A8104AE3-F518-4696-BC0A-5042BBFB3978}"/>
    <dataValidation allowBlank="1" showInputMessage="1" showErrorMessage="1" promptTitle="Información" prompt="Se deben enumerar las consecuencias por cada categoría de impacto_x000a__x000a_Ejemplos de Consecuencias:_x000a_*Múltiples Fatalidades_x000a_*Contaminación del Agua_x000a_" sqref="L23:L2000" xr:uid="{E3C99981-3328-4895-8128-ADD3B234940E}"/>
    <dataValidation type="date" allowBlank="1" showInputMessage="1" showErrorMessage="1" promptTitle="Información" prompt="Ingrese fecha en formato_x000a_DD-MM-AAAA_x000a__x000a_Ejemplo: 27-04-2025" sqref="AC23:AC2000" xr:uid="{728B3590-2E36-402D-BCFB-4CE8D22E4E58}">
      <formula1>45658</formula1>
      <formula2>49309</formula2>
    </dataValidation>
    <dataValidation allowBlank="1" showInputMessage="1" showErrorMessage="1" promptTitle="Inormacion" prompt="_x000a_" sqref="U23:U2000" xr:uid="{C23B51FE-8472-4EB6-BA86-E66408B1400B}"/>
    <dataValidation allowBlank="1" showInputMessage="1" showErrorMessage="1" error="Solo debe ingresar números." promptTitle="Información" prompt="Cargo del personal que realiza la tarea" sqref="F23:F2000" xr:uid="{559FC5F4-405B-41BC-A868-767ABE54DA2E}"/>
    <dataValidation allowBlank="1" showInputMessage="1" showErrorMessage="1" promptTitle="Información" prompt="Un Peligro es Una fuente potencial de daño o una situación con un potencial de impacto negativo._x000a__x000a_Una Actividad puede presentar uno o más Peligros. _x000a_Se Debe especificar el Peligro y no el Tipo de Peligro. " sqref="H23 H25:H2000" xr:uid="{1EE1643E-4E31-4E7B-B797-F43348C55A28}"/>
  </dataValidations>
  <pageMargins left="0.7" right="0.7" top="0.75" bottom="0.75" header="0.3" footer="0.3"/>
  <pageSetup paperSize="9" scale="1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Información" prompt="Salud y Seguridad, Medioambiente y Legal_x000a__x000a_Por cada categoría de impacto de las consecuencias se debe realizar una evaluación de Riesgos (una fila para cada Categoría) " xr:uid="{5DF5BAE8-4B32-4D5E-A7C4-C4D44A4FE689}">
          <x14:formula1>
            <xm:f>Datos!$B$4:$B$7</xm:f>
          </x14:formula1>
          <xm:sqref>K23:K2000</xm:sqref>
        </x14:dataValidation>
        <x14:dataValidation type="list" allowBlank="1" showInputMessage="1" showErrorMessage="1" xr:uid="{1558FA3E-2547-4603-9E05-4C15B4C43028}">
          <x14:formula1>
            <xm:f>Datos!$B$9:$B$14</xm:f>
          </x14:formula1>
          <xm:sqref>M23:M2000 X23:X2000</xm:sqref>
        </x14:dataValidation>
        <x14:dataValidation type="list" allowBlank="1" showInputMessage="1" showErrorMessage="1" xr:uid="{8ADC4466-012F-475A-823D-37F8E1474630}">
          <x14:formula1>
            <xm:f>Datos!$B$17:$B$22</xm:f>
          </x14:formula1>
          <xm:sqref>N23:N2000 Y23:Y2000</xm:sqref>
        </x14:dataValidation>
        <x14:dataValidation type="list" allowBlank="1" showInputMessage="1" showErrorMessage="1" prompt="Indique si la actividad de rutinaria o no." xr:uid="{0721E61F-FADB-490C-A710-7EF9365CF3CD}">
          <x14:formula1>
            <xm:f>Datos!$B$33:$B$35</xm:f>
          </x14:formula1>
          <xm:sqref>D23:D2000</xm:sqref>
        </x14:dataValidation>
        <x14:dataValidation type="list" allowBlank="1" showInputMessage="1" showErrorMessage="1" prompt="Indica el género de las personas que realizan la tarea. _x000a__x000a_En caso que sea mixo, se deberá repetir dos veces los ítemes anteriores." xr:uid="{68A1CB88-A969-450F-8038-49F1798DF37F}">
          <x14:formula1>
            <xm:f>Datos!$B$38:$B$40</xm:f>
          </x14:formula1>
          <xm:sqref>G23:G2000</xm:sqref>
        </x14:dataValidation>
        <x14:dataValidation type="list" allowBlank="1" showInputMessage="1" showErrorMessage="1" xr:uid="{C9AC38B1-A949-43E3-888B-2ABC6CB80D8F}">
          <x14:formula1>
            <xm:f>Datos!$B$42:$B$44</xm:f>
          </x14:formula1>
          <xm:sqref>V23:V2000</xm:sqref>
        </x14:dataValidation>
        <x14:dataValidation type="list" allowBlank="1" showInputMessage="1" showErrorMessage="1" promptTitle="Información" prompt="Evaluar la Efectividad del Grupo de Controles definidos para cada Evento. Esta Efectividad puede Ser:_x000a_*ALTA_x000a_*MEDIA_x000a_*BAJA_x000a__x000a_La efectividad del Grupo de Controles será definida por la Mayor Efectividad identificada en el Grupo de Controles. " xr:uid="{7E37A0A2-AA45-4376-89BD-2A79EFBFCD6D}">
          <x14:formula1>
            <xm:f>Datos!$B$47:$B$50</xm:f>
          </x14:formula1>
          <xm:sqref>W23:W2000</xm:sqref>
        </x14:dataValidation>
        <x14:dataValidation type="list" allowBlank="1" showInputMessage="1" showErrorMessage="1" promptTitle="Informacion" prompt="Indique si el control es:_x000a__x000a_Preventivo...evita la ocurrencia del evento._x000a__x000a_Mitigante...reduce el impacto del evnto ocurrido." xr:uid="{27D51CEA-158A-4DFE-ADC6-27B80CE1479F}">
          <x14:formula1>
            <xm:f>Datos!$B$52:$B$54</xm:f>
          </x14:formula1>
          <xm:sqref>R23:R2000</xm:sqref>
        </x14:dataValidation>
        <x14:dataValidation type="list" allowBlank="1" showInputMessage="1" showErrorMessage="1" xr:uid="{8D770FAE-B85B-4D1D-9B35-8705E5B750C5}">
          <x14:formula1>
            <xm:f>Datos!$B$25:$B$30</xm:f>
          </x14:formula1>
          <xm:sqref>S23:S2000</xm:sqref>
        </x14:dataValidation>
        <x14:dataValidation type="list" allowBlank="1" showInputMessage="1" showErrorMessage="1" promptTitle="Estado del plan de acción" xr:uid="{76E6D319-A08B-47E1-B1C1-88719D6EB61B}">
          <x14:formula1>
            <xm:f>Datos!$B$61:$B$65</xm:f>
          </x14:formula1>
          <xm:sqref>AD23:AD2000</xm:sqref>
        </x14:dataValidation>
        <x14:dataValidation type="list" allowBlank="1" showInputMessage="1" showErrorMessage="1" xr:uid="{114BB3E9-38E9-4E37-87BA-6D1378FDA770}">
          <x14:formula1>
            <xm:f>Datos!$C$9:$C$13</xm:f>
          </x14:formula1>
          <xm:sqref>AG23:AG2000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831C-7D42-4FF5-B21D-9050B0D05E49}">
  <dimension ref="A3:N64"/>
  <sheetViews>
    <sheetView workbookViewId="0">
      <selection activeCell="A9" sqref="A9"/>
    </sheetView>
  </sheetViews>
  <sheetFormatPr baseColWidth="10" defaultRowHeight="13.5"/>
  <cols>
    <col min="1" max="1" width="11.42578125" style="153"/>
    <col min="2" max="2" width="26" style="153" customWidth="1"/>
    <col min="3" max="4" width="11.42578125" style="153"/>
    <col min="5" max="5" width="19.42578125" style="153" bestFit="1" customWidth="1"/>
    <col min="6" max="8" width="11.42578125" style="153"/>
    <col min="9" max="9" width="3" style="163" bestFit="1" customWidth="1"/>
    <col min="10" max="14" width="14.140625" style="153" customWidth="1"/>
    <col min="15" max="16384" width="11.42578125" style="153"/>
  </cols>
  <sheetData>
    <row r="3" spans="1:14">
      <c r="B3" s="152" t="s">
        <v>62</v>
      </c>
    </row>
    <row r="4" spans="1:14">
      <c r="B4" s="154" t="s">
        <v>75</v>
      </c>
    </row>
    <row r="5" spans="1:14">
      <c r="B5" s="154" t="s">
        <v>173</v>
      </c>
    </row>
    <row r="6" spans="1:14">
      <c r="B6" s="154" t="s">
        <v>187</v>
      </c>
    </row>
    <row r="7" spans="1:14">
      <c r="H7" s="167" t="s">
        <v>324</v>
      </c>
      <c r="I7" s="155"/>
      <c r="J7" s="155" t="s">
        <v>192</v>
      </c>
      <c r="K7" s="155" t="s">
        <v>193</v>
      </c>
      <c r="L7" s="155" t="s">
        <v>194</v>
      </c>
      <c r="M7" s="155" t="s">
        <v>195</v>
      </c>
      <c r="N7" s="155" t="s">
        <v>196</v>
      </c>
    </row>
    <row r="8" spans="1:14">
      <c r="A8" s="158" t="s">
        <v>316</v>
      </c>
      <c r="B8" s="152" t="s">
        <v>12</v>
      </c>
      <c r="C8" s="158" t="s">
        <v>325</v>
      </c>
      <c r="D8" s="158" t="s">
        <v>323</v>
      </c>
      <c r="E8" s="158" t="s">
        <v>323</v>
      </c>
      <c r="H8" s="155"/>
      <c r="I8" s="155"/>
      <c r="J8" s="155">
        <v>1</v>
      </c>
      <c r="K8" s="155">
        <v>2</v>
      </c>
      <c r="L8" s="155">
        <v>3</v>
      </c>
      <c r="M8" s="155">
        <v>4</v>
      </c>
      <c r="N8" s="155">
        <v>5</v>
      </c>
    </row>
    <row r="9" spans="1:14">
      <c r="A9" s="155">
        <v>1</v>
      </c>
      <c r="B9" s="154" t="s">
        <v>174</v>
      </c>
      <c r="C9" s="155">
        <v>1</v>
      </c>
      <c r="D9" s="155">
        <v>1</v>
      </c>
      <c r="E9" s="170" t="s">
        <v>327</v>
      </c>
      <c r="H9" s="154" t="str">
        <f>+B13</f>
        <v>5 Catastrófico</v>
      </c>
      <c r="I9" s="155">
        <v>5</v>
      </c>
      <c r="J9" s="159">
        <v>15</v>
      </c>
      <c r="K9" s="160">
        <v>19</v>
      </c>
      <c r="L9" s="160">
        <v>22</v>
      </c>
      <c r="M9" s="161">
        <v>24</v>
      </c>
      <c r="N9" s="161">
        <v>25</v>
      </c>
    </row>
    <row r="10" spans="1:14">
      <c r="A10" s="155">
        <v>2</v>
      </c>
      <c r="B10" s="154" t="s">
        <v>188</v>
      </c>
      <c r="C10" s="155">
        <v>2</v>
      </c>
      <c r="D10" s="155">
        <v>2</v>
      </c>
      <c r="E10" s="170" t="s">
        <v>328</v>
      </c>
      <c r="H10" s="154" t="str">
        <f>+B12</f>
        <v>4 Grave</v>
      </c>
      <c r="I10" s="155">
        <v>4</v>
      </c>
      <c r="J10" s="159">
        <v>10</v>
      </c>
      <c r="K10" s="159">
        <v>14</v>
      </c>
      <c r="L10" s="160">
        <v>18</v>
      </c>
      <c r="M10" s="160">
        <v>21</v>
      </c>
      <c r="N10" s="161">
        <v>23</v>
      </c>
    </row>
    <row r="11" spans="1:14">
      <c r="A11" s="155">
        <v>3</v>
      </c>
      <c r="B11" s="154" t="s">
        <v>189</v>
      </c>
      <c r="C11" s="155">
        <v>3</v>
      </c>
      <c r="D11" s="155">
        <v>2</v>
      </c>
      <c r="E11" s="170" t="s">
        <v>328</v>
      </c>
      <c r="H11" s="154" t="str">
        <f>+B11</f>
        <v>3 Moderado</v>
      </c>
      <c r="I11" s="155">
        <v>3</v>
      </c>
      <c r="J11" s="162">
        <v>5</v>
      </c>
      <c r="K11" s="159">
        <v>9</v>
      </c>
      <c r="L11" s="159">
        <v>13</v>
      </c>
      <c r="M11" s="160">
        <v>17</v>
      </c>
      <c r="N11" s="160">
        <v>20</v>
      </c>
    </row>
    <row r="12" spans="1:14">
      <c r="A12" s="155">
        <v>4</v>
      </c>
      <c r="B12" s="154" t="s">
        <v>190</v>
      </c>
      <c r="C12" s="155">
        <v>4</v>
      </c>
      <c r="D12" s="155">
        <v>4</v>
      </c>
      <c r="E12" s="170" t="s">
        <v>329</v>
      </c>
      <c r="H12" s="154" t="str">
        <f>+B10</f>
        <v>2 Menor</v>
      </c>
      <c r="I12" s="155">
        <v>2</v>
      </c>
      <c r="J12" s="162">
        <v>3</v>
      </c>
      <c r="K12" s="162">
        <v>5</v>
      </c>
      <c r="L12" s="159">
        <v>8</v>
      </c>
      <c r="M12" s="159">
        <v>12</v>
      </c>
      <c r="N12" s="159">
        <v>16</v>
      </c>
    </row>
    <row r="13" spans="1:14">
      <c r="A13" s="155">
        <v>5</v>
      </c>
      <c r="B13" s="154" t="s">
        <v>191</v>
      </c>
      <c r="C13" s="155">
        <v>5</v>
      </c>
      <c r="D13" s="155">
        <v>4</v>
      </c>
      <c r="E13" s="170" t="s">
        <v>329</v>
      </c>
      <c r="H13" s="154" t="str">
        <f>+B9</f>
        <v>1 Insignificante</v>
      </c>
      <c r="I13" s="155">
        <v>1</v>
      </c>
      <c r="J13" s="162">
        <v>1</v>
      </c>
      <c r="K13" s="162">
        <v>2</v>
      </c>
      <c r="L13" s="162">
        <v>4</v>
      </c>
      <c r="M13" s="159">
        <v>7</v>
      </c>
      <c r="N13" s="159">
        <v>11</v>
      </c>
    </row>
    <row r="16" spans="1:14">
      <c r="B16" s="152" t="s">
        <v>14</v>
      </c>
      <c r="C16" s="158" t="s">
        <v>316</v>
      </c>
      <c r="D16" s="158" t="s">
        <v>323</v>
      </c>
      <c r="E16" s="158" t="s">
        <v>323</v>
      </c>
    </row>
    <row r="17" spans="2:12">
      <c r="B17" s="154" t="s">
        <v>192</v>
      </c>
      <c r="C17" s="155">
        <v>1</v>
      </c>
      <c r="D17" s="155">
        <v>1</v>
      </c>
      <c r="E17" s="170" t="s">
        <v>318</v>
      </c>
    </row>
    <row r="18" spans="2:12">
      <c r="B18" s="154" t="s">
        <v>193</v>
      </c>
      <c r="C18" s="155">
        <v>2</v>
      </c>
      <c r="D18" s="155">
        <v>1</v>
      </c>
      <c r="E18" s="170" t="s">
        <v>318</v>
      </c>
      <c r="H18" s="171" t="s">
        <v>323</v>
      </c>
      <c r="J18" s="268" t="s">
        <v>14</v>
      </c>
      <c r="K18" s="268"/>
      <c r="L18" s="268"/>
    </row>
    <row r="19" spans="2:12" ht="13.5" customHeight="1">
      <c r="B19" s="154" t="s">
        <v>194</v>
      </c>
      <c r="C19" s="155">
        <v>3</v>
      </c>
      <c r="D19" s="155">
        <v>2</v>
      </c>
      <c r="E19" s="170" t="s">
        <v>41</v>
      </c>
      <c r="H19" s="164"/>
      <c r="I19" s="164"/>
      <c r="J19" s="164">
        <v>1</v>
      </c>
      <c r="K19" s="164">
        <v>2</v>
      </c>
      <c r="L19" s="164">
        <v>4</v>
      </c>
    </row>
    <row r="20" spans="2:12" ht="13.5" customHeight="1">
      <c r="B20" s="154" t="s">
        <v>195</v>
      </c>
      <c r="C20" s="155">
        <v>4</v>
      </c>
      <c r="D20" s="155">
        <v>4</v>
      </c>
      <c r="E20" s="170" t="s">
        <v>38</v>
      </c>
      <c r="H20" s="164"/>
      <c r="I20" s="164">
        <v>4</v>
      </c>
      <c r="J20" s="165">
        <v>4</v>
      </c>
      <c r="K20" s="166">
        <v>8</v>
      </c>
      <c r="L20" s="161">
        <v>16</v>
      </c>
    </row>
    <row r="21" spans="2:12" ht="13.5" customHeight="1">
      <c r="B21" s="154" t="s">
        <v>196</v>
      </c>
      <c r="C21" s="155">
        <v>5</v>
      </c>
      <c r="D21" s="155">
        <v>4</v>
      </c>
      <c r="E21" s="170" t="s">
        <v>38</v>
      </c>
      <c r="H21" s="164"/>
      <c r="I21" s="164">
        <v>2</v>
      </c>
      <c r="J21" s="159">
        <v>2</v>
      </c>
      <c r="K21" s="165">
        <v>4</v>
      </c>
      <c r="L21" s="166">
        <v>8</v>
      </c>
    </row>
    <row r="22" spans="2:12" ht="13.5" customHeight="1">
      <c r="H22" s="164"/>
      <c r="I22" s="164">
        <v>1</v>
      </c>
      <c r="J22" s="162">
        <v>1</v>
      </c>
      <c r="K22" s="159">
        <v>2</v>
      </c>
      <c r="L22" s="165">
        <v>4</v>
      </c>
    </row>
    <row r="23" spans="2:12" ht="13.5" customHeight="1"/>
    <row r="24" spans="2:12" s="174" customFormat="1" ht="22.5" customHeight="1">
      <c r="B24" s="172" t="s">
        <v>93</v>
      </c>
      <c r="C24" s="173" t="s">
        <v>35</v>
      </c>
      <c r="I24" s="175">
        <v>1</v>
      </c>
      <c r="J24" s="176" t="s">
        <v>319</v>
      </c>
    </row>
    <row r="25" spans="2:12" ht="13.5" customHeight="1">
      <c r="B25" s="156" t="s">
        <v>37</v>
      </c>
      <c r="C25" s="156" t="s">
        <v>38</v>
      </c>
      <c r="D25" s="174"/>
      <c r="I25" s="159">
        <v>2</v>
      </c>
      <c r="J25" s="154" t="s">
        <v>320</v>
      </c>
    </row>
    <row r="26" spans="2:12" ht="13.5" customHeight="1">
      <c r="B26" s="156" t="s">
        <v>40</v>
      </c>
      <c r="C26" s="156" t="s">
        <v>38</v>
      </c>
      <c r="D26" s="174"/>
      <c r="I26" s="165">
        <v>4</v>
      </c>
      <c r="J26" s="154" t="s">
        <v>242</v>
      </c>
    </row>
    <row r="27" spans="2:12" ht="13.5" customHeight="1">
      <c r="B27" s="156" t="s">
        <v>267</v>
      </c>
      <c r="C27" s="156" t="s">
        <v>41</v>
      </c>
      <c r="D27" s="174"/>
      <c r="I27" s="166">
        <v>8</v>
      </c>
      <c r="J27" s="154" t="s">
        <v>321</v>
      </c>
    </row>
    <row r="28" spans="2:12" ht="13.5" customHeight="1">
      <c r="B28" s="156" t="s">
        <v>117</v>
      </c>
      <c r="C28" s="156" t="s">
        <v>41</v>
      </c>
      <c r="D28" s="174"/>
      <c r="I28" s="161">
        <v>16</v>
      </c>
      <c r="J28" s="154" t="s">
        <v>322</v>
      </c>
    </row>
    <row r="29" spans="2:12" ht="13.5" customHeight="1">
      <c r="B29" s="156" t="s">
        <v>268</v>
      </c>
      <c r="C29" s="156" t="s">
        <v>318</v>
      </c>
      <c r="D29" s="174"/>
    </row>
    <row r="30" spans="2:12" ht="13.5" customHeight="1"/>
    <row r="31" spans="2:12" ht="13.5" customHeight="1"/>
    <row r="32" spans="2:12" ht="13.5" customHeight="1">
      <c r="B32" s="157" t="s">
        <v>298</v>
      </c>
    </row>
    <row r="33" spans="2:2" ht="14.25" customHeight="1">
      <c r="B33" s="156" t="s">
        <v>299</v>
      </c>
    </row>
    <row r="34" spans="2:2">
      <c r="B34" s="156" t="s">
        <v>300</v>
      </c>
    </row>
    <row r="37" spans="2:2">
      <c r="B37" s="157" t="s">
        <v>304</v>
      </c>
    </row>
    <row r="38" spans="2:2">
      <c r="B38" s="156" t="s">
        <v>305</v>
      </c>
    </row>
    <row r="39" spans="2:2">
      <c r="B39" s="156" t="s">
        <v>306</v>
      </c>
    </row>
    <row r="41" spans="2:2">
      <c r="B41" s="157" t="s">
        <v>313</v>
      </c>
    </row>
    <row r="42" spans="2:2">
      <c r="B42" s="156" t="s">
        <v>314</v>
      </c>
    </row>
    <row r="43" spans="2:2">
      <c r="B43" s="156" t="s">
        <v>315</v>
      </c>
    </row>
    <row r="46" spans="2:2">
      <c r="B46" s="157" t="s">
        <v>317</v>
      </c>
    </row>
    <row r="47" spans="2:2">
      <c r="B47" s="156" t="s">
        <v>38</v>
      </c>
    </row>
    <row r="48" spans="2:2">
      <c r="B48" s="156" t="s">
        <v>41</v>
      </c>
    </row>
    <row r="49" spans="2:2">
      <c r="B49" s="156" t="s">
        <v>318</v>
      </c>
    </row>
    <row r="51" spans="2:2">
      <c r="B51" s="157" t="s">
        <v>336</v>
      </c>
    </row>
    <row r="52" spans="2:2">
      <c r="B52" s="156" t="s">
        <v>337</v>
      </c>
    </row>
    <row r="53" spans="2:2">
      <c r="B53" s="156" t="s">
        <v>338</v>
      </c>
    </row>
    <row r="55" spans="2:2">
      <c r="B55" s="157" t="s">
        <v>342</v>
      </c>
    </row>
    <row r="56" spans="2:2">
      <c r="B56" s="156" t="s">
        <v>343</v>
      </c>
    </row>
    <row r="57" spans="2:2">
      <c r="B57" s="156" t="s">
        <v>14</v>
      </c>
    </row>
    <row r="58" spans="2:2">
      <c r="B58" s="156" t="s">
        <v>344</v>
      </c>
    </row>
    <row r="60" spans="2:2">
      <c r="B60" s="157" t="s">
        <v>345</v>
      </c>
    </row>
    <row r="61" spans="2:2">
      <c r="B61" s="156" t="s">
        <v>346</v>
      </c>
    </row>
    <row r="62" spans="2:2">
      <c r="B62" s="156" t="s">
        <v>347</v>
      </c>
    </row>
    <row r="63" spans="2:2">
      <c r="B63" s="156" t="s">
        <v>348</v>
      </c>
    </row>
    <row r="64" spans="2:2">
      <c r="B64" s="156" t="s">
        <v>349</v>
      </c>
    </row>
  </sheetData>
  <mergeCells count="1">
    <mergeCell ref="J18:L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B5:AF23"/>
  <sheetViews>
    <sheetView topLeftCell="A22" workbookViewId="0">
      <selection activeCell="A23" sqref="A23"/>
    </sheetView>
  </sheetViews>
  <sheetFormatPr baseColWidth="10" defaultColWidth="11.42578125" defaultRowHeight="12.75"/>
  <cols>
    <col min="1" max="1" width="4.5703125" style="35" customWidth="1"/>
    <col min="2" max="5" width="15.140625" style="35" customWidth="1"/>
    <col min="6" max="6" width="35" style="35" customWidth="1"/>
    <col min="7" max="7" width="25.85546875" style="35" customWidth="1"/>
    <col min="8" max="8" width="41.5703125" style="35" customWidth="1"/>
    <col min="9" max="9" width="26.28515625" style="35" customWidth="1"/>
    <col min="10" max="11" width="21.28515625" style="35" customWidth="1"/>
    <col min="12" max="12" width="20.42578125" style="35" customWidth="1"/>
    <col min="13" max="13" width="18.85546875" style="35" customWidth="1"/>
    <col min="14" max="14" width="20.42578125" style="35" customWidth="1"/>
    <col min="15" max="15" width="18.140625" style="35" hidden="1" customWidth="1"/>
    <col min="16" max="16" width="18.140625" style="35" customWidth="1"/>
    <col min="17" max="17" width="25.85546875" style="35" bestFit="1" customWidth="1"/>
    <col min="18" max="18" width="18.140625" style="35" customWidth="1"/>
    <col min="19" max="19" width="21.28515625" style="35" hidden="1" customWidth="1"/>
    <col min="20" max="20" width="26.42578125" style="35" customWidth="1"/>
    <col min="21" max="21" width="22" style="35" customWidth="1"/>
    <col min="22" max="22" width="20.7109375" style="35" customWidth="1"/>
    <col min="23" max="23" width="17.28515625" style="35" customWidth="1"/>
    <col min="24" max="24" width="15.28515625" style="35" customWidth="1"/>
    <col min="25" max="25" width="22.42578125" style="35" customWidth="1"/>
    <col min="26" max="26" width="13.5703125" style="35" customWidth="1"/>
    <col min="27" max="27" width="22" style="35" bestFit="1" customWidth="1"/>
    <col min="28" max="28" width="23.7109375" style="35" bestFit="1" customWidth="1"/>
    <col min="29" max="29" width="17.85546875" style="35" customWidth="1"/>
    <col min="30" max="30" width="23.7109375" style="1" bestFit="1" customWidth="1"/>
    <col min="31" max="31" width="18.7109375" style="35" customWidth="1"/>
    <col min="32" max="32" width="14.5703125" style="35" customWidth="1"/>
    <col min="33" max="33" width="16" style="35" customWidth="1"/>
    <col min="34" max="16384" width="11.42578125" style="35"/>
  </cols>
  <sheetData>
    <row r="5" spans="2:28" ht="26.25">
      <c r="F5" s="222" t="s">
        <v>108</v>
      </c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</row>
    <row r="6" spans="2:28" ht="26.25">
      <c r="F6" s="222" t="s">
        <v>33</v>
      </c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</row>
    <row r="7" spans="2:28">
      <c r="N7" s="36"/>
      <c r="O7" s="36"/>
      <c r="P7" s="36"/>
      <c r="Q7" s="36"/>
      <c r="R7" s="36"/>
      <c r="S7" s="36"/>
      <c r="T7" s="36"/>
      <c r="U7" s="36"/>
      <c r="AB7" s="38"/>
    </row>
    <row r="8" spans="2:28" ht="18" customHeight="1">
      <c r="N8" s="36"/>
      <c r="O8" s="36"/>
      <c r="P8" s="36"/>
      <c r="Q8" s="36"/>
      <c r="R8" s="36"/>
      <c r="S8" s="36"/>
      <c r="T8" s="36"/>
      <c r="U8" s="36"/>
      <c r="AB8" s="37"/>
    </row>
    <row r="9" spans="2:28" ht="18" customHeight="1" thickBot="1">
      <c r="B9" s="39" t="s">
        <v>84</v>
      </c>
      <c r="C9" s="39"/>
      <c r="D9" s="39"/>
      <c r="E9" s="39"/>
      <c r="G9" s="40" t="s">
        <v>85</v>
      </c>
      <c r="AB9" s="38"/>
    </row>
    <row r="10" spans="2:28" ht="18.75" thickBot="1">
      <c r="B10" s="39" t="s">
        <v>5</v>
      </c>
      <c r="C10" s="39"/>
      <c r="D10" s="39"/>
      <c r="E10" s="39"/>
      <c r="G10" s="40" t="s">
        <v>30</v>
      </c>
      <c r="M10" s="41" t="s">
        <v>8</v>
      </c>
      <c r="N10" s="42" t="s">
        <v>9</v>
      </c>
      <c r="O10" s="279" t="s">
        <v>98</v>
      </c>
      <c r="P10" s="279"/>
      <c r="Q10" s="279"/>
      <c r="R10" s="280"/>
      <c r="S10" s="43"/>
      <c r="T10" s="43"/>
      <c r="U10" s="43"/>
      <c r="V10" s="44"/>
    </row>
    <row r="11" spans="2:28" ht="18">
      <c r="B11" s="39" t="s">
        <v>3</v>
      </c>
      <c r="C11" s="39"/>
      <c r="D11" s="39"/>
      <c r="E11" s="39"/>
      <c r="G11" s="40" t="s">
        <v>6</v>
      </c>
      <c r="M11" s="45"/>
      <c r="N11" s="46"/>
      <c r="O11" s="281"/>
      <c r="P11" s="281"/>
      <c r="Q11" s="281"/>
      <c r="R11" s="282"/>
      <c r="S11" s="47"/>
      <c r="T11" s="47"/>
      <c r="U11" s="47"/>
      <c r="V11" s="47"/>
      <c r="W11" s="47"/>
      <c r="AB11" s="38"/>
    </row>
    <row r="12" spans="2:28" ht="18">
      <c r="B12" s="39" t="s">
        <v>4</v>
      </c>
      <c r="C12" s="39"/>
      <c r="D12" s="39"/>
      <c r="E12" s="39"/>
      <c r="G12" s="40" t="s">
        <v>7</v>
      </c>
      <c r="M12" s="48"/>
      <c r="N12" s="49"/>
      <c r="O12" s="283"/>
      <c r="P12" s="283"/>
      <c r="Q12" s="283"/>
      <c r="R12" s="284"/>
      <c r="S12" s="47"/>
      <c r="T12" s="47"/>
      <c r="U12" s="47"/>
      <c r="V12" s="47"/>
      <c r="W12" s="47"/>
      <c r="AB12" s="50"/>
    </row>
    <row r="13" spans="2:28" ht="18">
      <c r="B13" s="39" t="s">
        <v>82</v>
      </c>
      <c r="C13" s="39"/>
      <c r="D13" s="39"/>
      <c r="E13" s="39"/>
      <c r="G13" s="40" t="s">
        <v>83</v>
      </c>
      <c r="M13" s="48"/>
      <c r="N13" s="49"/>
      <c r="O13" s="51"/>
      <c r="P13" s="51"/>
      <c r="Q13" s="51"/>
      <c r="R13" s="52"/>
      <c r="S13" s="47"/>
      <c r="T13" s="47"/>
      <c r="U13" s="47"/>
      <c r="V13" s="47"/>
      <c r="W13" s="47"/>
      <c r="AB13" s="50"/>
    </row>
    <row r="14" spans="2:28" ht="18">
      <c r="B14" s="39" t="s">
        <v>10</v>
      </c>
      <c r="C14" s="39"/>
      <c r="D14" s="39"/>
      <c r="E14" s="39"/>
      <c r="G14" s="53" t="s">
        <v>31</v>
      </c>
      <c r="M14" s="48"/>
      <c r="N14" s="49"/>
      <c r="O14" s="51"/>
      <c r="P14" s="51"/>
      <c r="Q14" s="51"/>
      <c r="R14" s="52"/>
      <c r="S14" s="47"/>
      <c r="T14" s="47"/>
      <c r="U14" s="47"/>
      <c r="V14" s="47"/>
      <c r="W14" s="47"/>
      <c r="AB14" s="50"/>
    </row>
    <row r="15" spans="2:28" ht="18">
      <c r="B15" s="39" t="s">
        <v>1</v>
      </c>
      <c r="C15" s="39"/>
      <c r="D15" s="39"/>
      <c r="E15" s="39"/>
      <c r="G15" s="40" t="s">
        <v>44</v>
      </c>
      <c r="M15" s="48"/>
      <c r="N15" s="49"/>
      <c r="O15" s="51"/>
      <c r="P15" s="51"/>
      <c r="Q15" s="51"/>
      <c r="R15" s="52"/>
      <c r="S15" s="47"/>
      <c r="T15" s="47"/>
      <c r="U15" s="47"/>
      <c r="V15" s="47"/>
      <c r="W15" s="47"/>
      <c r="AB15" s="50"/>
    </row>
    <row r="17" spans="2:32" ht="18">
      <c r="B17" s="40" t="s">
        <v>107</v>
      </c>
      <c r="C17" s="40"/>
      <c r="D17" s="40"/>
      <c r="E17" s="40"/>
      <c r="F17" s="77"/>
      <c r="G17" s="77"/>
      <c r="I17" s="54"/>
      <c r="M17" s="55"/>
      <c r="N17" s="55"/>
      <c r="O17" s="75"/>
      <c r="P17" s="75"/>
      <c r="Q17" s="75"/>
      <c r="R17" s="75"/>
    </row>
    <row r="18" spans="2:32" ht="18">
      <c r="B18" s="40" t="s">
        <v>92</v>
      </c>
      <c r="C18" s="40"/>
      <c r="D18" s="40"/>
      <c r="E18" s="40"/>
      <c r="F18" s="40"/>
      <c r="G18" s="40"/>
      <c r="I18" s="54"/>
      <c r="M18" s="55"/>
      <c r="N18" s="55"/>
      <c r="O18" s="55"/>
      <c r="P18" s="55"/>
      <c r="Q18" s="55"/>
      <c r="R18" s="55"/>
    </row>
    <row r="19" spans="2:32" ht="18.75" thickBot="1">
      <c r="B19" s="39"/>
      <c r="C19" s="39"/>
      <c r="D19" s="39"/>
      <c r="E19" s="39"/>
      <c r="G19" s="40"/>
      <c r="I19" s="54"/>
      <c r="L19" s="56"/>
      <c r="M19" s="57"/>
      <c r="N19" s="57"/>
      <c r="O19" s="57"/>
      <c r="P19" s="57"/>
      <c r="Q19" s="57"/>
      <c r="R19" s="57"/>
    </row>
    <row r="20" spans="2:32" ht="16.5" customHeight="1" thickBot="1">
      <c r="B20" s="276" t="s">
        <v>86</v>
      </c>
      <c r="C20" s="277"/>
      <c r="D20" s="277"/>
      <c r="E20" s="277"/>
      <c r="F20" s="277"/>
      <c r="G20" s="277"/>
      <c r="H20" s="277"/>
      <c r="I20" s="277"/>
      <c r="J20" s="278"/>
      <c r="K20" s="58" t="s">
        <v>45</v>
      </c>
      <c r="L20" s="58"/>
      <c r="M20" s="59"/>
      <c r="N20" s="276"/>
      <c r="O20" s="277"/>
      <c r="P20" s="277"/>
      <c r="Q20" s="277"/>
      <c r="R20" s="277"/>
      <c r="S20" s="58"/>
      <c r="T20" s="277" t="s">
        <v>46</v>
      </c>
      <c r="U20" s="277"/>
      <c r="V20" s="278"/>
      <c r="W20" s="276" t="s">
        <v>47</v>
      </c>
      <c r="X20" s="277"/>
      <c r="Y20" s="277"/>
      <c r="Z20" s="278"/>
      <c r="AA20" s="276" t="s">
        <v>2</v>
      </c>
      <c r="AB20" s="277"/>
      <c r="AC20" s="277"/>
      <c r="AD20" s="277"/>
      <c r="AE20" s="277"/>
      <c r="AF20" s="278"/>
    </row>
    <row r="21" spans="2:32" ht="43.5" customHeight="1" thickBot="1">
      <c r="B21" s="269" t="s">
        <v>307</v>
      </c>
      <c r="C21" s="274" t="s">
        <v>301</v>
      </c>
      <c r="D21" s="274" t="s">
        <v>302</v>
      </c>
      <c r="E21" s="274" t="s">
        <v>303</v>
      </c>
      <c r="F21" s="269" t="s">
        <v>60</v>
      </c>
      <c r="G21" s="269" t="s">
        <v>61</v>
      </c>
      <c r="H21" s="269" t="s">
        <v>11</v>
      </c>
      <c r="I21" s="269" t="s">
        <v>62</v>
      </c>
      <c r="J21" s="269" t="s">
        <v>12</v>
      </c>
      <c r="K21" s="271" t="s">
        <v>109</v>
      </c>
      <c r="L21" s="272"/>
      <c r="M21" s="273"/>
      <c r="N21" s="285" t="s">
        <v>99</v>
      </c>
      <c r="O21" s="286"/>
      <c r="P21" s="286"/>
      <c r="Q21" s="287"/>
      <c r="R21" s="269" t="s">
        <v>97</v>
      </c>
      <c r="S21" s="269" t="s">
        <v>57</v>
      </c>
      <c r="T21" s="271" t="s">
        <v>48</v>
      </c>
      <c r="U21" s="272"/>
      <c r="V21" s="273"/>
      <c r="W21" s="271" t="s">
        <v>58</v>
      </c>
      <c r="X21" s="272"/>
      <c r="Y21" s="273"/>
      <c r="Z21" s="269" t="s">
        <v>116</v>
      </c>
      <c r="AA21" s="271" t="s">
        <v>2</v>
      </c>
      <c r="AB21" s="272"/>
      <c r="AC21" s="272"/>
      <c r="AD21" s="272"/>
      <c r="AE21" s="272"/>
      <c r="AF21" s="273"/>
    </row>
    <row r="22" spans="2:32" ht="50.25" customHeight="1" thickBot="1">
      <c r="B22" s="270"/>
      <c r="C22" s="275"/>
      <c r="D22" s="275"/>
      <c r="E22" s="275"/>
      <c r="F22" s="270"/>
      <c r="G22" s="270"/>
      <c r="H22" s="270"/>
      <c r="I22" s="270"/>
      <c r="J22" s="270"/>
      <c r="K22" s="63" t="s">
        <v>81</v>
      </c>
      <c r="L22" s="62" t="s">
        <v>14</v>
      </c>
      <c r="M22" s="63" t="s">
        <v>49</v>
      </c>
      <c r="N22" s="64" t="s">
        <v>15</v>
      </c>
      <c r="O22" s="61" t="s">
        <v>16</v>
      </c>
      <c r="P22" s="61" t="s">
        <v>16</v>
      </c>
      <c r="Q22" s="61" t="s">
        <v>93</v>
      </c>
      <c r="R22" s="270"/>
      <c r="S22" s="270"/>
      <c r="T22" s="63" t="s">
        <v>81</v>
      </c>
      <c r="U22" s="65" t="s">
        <v>14</v>
      </c>
      <c r="V22" s="60" t="s">
        <v>32</v>
      </c>
      <c r="W22" s="85" t="s">
        <v>113</v>
      </c>
      <c r="X22" s="66" t="s">
        <v>16</v>
      </c>
      <c r="Y22" s="76" t="s">
        <v>13</v>
      </c>
      <c r="Z22" s="270"/>
      <c r="AA22" s="98" t="s">
        <v>88</v>
      </c>
      <c r="AB22" s="60" t="s">
        <v>89</v>
      </c>
      <c r="AC22" s="60" t="s">
        <v>90</v>
      </c>
      <c r="AD22" s="60" t="s">
        <v>95</v>
      </c>
      <c r="AE22" s="60" t="s">
        <v>43</v>
      </c>
      <c r="AF22" s="60" t="s">
        <v>133</v>
      </c>
    </row>
    <row r="23" spans="2:32" s="74" customFormat="1" ht="409.6" customHeight="1" thickBot="1">
      <c r="B23" s="67" t="s">
        <v>309</v>
      </c>
      <c r="C23" s="128" t="s">
        <v>308</v>
      </c>
      <c r="D23" s="128" t="s">
        <v>310</v>
      </c>
      <c r="E23" s="128" t="s">
        <v>311</v>
      </c>
      <c r="F23" s="68" t="s">
        <v>110</v>
      </c>
      <c r="G23" s="68" t="s">
        <v>100</v>
      </c>
      <c r="H23" s="68" t="s">
        <v>171</v>
      </c>
      <c r="I23" s="69" t="s">
        <v>265</v>
      </c>
      <c r="J23" s="68" t="s">
        <v>266</v>
      </c>
      <c r="K23" s="70" t="s">
        <v>275</v>
      </c>
      <c r="L23" s="70" t="s">
        <v>274</v>
      </c>
      <c r="M23" s="71" t="s">
        <v>101</v>
      </c>
      <c r="N23" s="68" t="s">
        <v>87</v>
      </c>
      <c r="O23" s="68" t="s">
        <v>102</v>
      </c>
      <c r="P23" s="68" t="s">
        <v>111</v>
      </c>
      <c r="Q23" s="68" t="s">
        <v>273</v>
      </c>
      <c r="R23" s="86" t="s">
        <v>103</v>
      </c>
      <c r="S23" s="69" t="s">
        <v>56</v>
      </c>
      <c r="T23" s="70" t="s">
        <v>276</v>
      </c>
      <c r="U23" s="70" t="s">
        <v>277</v>
      </c>
      <c r="V23" s="70" t="s">
        <v>106</v>
      </c>
      <c r="W23" s="70" t="s">
        <v>114</v>
      </c>
      <c r="X23" s="70" t="s">
        <v>115</v>
      </c>
      <c r="Y23" s="72" t="s">
        <v>112</v>
      </c>
      <c r="Z23" s="73" t="s">
        <v>0</v>
      </c>
      <c r="AA23" s="97" t="s">
        <v>104</v>
      </c>
      <c r="AB23" s="97" t="s">
        <v>105</v>
      </c>
      <c r="AC23" s="97" t="s">
        <v>91</v>
      </c>
      <c r="AD23" s="97" t="s">
        <v>96</v>
      </c>
      <c r="AE23" s="97" t="s">
        <v>132</v>
      </c>
      <c r="AF23" s="99" t="s">
        <v>141</v>
      </c>
    </row>
  </sheetData>
  <mergeCells count="27">
    <mergeCell ref="AA20:AF20"/>
    <mergeCell ref="AA21:AF21"/>
    <mergeCell ref="W20:Z20"/>
    <mergeCell ref="F5:AB5"/>
    <mergeCell ref="F6:AB6"/>
    <mergeCell ref="O10:R10"/>
    <mergeCell ref="O11:R11"/>
    <mergeCell ref="O12:R12"/>
    <mergeCell ref="R21:R22"/>
    <mergeCell ref="T21:V21"/>
    <mergeCell ref="B20:J20"/>
    <mergeCell ref="N20:R20"/>
    <mergeCell ref="T20:V20"/>
    <mergeCell ref="K21:M21"/>
    <mergeCell ref="N21:Q21"/>
    <mergeCell ref="I21:I22"/>
    <mergeCell ref="H21:H22"/>
    <mergeCell ref="J21:J22"/>
    <mergeCell ref="Z21:Z22"/>
    <mergeCell ref="S21:S22"/>
    <mergeCell ref="B21:B22"/>
    <mergeCell ref="F21:F22"/>
    <mergeCell ref="G21:G22"/>
    <mergeCell ref="W21:Y21"/>
    <mergeCell ref="C21:C22"/>
    <mergeCell ref="D21:D22"/>
    <mergeCell ref="E21:E22"/>
  </mergeCells>
  <conditionalFormatting sqref="K23:M23 T23:V23 F24:G65536">
    <cfRule type="expression" dxfId="7" priority="4" stopIfTrue="1">
      <formula>OR(F23="VH-9",F23="VH-8",F23="VH-7")</formula>
    </cfRule>
    <cfRule type="expression" dxfId="6" priority="5" stopIfTrue="1">
      <formula>OR(F23="T-4",F23="T-5",F23="T-6")</formula>
    </cfRule>
    <cfRule type="expression" dxfId="5" priority="6" stopIfTrue="1">
      <formula>OR(F23="L-1",F23="L-2",F23="L-3")</formula>
    </cfRule>
  </conditionalFormatting>
  <pageMargins left="0.53" right="0.17" top="2.95" bottom="0.23" header="0.32" footer="0.23"/>
  <pageSetup scale="35" fitToWidth="2" fitToHeight="3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B2:J26"/>
  <sheetViews>
    <sheetView workbookViewId="0"/>
  </sheetViews>
  <sheetFormatPr baseColWidth="10" defaultColWidth="11.42578125" defaultRowHeight="12.75"/>
  <cols>
    <col min="1" max="2" width="4.7109375" style="7" customWidth="1"/>
    <col min="3" max="3" width="60.85546875" style="7" customWidth="1"/>
    <col min="4" max="4" width="24.7109375" style="7" customWidth="1"/>
    <col min="5" max="5" width="19" style="7" customWidth="1"/>
    <col min="6" max="6" width="39.5703125" style="7" customWidth="1"/>
    <col min="7" max="7" width="38.42578125" style="7" customWidth="1"/>
    <col min="8" max="8" width="41" style="7" customWidth="1"/>
    <col min="9" max="9" width="33.85546875" style="7" customWidth="1"/>
    <col min="10" max="10" width="45.7109375" style="7" customWidth="1"/>
    <col min="11" max="11" width="5.42578125" style="7" customWidth="1"/>
    <col min="12" max="16384" width="11.42578125" style="7"/>
  </cols>
  <sheetData>
    <row r="2" spans="2:10" ht="18">
      <c r="B2" s="288" t="s">
        <v>55</v>
      </c>
      <c r="C2" s="288"/>
      <c r="D2" s="288"/>
      <c r="E2" s="288"/>
      <c r="F2" s="288"/>
      <c r="G2" s="288"/>
      <c r="H2" s="288"/>
      <c r="I2" s="288"/>
      <c r="J2" s="288"/>
    </row>
    <row r="3" spans="2:10" ht="18">
      <c r="C3" s="8"/>
      <c r="D3" s="8"/>
      <c r="E3" s="8"/>
      <c r="F3" s="8"/>
      <c r="G3" s="8"/>
      <c r="H3" s="8"/>
      <c r="I3" s="8"/>
      <c r="J3" s="8"/>
    </row>
    <row r="4" spans="2:10" ht="13.5" thickBot="1"/>
    <row r="5" spans="2:10" ht="51" customHeight="1">
      <c r="B5" s="289" t="s">
        <v>21</v>
      </c>
      <c r="C5" s="2" t="s">
        <v>63</v>
      </c>
      <c r="D5" s="9" t="s">
        <v>50</v>
      </c>
      <c r="E5" s="10" t="s">
        <v>20</v>
      </c>
      <c r="F5" s="11">
        <v>11</v>
      </c>
      <c r="G5" s="12">
        <v>16</v>
      </c>
      <c r="H5" s="13">
        <v>20</v>
      </c>
      <c r="I5" s="13">
        <v>23</v>
      </c>
      <c r="J5" s="14">
        <v>25</v>
      </c>
    </row>
    <row r="6" spans="2:10" ht="78" customHeight="1">
      <c r="B6" s="290"/>
      <c r="C6" s="3" t="s">
        <v>64</v>
      </c>
      <c r="D6" s="15" t="s">
        <v>51</v>
      </c>
      <c r="E6" s="16" t="s">
        <v>22</v>
      </c>
      <c r="F6" s="17">
        <v>7</v>
      </c>
      <c r="G6" s="17">
        <v>12</v>
      </c>
      <c r="H6" s="18">
        <v>17</v>
      </c>
      <c r="I6" s="18">
        <v>21</v>
      </c>
      <c r="J6" s="19">
        <v>24</v>
      </c>
    </row>
    <row r="7" spans="2:10" ht="72.75" customHeight="1">
      <c r="B7" s="290"/>
      <c r="C7" s="4" t="s">
        <v>65</v>
      </c>
      <c r="D7" s="15" t="s">
        <v>52</v>
      </c>
      <c r="E7" s="20" t="s">
        <v>18</v>
      </c>
      <c r="F7" s="21">
        <v>4</v>
      </c>
      <c r="G7" s="17">
        <v>8</v>
      </c>
      <c r="H7" s="17">
        <v>13</v>
      </c>
      <c r="I7" s="18">
        <v>18</v>
      </c>
      <c r="J7" s="19">
        <v>22</v>
      </c>
    </row>
    <row r="8" spans="2:10" ht="63.75">
      <c r="B8" s="290"/>
      <c r="C8" s="5" t="s">
        <v>66</v>
      </c>
      <c r="D8" s="15" t="s">
        <v>53</v>
      </c>
      <c r="E8" s="16" t="s">
        <v>23</v>
      </c>
      <c r="F8" s="21">
        <v>2</v>
      </c>
      <c r="G8" s="21">
        <v>5</v>
      </c>
      <c r="H8" s="17">
        <v>9</v>
      </c>
      <c r="I8" s="17">
        <v>14</v>
      </c>
      <c r="J8" s="19">
        <v>19</v>
      </c>
    </row>
    <row r="9" spans="2:10" ht="64.5" thickBot="1">
      <c r="B9" s="291"/>
      <c r="C9" s="6" t="s">
        <v>67</v>
      </c>
      <c r="D9" s="22" t="s">
        <v>54</v>
      </c>
      <c r="E9" s="23" t="s">
        <v>17</v>
      </c>
      <c r="F9" s="21">
        <v>1</v>
      </c>
      <c r="G9" s="21">
        <v>3</v>
      </c>
      <c r="H9" s="17">
        <v>6</v>
      </c>
      <c r="I9" s="24">
        <v>10</v>
      </c>
      <c r="J9" s="25">
        <v>15</v>
      </c>
    </row>
    <row r="10" spans="2:10" ht="30.75" customHeight="1" thickBot="1">
      <c r="E10" s="292" t="s">
        <v>24</v>
      </c>
      <c r="F10" s="295" t="s">
        <v>19</v>
      </c>
      <c r="G10" s="296"/>
      <c r="H10" s="296"/>
      <c r="I10" s="296"/>
      <c r="J10" s="297"/>
    </row>
    <row r="11" spans="2:10" ht="25.5" customHeight="1" thickBot="1">
      <c r="E11" s="293"/>
      <c r="F11" s="21">
        <v>1</v>
      </c>
      <c r="G11" s="26">
        <v>2</v>
      </c>
      <c r="H11" s="26">
        <v>3</v>
      </c>
      <c r="I11" s="27">
        <v>4</v>
      </c>
      <c r="J11" s="28">
        <v>5</v>
      </c>
    </row>
    <row r="12" spans="2:10" ht="25.5" customHeight="1" thickBot="1">
      <c r="E12" s="294"/>
      <c r="F12" s="29" t="s">
        <v>26</v>
      </c>
      <c r="G12" s="30" t="s">
        <v>27</v>
      </c>
      <c r="H12" s="30" t="s">
        <v>28</v>
      </c>
      <c r="I12" s="30" t="s">
        <v>29</v>
      </c>
      <c r="J12" s="31" t="s">
        <v>147</v>
      </c>
    </row>
    <row r="13" spans="2:10" ht="90" thickBot="1">
      <c r="E13" s="108" t="s">
        <v>75</v>
      </c>
      <c r="F13" s="109" t="s">
        <v>150</v>
      </c>
      <c r="G13" s="110" t="s">
        <v>151</v>
      </c>
      <c r="H13" s="110" t="s">
        <v>152</v>
      </c>
      <c r="I13" s="110" t="s">
        <v>153</v>
      </c>
      <c r="J13" s="111" t="s">
        <v>148</v>
      </c>
    </row>
    <row r="14" spans="2:10" ht="64.5" thickBot="1">
      <c r="E14" s="112" t="s">
        <v>77</v>
      </c>
      <c r="F14" s="109" t="s">
        <v>68</v>
      </c>
      <c r="G14" s="110" t="s">
        <v>154</v>
      </c>
      <c r="H14" s="110" t="s">
        <v>69</v>
      </c>
      <c r="I14" s="110" t="s">
        <v>70</v>
      </c>
      <c r="J14" s="111" t="s">
        <v>155</v>
      </c>
    </row>
    <row r="15" spans="2:10" ht="39" thickBot="1">
      <c r="E15" s="108" t="s">
        <v>76</v>
      </c>
      <c r="F15" s="113" t="s">
        <v>156</v>
      </c>
      <c r="G15" s="114" t="s">
        <v>157</v>
      </c>
      <c r="H15" s="114" t="s">
        <v>158</v>
      </c>
      <c r="I15" s="114" t="s">
        <v>159</v>
      </c>
      <c r="J15" s="111" t="s">
        <v>160</v>
      </c>
    </row>
    <row r="16" spans="2:10" ht="262.5" customHeight="1" thickBot="1">
      <c r="E16" s="108" t="s">
        <v>79</v>
      </c>
      <c r="F16" s="109" t="s">
        <v>161</v>
      </c>
      <c r="G16" s="110" t="s">
        <v>162</v>
      </c>
      <c r="H16" s="110" t="s">
        <v>163</v>
      </c>
      <c r="I16" s="110" t="s">
        <v>164</v>
      </c>
      <c r="J16" s="111" t="s">
        <v>149</v>
      </c>
    </row>
    <row r="17" spans="3:10" ht="39" thickBot="1">
      <c r="C17" s="32"/>
      <c r="D17" s="32"/>
      <c r="E17" s="108" t="s">
        <v>78</v>
      </c>
      <c r="F17" s="109" t="s">
        <v>71</v>
      </c>
      <c r="G17" s="110" t="s">
        <v>72</v>
      </c>
      <c r="H17" s="110" t="s">
        <v>73</v>
      </c>
      <c r="I17" s="110" t="s">
        <v>74</v>
      </c>
      <c r="J17" s="111" t="s">
        <v>80</v>
      </c>
    </row>
    <row r="19" spans="3:10" ht="57" customHeight="1">
      <c r="E19" s="33"/>
    </row>
    <row r="20" spans="3:10" ht="14.25" customHeight="1">
      <c r="E20" s="34"/>
      <c r="F20" s="87" t="s">
        <v>131</v>
      </c>
      <c r="G20" s="88" t="s">
        <v>146</v>
      </c>
      <c r="H20" s="302" t="s">
        <v>118</v>
      </c>
      <c r="I20" s="303"/>
    </row>
    <row r="21" spans="3:10" ht="12.75" customHeight="1">
      <c r="F21" s="100" t="s">
        <v>120</v>
      </c>
      <c r="G21" s="105" t="s">
        <v>121</v>
      </c>
      <c r="H21" s="298" t="s">
        <v>128</v>
      </c>
      <c r="I21" s="299"/>
    </row>
    <row r="22" spans="3:10" ht="12.75" customHeight="1">
      <c r="F22" s="104"/>
      <c r="G22" s="106"/>
      <c r="H22" s="300" t="s">
        <v>119</v>
      </c>
      <c r="I22" s="301"/>
    </row>
    <row r="23" spans="3:10" ht="12.75" customHeight="1">
      <c r="F23" s="100" t="s">
        <v>122</v>
      </c>
      <c r="G23" s="107" t="s">
        <v>123</v>
      </c>
      <c r="H23" s="298" t="s">
        <v>129</v>
      </c>
      <c r="I23" s="299"/>
    </row>
    <row r="24" spans="3:10" ht="12.75" customHeight="1">
      <c r="F24" s="104"/>
      <c r="G24" s="107"/>
      <c r="H24" s="300" t="s">
        <v>124</v>
      </c>
      <c r="I24" s="301"/>
    </row>
    <row r="25" spans="3:10" ht="12.75" customHeight="1">
      <c r="F25" s="100" t="s">
        <v>125</v>
      </c>
      <c r="G25" s="102" t="s">
        <v>126</v>
      </c>
      <c r="H25" s="298" t="s">
        <v>130</v>
      </c>
      <c r="I25" s="299"/>
    </row>
    <row r="26" spans="3:10" ht="25.5" customHeight="1">
      <c r="F26" s="101"/>
      <c r="G26" s="103"/>
      <c r="H26" s="300" t="s">
        <v>127</v>
      </c>
      <c r="I26" s="301"/>
    </row>
  </sheetData>
  <mergeCells count="11">
    <mergeCell ref="H24:I24"/>
    <mergeCell ref="H25:I25"/>
    <mergeCell ref="H20:I20"/>
    <mergeCell ref="H21:I21"/>
    <mergeCell ref="H26:I26"/>
    <mergeCell ref="H22:I22"/>
    <mergeCell ref="B2:J2"/>
    <mergeCell ref="B5:B9"/>
    <mergeCell ref="E10:E12"/>
    <mergeCell ref="F10:J10"/>
    <mergeCell ref="H23:I23"/>
  </mergeCells>
  <pageMargins left="0.39370078740157483" right="0.39370078740157483" top="0.59055118110236227" bottom="0.39370078740157483" header="0.39370078740157483" footer="0.39370078740157483"/>
  <pageSetup paperSize="9" scale="4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C791-22A7-4FF7-81D5-8D293527E899}">
  <dimension ref="B1:N36"/>
  <sheetViews>
    <sheetView zoomScale="60" zoomScaleNormal="60" workbookViewId="0">
      <selection activeCell="A14" sqref="A14"/>
    </sheetView>
  </sheetViews>
  <sheetFormatPr baseColWidth="10" defaultColWidth="9.42578125" defaultRowHeight="14.25"/>
  <cols>
    <col min="1" max="1" width="7.42578125" style="129" customWidth="1"/>
    <col min="2" max="2" width="5.28515625" style="129" customWidth="1"/>
    <col min="3" max="3" width="22" style="129" customWidth="1"/>
    <col min="4" max="5" width="31.42578125" style="129" customWidth="1"/>
    <col min="6" max="6" width="41" style="129" customWidth="1"/>
    <col min="7" max="7" width="31.42578125" style="129" customWidth="1"/>
    <col min="8" max="8" width="3.42578125" style="129" customWidth="1"/>
    <col min="9" max="9" width="32.42578125" style="129" customWidth="1"/>
    <col min="10" max="14" width="35" style="129" customWidth="1"/>
    <col min="15" max="16384" width="9.42578125" style="129"/>
  </cols>
  <sheetData>
    <row r="1" spans="2:14" ht="62.25" customHeight="1">
      <c r="B1" s="120"/>
      <c r="C1" s="120"/>
      <c r="D1" s="120"/>
      <c r="E1" s="120"/>
      <c r="F1" s="362" t="s">
        <v>212</v>
      </c>
      <c r="G1" s="362"/>
      <c r="H1" s="362"/>
      <c r="I1" s="362"/>
      <c r="J1" s="362"/>
      <c r="K1" s="362"/>
      <c r="L1" s="362"/>
      <c r="M1" s="120"/>
      <c r="N1" s="120"/>
    </row>
    <row r="2" spans="2:14">
      <c r="B2" s="120"/>
      <c r="C2" s="120"/>
      <c r="D2" s="120"/>
      <c r="E2" s="120"/>
      <c r="F2" s="309"/>
      <c r="G2" s="309"/>
      <c r="H2" s="309"/>
      <c r="I2" s="309"/>
      <c r="J2" s="309"/>
      <c r="K2" s="120"/>
      <c r="L2" s="120"/>
      <c r="M2" s="120"/>
      <c r="N2" s="120"/>
    </row>
    <row r="3" spans="2:14" ht="15">
      <c r="B3" s="120"/>
      <c r="C3" s="120"/>
      <c r="D3" s="130"/>
      <c r="E3" s="120"/>
      <c r="F3" s="131"/>
      <c r="G3" s="120"/>
      <c r="H3" s="120"/>
      <c r="I3" s="120"/>
      <c r="J3" s="310" t="s">
        <v>234</v>
      </c>
      <c r="K3" s="310"/>
      <c r="L3" s="310"/>
      <c r="M3" s="310"/>
      <c r="N3" s="132"/>
    </row>
    <row r="4" spans="2:14" ht="15" thickBot="1">
      <c r="B4" s="120"/>
      <c r="C4" s="120"/>
      <c r="D4" s="120"/>
      <c r="E4" s="120"/>
      <c r="F4" s="120"/>
      <c r="G4" s="120"/>
      <c r="H4" s="120"/>
      <c r="I4" s="120"/>
      <c r="J4" s="133"/>
      <c r="K4" s="133"/>
      <c r="L4" s="133"/>
      <c r="M4" s="133"/>
      <c r="N4" s="133"/>
    </row>
    <row r="5" spans="2:14" ht="30.75" thickBot="1">
      <c r="B5" s="120"/>
      <c r="C5" s="120"/>
      <c r="D5" s="366"/>
      <c r="E5" s="366"/>
      <c r="F5" s="366"/>
      <c r="G5" s="131"/>
      <c r="H5" s="120"/>
      <c r="I5" s="134" t="s">
        <v>213</v>
      </c>
      <c r="J5" s="108" t="s">
        <v>214</v>
      </c>
      <c r="K5" s="108" t="s">
        <v>215</v>
      </c>
      <c r="L5" s="108" t="s">
        <v>216</v>
      </c>
      <c r="M5" s="108" t="s">
        <v>217</v>
      </c>
      <c r="N5" s="108" t="s">
        <v>218</v>
      </c>
    </row>
    <row r="6" spans="2:14" ht="155.25" customHeight="1" thickBot="1">
      <c r="B6" s="120"/>
      <c r="C6" s="120"/>
      <c r="D6" s="324" t="s">
        <v>253</v>
      </c>
      <c r="E6" s="324"/>
      <c r="F6" s="324"/>
      <c r="G6" s="120"/>
      <c r="H6" s="120"/>
      <c r="I6" s="311" t="s">
        <v>252</v>
      </c>
      <c r="J6" s="314" t="s">
        <v>255</v>
      </c>
      <c r="K6" s="311" t="s">
        <v>254</v>
      </c>
      <c r="L6" s="311" t="s">
        <v>256</v>
      </c>
      <c r="M6" s="311" t="s">
        <v>258</v>
      </c>
      <c r="N6" s="311" t="s">
        <v>257</v>
      </c>
    </row>
    <row r="7" spans="2:14" ht="15.75" customHeight="1">
      <c r="B7" s="120"/>
      <c r="C7" s="120"/>
      <c r="D7" s="320" t="s">
        <v>75</v>
      </c>
      <c r="E7" s="320" t="s">
        <v>173</v>
      </c>
      <c r="F7" s="320" t="s">
        <v>187</v>
      </c>
      <c r="G7" s="323"/>
      <c r="H7" s="135"/>
      <c r="I7" s="312"/>
      <c r="J7" s="315"/>
      <c r="K7" s="312"/>
      <c r="L7" s="312"/>
      <c r="M7" s="312"/>
      <c r="N7" s="312"/>
    </row>
    <row r="8" spans="2:14" ht="15.75" hidden="1" customHeight="1">
      <c r="B8" s="120"/>
      <c r="C8" s="120"/>
      <c r="D8" s="321"/>
      <c r="E8" s="321"/>
      <c r="F8" s="321"/>
      <c r="G8" s="323"/>
      <c r="H8" s="135"/>
      <c r="I8" s="312"/>
      <c r="J8" s="315"/>
      <c r="K8" s="312"/>
      <c r="L8" s="312"/>
      <c r="M8" s="312"/>
      <c r="N8" s="312"/>
    </row>
    <row r="9" spans="2:14" ht="15.75" hidden="1" customHeight="1" thickBot="1">
      <c r="B9" s="120"/>
      <c r="C9" s="120"/>
      <c r="D9" s="321"/>
      <c r="E9" s="321"/>
      <c r="F9" s="321"/>
      <c r="G9" s="323"/>
      <c r="H9" s="135"/>
      <c r="I9" s="312"/>
      <c r="J9" s="315"/>
      <c r="K9" s="312"/>
      <c r="L9" s="312"/>
      <c r="M9" s="312"/>
      <c r="N9" s="312"/>
    </row>
    <row r="10" spans="2:14" ht="16.5" customHeight="1" thickBot="1">
      <c r="B10" s="120"/>
      <c r="C10" s="120"/>
      <c r="D10" s="322"/>
      <c r="E10" s="322"/>
      <c r="F10" s="322"/>
      <c r="G10" s="323"/>
      <c r="H10" s="136"/>
      <c r="I10" s="313"/>
      <c r="J10" s="316"/>
      <c r="K10" s="313"/>
      <c r="L10" s="313"/>
      <c r="M10" s="313"/>
      <c r="N10" s="313"/>
    </row>
    <row r="11" spans="2:14" s="139" customFormat="1" ht="69.95" customHeight="1">
      <c r="B11" s="331">
        <v>5</v>
      </c>
      <c r="C11" s="334" t="s">
        <v>240</v>
      </c>
      <c r="D11" s="317" t="s">
        <v>235</v>
      </c>
      <c r="E11" s="317" t="s">
        <v>236</v>
      </c>
      <c r="F11" s="317" t="s">
        <v>247</v>
      </c>
      <c r="G11" s="307"/>
      <c r="H11" s="137"/>
      <c r="I11" s="138"/>
      <c r="J11" s="344" t="s">
        <v>197</v>
      </c>
      <c r="K11" s="340" t="s">
        <v>219</v>
      </c>
      <c r="L11" s="340" t="s">
        <v>220</v>
      </c>
      <c r="M11" s="325" t="s">
        <v>225</v>
      </c>
      <c r="N11" s="328" t="s">
        <v>226</v>
      </c>
    </row>
    <row r="12" spans="2:14" s="139" customFormat="1" ht="69.95" customHeight="1">
      <c r="B12" s="332"/>
      <c r="C12" s="335"/>
      <c r="D12" s="318"/>
      <c r="E12" s="318"/>
      <c r="F12" s="318"/>
      <c r="G12" s="308"/>
      <c r="H12" s="120"/>
      <c r="I12" s="138"/>
      <c r="J12" s="345"/>
      <c r="K12" s="326"/>
      <c r="L12" s="326"/>
      <c r="M12" s="326"/>
      <c r="N12" s="329"/>
    </row>
    <row r="13" spans="2:14" s="139" customFormat="1" ht="69.95" customHeight="1" thickBot="1">
      <c r="B13" s="333"/>
      <c r="C13" s="336"/>
      <c r="D13" s="319"/>
      <c r="E13" s="319"/>
      <c r="F13" s="319"/>
      <c r="G13" s="308"/>
      <c r="H13" s="120"/>
      <c r="I13" s="138"/>
      <c r="J13" s="346"/>
      <c r="K13" s="327"/>
      <c r="L13" s="327"/>
      <c r="M13" s="327"/>
      <c r="N13" s="330"/>
    </row>
    <row r="14" spans="2:14" s="139" customFormat="1" ht="69.95" customHeight="1">
      <c r="B14" s="331">
        <v>4</v>
      </c>
      <c r="C14" s="334" t="s">
        <v>241</v>
      </c>
      <c r="D14" s="337" t="s">
        <v>238</v>
      </c>
      <c r="E14" s="304" t="s">
        <v>243</v>
      </c>
      <c r="F14" s="304" t="s">
        <v>248</v>
      </c>
      <c r="G14" s="307"/>
      <c r="H14" s="137"/>
      <c r="I14" s="138"/>
      <c r="J14" s="344" t="s">
        <v>198</v>
      </c>
      <c r="K14" s="344" t="s">
        <v>199</v>
      </c>
      <c r="L14" s="340" t="s">
        <v>221</v>
      </c>
      <c r="M14" s="340" t="s">
        <v>222</v>
      </c>
      <c r="N14" s="328" t="s">
        <v>227</v>
      </c>
    </row>
    <row r="15" spans="2:14" s="139" customFormat="1" ht="69.95" customHeight="1">
      <c r="B15" s="332"/>
      <c r="C15" s="335"/>
      <c r="D15" s="338"/>
      <c r="E15" s="305"/>
      <c r="F15" s="305"/>
      <c r="G15" s="308"/>
      <c r="H15" s="120"/>
      <c r="I15" s="138"/>
      <c r="J15" s="345"/>
      <c r="K15" s="345"/>
      <c r="L15" s="326"/>
      <c r="M15" s="326"/>
      <c r="N15" s="329"/>
    </row>
    <row r="16" spans="2:14" s="139" customFormat="1" ht="69.95" customHeight="1" thickBot="1">
      <c r="B16" s="333"/>
      <c r="C16" s="336"/>
      <c r="D16" s="339"/>
      <c r="E16" s="306"/>
      <c r="F16" s="306"/>
      <c r="G16" s="308"/>
      <c r="H16" s="120"/>
      <c r="I16" s="138"/>
      <c r="J16" s="346"/>
      <c r="K16" s="346"/>
      <c r="L16" s="327"/>
      <c r="M16" s="327"/>
      <c r="N16" s="330"/>
    </row>
    <row r="17" spans="2:14" s="139" customFormat="1" ht="69.95" customHeight="1">
      <c r="B17" s="331">
        <v>3</v>
      </c>
      <c r="C17" s="334" t="s">
        <v>242</v>
      </c>
      <c r="D17" s="304" t="s">
        <v>312</v>
      </c>
      <c r="E17" s="304" t="s">
        <v>244</v>
      </c>
      <c r="F17" s="304" t="s">
        <v>249</v>
      </c>
      <c r="G17" s="307"/>
      <c r="H17" s="137"/>
      <c r="I17" s="138"/>
      <c r="J17" s="352" t="s">
        <v>228</v>
      </c>
      <c r="K17" s="344" t="s">
        <v>200</v>
      </c>
      <c r="L17" s="344" t="s">
        <v>201</v>
      </c>
      <c r="M17" s="340" t="s">
        <v>223</v>
      </c>
      <c r="N17" s="341" t="s">
        <v>224</v>
      </c>
    </row>
    <row r="18" spans="2:14" s="139" customFormat="1" ht="69.95" customHeight="1">
      <c r="B18" s="342"/>
      <c r="C18" s="335"/>
      <c r="D18" s="347"/>
      <c r="E18" s="305"/>
      <c r="F18" s="305"/>
      <c r="G18" s="308"/>
      <c r="H18" s="120"/>
      <c r="I18" s="138"/>
      <c r="J18" s="367"/>
      <c r="K18" s="345"/>
      <c r="L18" s="345"/>
      <c r="M18" s="326"/>
      <c r="N18" s="329"/>
    </row>
    <row r="19" spans="2:14" s="139" customFormat="1" ht="69.95" customHeight="1" thickBot="1">
      <c r="B19" s="343"/>
      <c r="C19" s="336"/>
      <c r="D19" s="348"/>
      <c r="E19" s="306"/>
      <c r="F19" s="306"/>
      <c r="G19" s="308"/>
      <c r="H19" s="120"/>
      <c r="I19" s="138"/>
      <c r="J19" s="368"/>
      <c r="K19" s="346"/>
      <c r="L19" s="346"/>
      <c r="M19" s="327"/>
      <c r="N19" s="330"/>
    </row>
    <row r="20" spans="2:14" s="139" customFormat="1" ht="69.95" customHeight="1">
      <c r="B20" s="331">
        <v>2</v>
      </c>
      <c r="C20" s="334" t="s">
        <v>27</v>
      </c>
      <c r="D20" s="304" t="s">
        <v>239</v>
      </c>
      <c r="E20" s="304" t="s">
        <v>245</v>
      </c>
      <c r="F20" s="304" t="s">
        <v>250</v>
      </c>
      <c r="G20" s="307"/>
      <c r="H20" s="137"/>
      <c r="I20" s="138"/>
      <c r="J20" s="352" t="s">
        <v>229</v>
      </c>
      <c r="K20" s="352" t="s">
        <v>231</v>
      </c>
      <c r="L20" s="344" t="s">
        <v>202</v>
      </c>
      <c r="M20" s="344" t="s">
        <v>203</v>
      </c>
      <c r="N20" s="349" t="s">
        <v>204</v>
      </c>
    </row>
    <row r="21" spans="2:14" s="139" customFormat="1" ht="69.95" customHeight="1">
      <c r="B21" s="342"/>
      <c r="C21" s="335"/>
      <c r="D21" s="347"/>
      <c r="E21" s="305"/>
      <c r="F21" s="305"/>
      <c r="G21" s="308"/>
      <c r="H21" s="120"/>
      <c r="I21" s="138"/>
      <c r="J21" s="326"/>
      <c r="K21" s="326"/>
      <c r="L21" s="345"/>
      <c r="M21" s="345"/>
      <c r="N21" s="353"/>
    </row>
    <row r="22" spans="2:14" s="139" customFormat="1" ht="69.95" customHeight="1" thickBot="1">
      <c r="B22" s="343"/>
      <c r="C22" s="336"/>
      <c r="D22" s="348"/>
      <c r="E22" s="306"/>
      <c r="F22" s="306"/>
      <c r="G22" s="308"/>
      <c r="H22" s="120"/>
      <c r="I22" s="138"/>
      <c r="J22" s="327"/>
      <c r="K22" s="327"/>
      <c r="L22" s="346"/>
      <c r="M22" s="346"/>
      <c r="N22" s="354"/>
    </row>
    <row r="23" spans="2:14" s="139" customFormat="1" ht="69.95" customHeight="1">
      <c r="B23" s="331">
        <v>1</v>
      </c>
      <c r="C23" s="334" t="s">
        <v>26</v>
      </c>
      <c r="D23" s="304" t="s">
        <v>237</v>
      </c>
      <c r="E23" s="304" t="s">
        <v>246</v>
      </c>
      <c r="F23" s="304" t="s">
        <v>251</v>
      </c>
      <c r="G23" s="307"/>
      <c r="H23" s="137"/>
      <c r="I23" s="138"/>
      <c r="J23" s="352" t="s">
        <v>230</v>
      </c>
      <c r="K23" s="352" t="s">
        <v>232</v>
      </c>
      <c r="L23" s="352" t="s">
        <v>233</v>
      </c>
      <c r="M23" s="344" t="s">
        <v>205</v>
      </c>
      <c r="N23" s="349" t="s">
        <v>206</v>
      </c>
    </row>
    <row r="24" spans="2:14" s="139" customFormat="1" ht="69.95" customHeight="1">
      <c r="B24" s="342"/>
      <c r="C24" s="335"/>
      <c r="D24" s="347"/>
      <c r="E24" s="305"/>
      <c r="F24" s="305"/>
      <c r="G24" s="308"/>
      <c r="H24" s="120"/>
      <c r="I24" s="138"/>
      <c r="J24" s="326"/>
      <c r="K24" s="326"/>
      <c r="L24" s="326"/>
      <c r="M24" s="357"/>
      <c r="N24" s="350"/>
    </row>
    <row r="25" spans="2:14" s="139" customFormat="1" ht="69.95" customHeight="1" thickBot="1">
      <c r="B25" s="343"/>
      <c r="C25" s="336"/>
      <c r="D25" s="348"/>
      <c r="E25" s="306"/>
      <c r="F25" s="306"/>
      <c r="G25" s="308"/>
      <c r="H25" s="140"/>
      <c r="I25" s="141"/>
      <c r="J25" s="356"/>
      <c r="K25" s="356"/>
      <c r="L25" s="356"/>
      <c r="M25" s="358"/>
      <c r="N25" s="351"/>
    </row>
    <row r="26" spans="2:14"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</row>
    <row r="27" spans="2:14" ht="15" hidden="1">
      <c r="B27" s="120"/>
      <c r="C27" s="120" t="s">
        <v>207</v>
      </c>
      <c r="D27" s="120"/>
      <c r="E27" s="120"/>
      <c r="F27" s="142"/>
      <c r="G27" s="120"/>
      <c r="H27" s="120"/>
      <c r="I27" s="120"/>
      <c r="J27" s="120"/>
      <c r="K27" s="120"/>
      <c r="L27" s="120"/>
      <c r="M27" s="120"/>
      <c r="N27" s="120"/>
    </row>
    <row r="28" spans="2:14" hidden="1">
      <c r="B28" s="120"/>
      <c r="C28" s="120"/>
      <c r="D28" s="120"/>
      <c r="E28" s="120"/>
      <c r="F28" s="143"/>
      <c r="G28" s="120"/>
      <c r="H28" s="120"/>
      <c r="I28" s="120"/>
      <c r="J28" s="120"/>
      <c r="K28" s="120"/>
      <c r="L28" s="120"/>
      <c r="M28" s="120"/>
      <c r="N28" s="120"/>
    </row>
    <row r="29" spans="2:14" hidden="1"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</row>
    <row r="30" spans="2:14" ht="15">
      <c r="B30" s="120"/>
      <c r="C30" s="144"/>
      <c r="D30" s="145"/>
      <c r="E30" s="120"/>
      <c r="F30" s="120"/>
      <c r="G30" s="120"/>
      <c r="H30" s="120"/>
      <c r="I30" s="146"/>
      <c r="J30" s="120"/>
      <c r="K30" s="120"/>
      <c r="L30" s="120"/>
      <c r="M30" s="120"/>
      <c r="N30" s="120"/>
    </row>
    <row r="31" spans="2:14" ht="15" thickBot="1">
      <c r="B31" s="120"/>
      <c r="C31" s="119"/>
      <c r="D31" s="119"/>
      <c r="E31" s="119"/>
      <c r="F31" s="143"/>
      <c r="G31" s="120"/>
      <c r="H31" s="120"/>
      <c r="I31" s="120"/>
      <c r="J31" s="120"/>
      <c r="K31" s="120"/>
      <c r="L31" s="120"/>
      <c r="M31" s="120"/>
      <c r="N31" s="120"/>
    </row>
    <row r="32" spans="2:14" ht="45.75" customHeight="1" thickBot="1">
      <c r="B32" s="359" t="s">
        <v>263</v>
      </c>
      <c r="C32" s="360"/>
      <c r="D32" s="361"/>
      <c r="E32" s="363" t="s">
        <v>264</v>
      </c>
      <c r="F32" s="364"/>
      <c r="G32" s="365"/>
      <c r="H32" s="323"/>
      <c r="I32" s="323"/>
      <c r="J32" s="323"/>
      <c r="K32" s="323"/>
      <c r="L32" s="147"/>
      <c r="M32" s="120"/>
      <c r="N32" s="120"/>
    </row>
    <row r="33" spans="2:11" ht="80.099999999999994" customHeight="1" thickBot="1">
      <c r="B33" s="359" t="s">
        <v>208</v>
      </c>
      <c r="C33" s="361"/>
      <c r="D33" s="148" t="s">
        <v>262</v>
      </c>
      <c r="E33" s="369" t="s">
        <v>270</v>
      </c>
      <c r="F33" s="369"/>
      <c r="G33" s="370"/>
      <c r="H33" s="355"/>
      <c r="I33" s="355"/>
      <c r="J33" s="355"/>
      <c r="K33" s="355"/>
    </row>
    <row r="34" spans="2:11" ht="80.099999999999994" customHeight="1" thickBot="1">
      <c r="B34" s="359" t="s">
        <v>209</v>
      </c>
      <c r="C34" s="361"/>
      <c r="D34" s="149" t="s">
        <v>261</v>
      </c>
      <c r="E34" s="369" t="s">
        <v>271</v>
      </c>
      <c r="F34" s="369"/>
      <c r="G34" s="370"/>
      <c r="H34" s="355"/>
      <c r="I34" s="355"/>
      <c r="J34" s="355"/>
      <c r="K34" s="355"/>
    </row>
    <row r="35" spans="2:11" ht="80.099999999999994" customHeight="1" thickBot="1">
      <c r="B35" s="359" t="s">
        <v>210</v>
      </c>
      <c r="C35" s="361"/>
      <c r="D35" s="150" t="s">
        <v>260</v>
      </c>
      <c r="E35" s="369" t="s">
        <v>269</v>
      </c>
      <c r="F35" s="369"/>
      <c r="G35" s="370"/>
      <c r="H35" s="143"/>
      <c r="I35" s="143"/>
      <c r="J35" s="143"/>
      <c r="K35" s="143"/>
    </row>
    <row r="36" spans="2:11" ht="80.099999999999994" customHeight="1" thickBot="1">
      <c r="B36" s="359" t="s">
        <v>211</v>
      </c>
      <c r="C36" s="361"/>
      <c r="D36" s="151" t="s">
        <v>259</v>
      </c>
      <c r="E36" s="371" t="s">
        <v>272</v>
      </c>
      <c r="F36" s="371"/>
      <c r="G36" s="372"/>
      <c r="H36" s="120"/>
      <c r="I36" s="120"/>
    </row>
  </sheetData>
  <mergeCells count="83">
    <mergeCell ref="B33:C33"/>
    <mergeCell ref="B34:C34"/>
    <mergeCell ref="B35:C35"/>
    <mergeCell ref="B36:C36"/>
    <mergeCell ref="E33:G33"/>
    <mergeCell ref="E34:G34"/>
    <mergeCell ref="E35:G35"/>
    <mergeCell ref="E36:G36"/>
    <mergeCell ref="B32:D32"/>
    <mergeCell ref="F1:L1"/>
    <mergeCell ref="E32:G32"/>
    <mergeCell ref="D5:F5"/>
    <mergeCell ref="H33:K33"/>
    <mergeCell ref="B23:B25"/>
    <mergeCell ref="C23:C25"/>
    <mergeCell ref="J17:J19"/>
    <mergeCell ref="K17:K19"/>
    <mergeCell ref="L17:L19"/>
    <mergeCell ref="J11:J13"/>
    <mergeCell ref="K11:K13"/>
    <mergeCell ref="L11:L13"/>
    <mergeCell ref="K6:K10"/>
    <mergeCell ref="L6:L10"/>
    <mergeCell ref="D23:D25"/>
    <mergeCell ref="H34:K34"/>
    <mergeCell ref="J23:J25"/>
    <mergeCell ref="K23:K25"/>
    <mergeCell ref="L23:L25"/>
    <mergeCell ref="M23:M25"/>
    <mergeCell ref="N23:N25"/>
    <mergeCell ref="H32:K32"/>
    <mergeCell ref="J20:J22"/>
    <mergeCell ref="K20:K22"/>
    <mergeCell ref="L20:L22"/>
    <mergeCell ref="M20:M22"/>
    <mergeCell ref="N20:N22"/>
    <mergeCell ref="M17:M19"/>
    <mergeCell ref="N17:N19"/>
    <mergeCell ref="B20:B22"/>
    <mergeCell ref="C20:C22"/>
    <mergeCell ref="J14:J16"/>
    <mergeCell ref="K14:K16"/>
    <mergeCell ref="L14:L16"/>
    <mergeCell ref="M14:M16"/>
    <mergeCell ref="N14:N16"/>
    <mergeCell ref="B17:B19"/>
    <mergeCell ref="C17:C19"/>
    <mergeCell ref="D17:D19"/>
    <mergeCell ref="D20:D22"/>
    <mergeCell ref="M11:M13"/>
    <mergeCell ref="N11:N13"/>
    <mergeCell ref="B14:B16"/>
    <mergeCell ref="C14:C16"/>
    <mergeCell ref="B11:B13"/>
    <mergeCell ref="C11:C13"/>
    <mergeCell ref="D11:D13"/>
    <mergeCell ref="D14:D16"/>
    <mergeCell ref="E14:E16"/>
    <mergeCell ref="F14:F16"/>
    <mergeCell ref="G14:G16"/>
    <mergeCell ref="M6:M10"/>
    <mergeCell ref="N6:N10"/>
    <mergeCell ref="D7:D10"/>
    <mergeCell ref="E7:E10"/>
    <mergeCell ref="F7:F10"/>
    <mergeCell ref="G7:G10"/>
    <mergeCell ref="D6:F6"/>
    <mergeCell ref="E23:E25"/>
    <mergeCell ref="F23:F25"/>
    <mergeCell ref="G23:G25"/>
    <mergeCell ref="F2:J2"/>
    <mergeCell ref="J3:M3"/>
    <mergeCell ref="I6:I10"/>
    <mergeCell ref="J6:J10"/>
    <mergeCell ref="E17:E19"/>
    <mergeCell ref="F17:F19"/>
    <mergeCell ref="G17:G19"/>
    <mergeCell ref="E20:E22"/>
    <mergeCell ref="F20:F22"/>
    <mergeCell ref="G20:G22"/>
    <mergeCell ref="E11:E13"/>
    <mergeCell ref="F11:F13"/>
    <mergeCell ref="G11:G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67C2-05D8-4136-980C-AB0A6B0BBF30}">
  <dimension ref="B3:AF10"/>
  <sheetViews>
    <sheetView workbookViewId="0">
      <selection activeCell="N33" sqref="N33"/>
    </sheetView>
  </sheetViews>
  <sheetFormatPr baseColWidth="10" defaultColWidth="8.85546875" defaultRowHeight="12.75"/>
  <sheetData>
    <row r="3" spans="2:32">
      <c r="B3" s="373" t="s">
        <v>282</v>
      </c>
      <c r="C3" s="374"/>
      <c r="D3" s="374"/>
      <c r="E3" s="374"/>
      <c r="F3" s="374"/>
      <c r="AF3" t="s">
        <v>283</v>
      </c>
    </row>
    <row r="4" spans="2:32">
      <c r="B4" s="374"/>
      <c r="C4" s="374"/>
      <c r="D4" s="374"/>
      <c r="E4" s="374"/>
      <c r="F4" s="374"/>
    </row>
    <row r="5" spans="2:32" ht="15">
      <c r="B5" s="122"/>
      <c r="C5" s="122"/>
      <c r="D5" s="122"/>
      <c r="E5" s="122"/>
      <c r="F5" s="122"/>
    </row>
    <row r="6" spans="2:32" ht="15">
      <c r="D6" s="374" t="s">
        <v>21</v>
      </c>
      <c r="E6" s="374"/>
      <c r="F6" s="374"/>
    </row>
    <row r="7" spans="2:32" ht="15">
      <c r="D7" s="121">
        <v>1</v>
      </c>
      <c r="E7" s="121">
        <v>2</v>
      </c>
      <c r="F7" s="121">
        <v>4</v>
      </c>
    </row>
    <row r="8" spans="2:32" s="124" customFormat="1" ht="30" customHeight="1">
      <c r="B8" s="375" t="s">
        <v>284</v>
      </c>
      <c r="C8" s="121">
        <v>4</v>
      </c>
      <c r="D8" s="123">
        <f t="shared" ref="D8:F10" si="0">$C8*D$7</f>
        <v>4</v>
      </c>
      <c r="E8" s="123">
        <f t="shared" si="0"/>
        <v>8</v>
      </c>
      <c r="F8" s="123">
        <f t="shared" si="0"/>
        <v>16</v>
      </c>
    </row>
    <row r="9" spans="2:32" s="124" customFormat="1" ht="30" customHeight="1">
      <c r="B9" s="375"/>
      <c r="C9" s="121">
        <v>2</v>
      </c>
      <c r="D9" s="123">
        <f t="shared" si="0"/>
        <v>2</v>
      </c>
      <c r="E9" s="125">
        <f t="shared" si="0"/>
        <v>4</v>
      </c>
      <c r="F9" s="126">
        <f t="shared" si="0"/>
        <v>8</v>
      </c>
    </row>
    <row r="10" spans="2:32" s="124" customFormat="1" ht="30" customHeight="1">
      <c r="B10" s="375"/>
      <c r="C10" s="121">
        <v>1</v>
      </c>
      <c r="D10" s="123">
        <f>$C10*D$7</f>
        <v>1</v>
      </c>
      <c r="E10" s="123">
        <f t="shared" si="0"/>
        <v>2</v>
      </c>
      <c r="F10" s="123">
        <f t="shared" si="0"/>
        <v>4</v>
      </c>
    </row>
  </sheetData>
  <mergeCells count="3">
    <mergeCell ref="B3:F4"/>
    <mergeCell ref="D6:F6"/>
    <mergeCell ref="B8:B10"/>
  </mergeCells>
  <conditionalFormatting sqref="D8:F10">
    <cfRule type="cellIs" dxfId="4" priority="1" operator="equal">
      <formula>16</formula>
    </cfRule>
    <cfRule type="cellIs" dxfId="3" priority="2" operator="equal">
      <formula>8</formula>
    </cfRule>
    <cfRule type="cellIs" dxfId="2" priority="3" operator="equal">
      <formula>4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FABD-8BB7-4368-A20E-E44A3EE511A3}">
  <dimension ref="C7:E23"/>
  <sheetViews>
    <sheetView workbookViewId="0">
      <selection activeCell="G29" sqref="G29"/>
    </sheetView>
  </sheetViews>
  <sheetFormatPr baseColWidth="10" defaultRowHeight="12.75"/>
  <cols>
    <col min="4" max="4" width="25" customWidth="1"/>
    <col min="5" max="5" width="40.28515625" customWidth="1"/>
  </cols>
  <sheetData>
    <row r="7" spans="3:5">
      <c r="C7" s="376" t="s">
        <v>285</v>
      </c>
      <c r="D7" s="377"/>
      <c r="E7" s="377"/>
    </row>
    <row r="8" spans="3:5">
      <c r="C8" s="378"/>
      <c r="D8" s="379"/>
      <c r="E8" s="379"/>
    </row>
    <row r="9" spans="3:5">
      <c r="C9" s="380"/>
      <c r="D9" s="381"/>
      <c r="E9" s="381"/>
    </row>
    <row r="11" spans="3:5" ht="18">
      <c r="D11" s="382" t="s">
        <v>286</v>
      </c>
      <c r="E11" s="382"/>
    </row>
    <row r="12" spans="3:5" ht="18" customHeight="1">
      <c r="D12" s="127" t="s">
        <v>287</v>
      </c>
      <c r="E12" s="169" t="s">
        <v>288</v>
      </c>
    </row>
    <row r="13" spans="3:5" ht="15">
      <c r="D13" s="127" t="s">
        <v>289</v>
      </c>
      <c r="E13" s="169" t="s">
        <v>288</v>
      </c>
    </row>
    <row r="14" spans="3:5" ht="15">
      <c r="D14" s="127" t="s">
        <v>290</v>
      </c>
      <c r="E14" s="168" t="s">
        <v>291</v>
      </c>
    </row>
    <row r="15" spans="3:5" ht="15">
      <c r="D15" s="127" t="s">
        <v>292</v>
      </c>
      <c r="E15" s="168" t="s">
        <v>291</v>
      </c>
    </row>
    <row r="16" spans="3:5" ht="15">
      <c r="D16" s="127" t="s">
        <v>293</v>
      </c>
      <c r="E16" s="168" t="s">
        <v>294</v>
      </c>
    </row>
    <row r="18" spans="4:5" ht="18">
      <c r="D18" s="382" t="s">
        <v>21</v>
      </c>
      <c r="E18" s="382"/>
    </row>
    <row r="19" spans="4:5" ht="15">
      <c r="D19" s="127" t="s">
        <v>218</v>
      </c>
      <c r="E19" s="168" t="s">
        <v>295</v>
      </c>
    </row>
    <row r="20" spans="4:5" ht="15">
      <c r="D20" s="127" t="s">
        <v>217</v>
      </c>
      <c r="E20" s="168" t="s">
        <v>295</v>
      </c>
    </row>
    <row r="21" spans="4:5" ht="15">
      <c r="D21" s="127" t="s">
        <v>216</v>
      </c>
      <c r="E21" s="168" t="s">
        <v>296</v>
      </c>
    </row>
    <row r="22" spans="4:5" ht="15">
      <c r="D22" s="127" t="s">
        <v>215</v>
      </c>
      <c r="E22" s="168" t="s">
        <v>297</v>
      </c>
    </row>
    <row r="23" spans="4:5" ht="15">
      <c r="D23" s="127" t="s">
        <v>214</v>
      </c>
      <c r="E23" s="168" t="s">
        <v>297</v>
      </c>
    </row>
  </sheetData>
  <mergeCells count="3">
    <mergeCell ref="C7:E9"/>
    <mergeCell ref="D11:E11"/>
    <mergeCell ref="D18:E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D30"/>
  <sheetViews>
    <sheetView workbookViewId="0">
      <selection activeCell="D9" sqref="D9"/>
    </sheetView>
  </sheetViews>
  <sheetFormatPr baseColWidth="10" defaultColWidth="11.42578125" defaultRowHeight="12.75"/>
  <cols>
    <col min="1" max="1" width="3.7109375" style="35" customWidth="1"/>
    <col min="2" max="2" width="36.5703125" style="35" customWidth="1"/>
    <col min="3" max="3" width="42.42578125" style="35" customWidth="1"/>
    <col min="4" max="4" width="23.42578125" style="35" bestFit="1" customWidth="1"/>
    <col min="5" max="5" width="10.28515625" style="35" customWidth="1"/>
    <col min="6" max="6" width="23" style="35" customWidth="1"/>
    <col min="7" max="7" width="105.140625" style="35" customWidth="1"/>
    <col min="8" max="16384" width="11.42578125" style="35"/>
  </cols>
  <sheetData>
    <row r="2" spans="2:4" ht="15.75">
      <c r="B2" s="94" t="s">
        <v>42</v>
      </c>
      <c r="C2" s="93"/>
      <c r="D2" s="93"/>
    </row>
    <row r="3" spans="2:4" ht="18.75" thickBot="1">
      <c r="B3" s="78"/>
      <c r="C3" s="78"/>
      <c r="D3" s="78"/>
    </row>
    <row r="4" spans="2:4" ht="13.5" thickBot="1">
      <c r="B4" s="79" t="s">
        <v>34</v>
      </c>
      <c r="C4" s="80" t="s">
        <v>35</v>
      </c>
      <c r="D4" s="81" t="s">
        <v>36</v>
      </c>
    </row>
    <row r="5" spans="2:4">
      <c r="B5" s="82" t="s">
        <v>37</v>
      </c>
      <c r="C5" s="384" t="s">
        <v>38</v>
      </c>
      <c r="D5" s="82" t="s">
        <v>39</v>
      </c>
    </row>
    <row r="6" spans="2:4" ht="13.5" thickBot="1">
      <c r="B6" s="83" t="s">
        <v>40</v>
      </c>
      <c r="C6" s="385"/>
      <c r="D6" s="84" t="s">
        <v>39</v>
      </c>
    </row>
    <row r="7" spans="2:4">
      <c r="B7" s="82" t="s">
        <v>267</v>
      </c>
      <c r="C7" s="384" t="s">
        <v>41</v>
      </c>
      <c r="D7" s="82" t="s">
        <v>39</v>
      </c>
    </row>
    <row r="8" spans="2:4" ht="13.5" thickBot="1">
      <c r="B8" s="83" t="s">
        <v>117</v>
      </c>
      <c r="C8" s="385"/>
      <c r="D8" s="84" t="s">
        <v>14</v>
      </c>
    </row>
    <row r="9" spans="2:4">
      <c r="B9" s="82" t="s">
        <v>268</v>
      </c>
      <c r="C9" s="115" t="s">
        <v>25</v>
      </c>
      <c r="D9" s="82" t="s">
        <v>343</v>
      </c>
    </row>
    <row r="10" spans="2:4" ht="29.25" customHeight="1">
      <c r="B10" s="116"/>
      <c r="C10" s="117"/>
      <c r="D10" s="118"/>
    </row>
    <row r="11" spans="2:4" ht="29.25" customHeight="1">
      <c r="B11" s="116"/>
      <c r="C11" s="117"/>
      <c r="D11" s="118"/>
    </row>
    <row r="12" spans="2:4" ht="29.25" customHeight="1">
      <c r="B12" s="116"/>
      <c r="C12" s="117"/>
      <c r="D12" s="118"/>
    </row>
    <row r="13" spans="2:4" ht="29.25" customHeight="1">
      <c r="B13" s="116"/>
      <c r="C13" s="117"/>
      <c r="D13" s="118"/>
    </row>
    <row r="14" spans="2:4" ht="29.25" customHeight="1">
      <c r="B14" s="116"/>
      <c r="C14" s="117"/>
      <c r="D14" s="118"/>
    </row>
    <row r="15" spans="2:4" ht="29.25" customHeight="1">
      <c r="B15" s="116"/>
      <c r="C15" s="117"/>
      <c r="D15" s="118"/>
    </row>
    <row r="16" spans="2:4" ht="29.25" customHeight="1">
      <c r="B16" s="116"/>
      <c r="C16" s="117"/>
      <c r="D16" s="118"/>
    </row>
    <row r="17" spans="2:4" ht="29.25" customHeight="1">
      <c r="B17" s="116"/>
      <c r="C17" s="117"/>
      <c r="D17" s="118"/>
    </row>
    <row r="21" spans="2:4" ht="15.75">
      <c r="D21" s="90"/>
    </row>
    <row r="22" spans="2:4" ht="15">
      <c r="D22" s="89"/>
    </row>
    <row r="23" spans="2:4" ht="15.75" customHeight="1">
      <c r="B23" s="94" t="s">
        <v>133</v>
      </c>
      <c r="C23" s="91"/>
    </row>
    <row r="24" spans="2:4">
      <c r="B24" s="92"/>
      <c r="C24" s="92"/>
    </row>
    <row r="25" spans="2:4">
      <c r="B25" s="95" t="s">
        <v>134</v>
      </c>
      <c r="C25" s="386" t="s">
        <v>98</v>
      </c>
      <c r="D25" s="386"/>
    </row>
    <row r="26" spans="2:4" ht="40.5" customHeight="1">
      <c r="B26" s="96" t="s">
        <v>135</v>
      </c>
      <c r="C26" s="383" t="s">
        <v>142</v>
      </c>
      <c r="D26" s="383"/>
    </row>
    <row r="27" spans="2:4" ht="46.5" customHeight="1">
      <c r="B27" s="96" t="s">
        <v>136</v>
      </c>
      <c r="C27" s="383" t="s">
        <v>137</v>
      </c>
      <c r="D27" s="383"/>
    </row>
    <row r="28" spans="2:4" ht="78.75" customHeight="1">
      <c r="B28" s="96" t="s">
        <v>138</v>
      </c>
      <c r="C28" s="383" t="s">
        <v>143</v>
      </c>
      <c r="D28" s="383"/>
    </row>
    <row r="29" spans="2:4" ht="68.25" customHeight="1">
      <c r="B29" s="96" t="s">
        <v>139</v>
      </c>
      <c r="C29" s="383" t="s">
        <v>144</v>
      </c>
      <c r="D29" s="383"/>
    </row>
    <row r="30" spans="2:4" ht="68.25" customHeight="1">
      <c r="B30" s="96" t="s">
        <v>140</v>
      </c>
      <c r="C30" s="383" t="s">
        <v>145</v>
      </c>
      <c r="D30" s="383"/>
    </row>
  </sheetData>
  <mergeCells count="8">
    <mergeCell ref="C29:D29"/>
    <mergeCell ref="C30:D30"/>
    <mergeCell ref="C5:C6"/>
    <mergeCell ref="C7:C8"/>
    <mergeCell ref="C25:D25"/>
    <mergeCell ref="C26:D26"/>
    <mergeCell ref="C27:D27"/>
    <mergeCell ref="C28:D28"/>
  </mergeCells>
  <phoneticPr fontId="2" type="noConversion"/>
  <pageMargins left="0.75" right="0.75" top="1" bottom="1" header="0" footer="0"/>
  <pageSetup paperSize="9" scale="77" orientation="portrait" r:id="rId1"/>
  <headerFooter alignWithMargins="0"/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8C7959F047C64BB7F516EA1BEE27FC" ma:contentTypeVersion="1" ma:contentTypeDescription="Crear nuevo documento." ma:contentTypeScope="" ma:versionID="048c45135d6df2b2b2c8a1fced9a37a0">
  <xsd:schema xmlns:xsd="http://www.w3.org/2001/XMLSchema" xmlns:xs="http://www.w3.org/2001/XMLSchema" xmlns:p="http://schemas.microsoft.com/office/2006/metadata/properties" xmlns:ns2="d82f7b0b-6bdc-4b08-bf18-79fddcc8ea13" targetNamespace="http://schemas.microsoft.com/office/2006/metadata/properties" ma:root="true" ma:fieldsID="e3da921aba174027c6113bf618b9d910" ns2:_="">
    <xsd:import namespace="d82f7b0b-6bdc-4b08-bf18-79fddcc8ea1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f7b0b-6bdc-4b08-bf18-79fddcc8ea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E8D3792-D4C0-4899-A222-A7AD660BA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f7b0b-6bdc-4b08-bf18-79fddcc8e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FC60D-C0F9-4CB7-8A09-841A2BDBF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7F62F-BBE3-443F-9C43-A4AA01D72AA5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82f7b0b-6bdc-4b08-bf18-79fddcc8ea1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796969B-C262-459E-8875-A2958F2B43D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QRA FORMATO </vt:lpstr>
      <vt:lpstr>Datos</vt:lpstr>
      <vt:lpstr>Guia QRA </vt:lpstr>
      <vt:lpstr>Matriz Glencore antigua</vt:lpstr>
      <vt:lpstr>Matriz Glencore Nueva</vt:lpstr>
      <vt:lpstr>DS 44</vt:lpstr>
      <vt:lpstr>Ev. Riesgos CMLB-DS44</vt:lpstr>
      <vt:lpstr>Efectividad de Controles</vt:lpstr>
      <vt:lpstr>'Efectividad de Controles'!Área_de_impresión</vt:lpstr>
      <vt:lpstr>'Guia QRA '!Área_de_impresión</vt:lpstr>
      <vt:lpstr>'Matriz Glencore antigua'!Área_de_impresión</vt:lpstr>
    </vt:vector>
  </TitlesOfParts>
  <Company>Momentum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riesgos 2018-2019</dc:title>
  <dc:creator>Paula Pino</dc:creator>
  <cp:lastModifiedBy>Parra, Claudio (Lomas Bayas - CL)</cp:lastModifiedBy>
  <cp:lastPrinted>2025-05-21T16:27:14Z</cp:lastPrinted>
  <dcterms:created xsi:type="dcterms:W3CDTF">2003-02-25T13:03:59Z</dcterms:created>
  <dcterms:modified xsi:type="dcterms:W3CDTF">2025-06-17T13:14:43Z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0x010100518C7959F047C64BB7F516EA1BEE27FC</vt:lpwstr>
  </property>
  <property fmtid="{D5CDD505-2E9C-101B-9397-08002B2CF9AE}" pid="3" name="UBICACION FISICA">
    <vt:lpwstr>FISICO EN AREAS/DIGITAL SHAREPOINT</vt:lpwstr>
  </property>
  <property fmtid="{D5CDD505-2E9C-101B-9397-08002B2CF9AE}" pid="4" name="QUIEN SPTCIA PLANESTR">
    <vt:lpwstr/>
  </property>
  <property fmtid="{D5CDD505-2E9C-101B-9397-08002B2CF9AE}" pid="5" name="ORIGEN DOCUMENTO">
    <vt:lpwstr>INTERNO</vt:lpwstr>
  </property>
  <property fmtid="{D5CDD505-2E9C-101B-9397-08002B2CF9AE}" pid="6" name="Tipo Documental">
    <vt:lpwstr>EVALUACION DE RIESGOS</vt:lpwstr>
  </property>
  <property fmtid="{D5CDD505-2E9C-101B-9397-08002B2CF9AE}" pid="7" name="REVISION">
    <vt:lpwstr>4.00000000000000</vt:lpwstr>
  </property>
  <property fmtid="{D5CDD505-2E9C-101B-9397-08002B2CF9AE}" pid="8" name="USUARIO RESPONSABLE">
    <vt:lpwstr>3965</vt:lpwstr>
  </property>
  <property fmtid="{D5CDD505-2E9C-101B-9397-08002B2CF9AE}" pid="9" name="CODIFICAR DOCUMENTO">
    <vt:lpwstr>0</vt:lpwstr>
  </property>
  <property fmtid="{D5CDD505-2E9C-101B-9397-08002B2CF9AE}" pid="10" name="Sitio">
    <vt:lpwstr>LOMAS BAYAS</vt:lpwstr>
  </property>
  <property fmtid="{D5CDD505-2E9C-101B-9397-08002B2CF9AE}" pid="11" name="Area">
    <vt:lpwstr>SITIO LOMAS BAYAS</vt:lpwstr>
  </property>
  <property fmtid="{D5CDD505-2E9C-101B-9397-08002B2CF9AE}" pid="12" name="ContentType">
    <vt:lpwstr>Documento</vt:lpwstr>
  </property>
  <property fmtid="{D5CDD505-2E9C-101B-9397-08002B2CF9AE}" pid="13" name="Gerencia">
    <vt:lpwstr>GCIA HSEC</vt:lpwstr>
  </property>
  <property fmtid="{D5CDD505-2E9C-101B-9397-08002B2CF9AE}" pid="14" name="display_urn:schemas-microsoft-com:office:office#USUARIO_x0020_RESPONSABLE">
    <vt:lpwstr>Poblete, Rafael (Lomas Bayas - CL)</vt:lpwstr>
  </property>
  <property fmtid="{D5CDD505-2E9C-101B-9397-08002B2CF9AE}" pid="15" name="WorkflowCreationPath">
    <vt:lpwstr>f01f7c6f-f658-41c5-9ca9-6de9de942b19,4;899b50b2-21ce-4cfa-a7c7-4f9883966811,2;82a0f34d-f656-47f5-8796-9741b55ac760,10;82a0f34d-f656-47f5-8796-9741b55ac760,11;6fbd7647-70f9-489b-93b3-786c0d8ad081,8;</vt:lpwstr>
  </property>
  <property fmtid="{D5CDD505-2E9C-101B-9397-08002B2CF9AE}" pid="16" name="Order">
    <vt:lpwstr>4400.00000000000</vt:lpwstr>
  </property>
  <property fmtid="{D5CDD505-2E9C-101B-9397-08002B2CF9AE}" pid="17" name="VIGENCIA">
    <vt:lpwstr>2017-12-31T00:00:00Z</vt:lpwstr>
  </property>
  <property fmtid="{D5CDD505-2E9C-101B-9397-08002B2CF9AE}" pid="18" name="SV_QUERY_LIST_4F35BF76-6C0D-4D9B-82B2-816C12CF3733">
    <vt:lpwstr>empty_477D106A-C0D6-4607-AEBD-E2C9D60EA279</vt:lpwstr>
  </property>
  <property fmtid="{D5CDD505-2E9C-101B-9397-08002B2CF9AE}" pid="19" name="QUIEN GENERA">
    <vt:lpwstr>SPTCIA INGENIERIA MANTENIMIENTO</vt:lpwstr>
  </property>
  <property fmtid="{D5CDD505-2E9C-101B-9397-08002B2CF9AE}" pid="20" name="A QUIEN APLICA">
    <vt:lpwstr>SPTCIA INGENIERIA MANTENIMIENTO</vt:lpwstr>
  </property>
  <property fmtid="{D5CDD505-2E9C-101B-9397-08002B2CF9AE}" pid="21" name="http://lomasbayas.copper.xstratanet/GMan/_layouts/FldEdit.aspx?List=%7BB9796584%2DEE55%2D4F1D%2D8DD4%2DBA5E814F32F7%7D&amp;Field=ORIGEN%5Fx0020%5FDOCUMENTO">
    <vt:lpwstr/>
  </property>
</Properties>
</file>